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cbc37a78252c9d06/Documents/Journal/Learning/Data Analyst/Portfolio/"/>
    </mc:Choice>
  </mc:AlternateContent>
  <xr:revisionPtr revIDLastSave="378" documentId="8_{E379B61A-A319-4CA6-B8A6-1A4A3358487F}" xr6:coauthVersionLast="47" xr6:coauthVersionMax="47" xr10:uidLastSave="{38011740-E671-460A-98E9-708579693D28}"/>
  <bookViews>
    <workbookView xWindow="-98" yWindow="-98" windowWidth="21795" windowHeight="13875" activeTab="2" xr2:uid="{EDB4E239-BA54-42D3-887B-E4409D7682DD}"/>
  </bookViews>
  <sheets>
    <sheet name="Setting" sheetId="1" r:id="rId1"/>
    <sheet name="Budget Planning" sheetId="2" r:id="rId2"/>
    <sheet name="Budget Tracking" sheetId="3" r:id="rId3"/>
    <sheet name="Budget Dashboard" sheetId="4" r:id="rId4"/>
    <sheet name="Calculations" sheetId="5"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Planning'!$C$33)</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Setting!$E$22</definedName>
    <definedName name="savings_total_row">ROW('Budget Planning'!$C$46)</definedName>
    <definedName name="selected_period">Calculations!$E$20</definedName>
    <definedName name="selected_period_display">Calculations!$E$21</definedName>
    <definedName name="selected_year">Calculations!$E$19</definedName>
    <definedName name="shift_late_income_starting_day">Setting!$E$18</definedName>
    <definedName name="shift_late_income_status">Setting!$E$16</definedName>
    <definedName name="sort_max_row" localSheetId="3">'Budget Dashboard'!$N1</definedName>
    <definedName name="sort_min_row" localSheetId="3">'Budget Dashboard'!$M1</definedName>
    <definedName name="starting_year">Setting!$E$8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M28" i="2" l="1"/>
  <c r="DY28" i="2"/>
  <c r="DK28" i="2"/>
  <c r="CW28" i="2"/>
  <c r="CI28" i="2"/>
  <c r="BU28" i="2"/>
  <c r="BG28" i="2"/>
  <c r="AS28" i="2"/>
  <c r="AE28" i="2"/>
  <c r="Q27" i="2"/>
  <c r="Q28" i="2"/>
  <c r="H12" i="3" a="1"/>
  <c r="H12" i="3" s="1"/>
  <c r="I12" i="3"/>
  <c r="E46" i="2" a="1"/>
  <c r="E46" i="2" l="1"/>
  <c r="H21" i="3" a="1"/>
  <c r="H21" i="3" s="1"/>
  <c r="I21" i="3"/>
  <c r="H20" i="3" a="1"/>
  <c r="H20" i="3" s="1"/>
  <c r="I20" i="3"/>
  <c r="H19" i="3" a="1"/>
  <c r="H19" i="3" s="1"/>
  <c r="I19" i="3"/>
  <c r="E8" i="5" a="1"/>
  <c r="E8" i="5" s="1"/>
  <c r="E20" i="5" a="1"/>
  <c r="E20" i="5" s="1"/>
  <c r="E22" i="5"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F60" i="5"/>
  <c r="F71" i="5"/>
  <c r="F72" i="5"/>
  <c r="F73" i="5"/>
  <c r="F87" i="5"/>
  <c r="F88" i="5"/>
  <c r="F89" i="5"/>
  <c r="F101" i="5"/>
  <c r="D99" i="5"/>
  <c r="F99" i="5" s="1"/>
  <c r="D95" i="5"/>
  <c r="F95" i="5" s="1"/>
  <c r="D87" i="5"/>
  <c r="D71" i="5"/>
  <c r="D67" i="5"/>
  <c r="F69" i="5" s="1"/>
  <c r="D63" i="5"/>
  <c r="F63" i="5" s="1"/>
  <c r="D59" i="5"/>
  <c r="F61" i="5" s="1"/>
  <c r="D55" i="5"/>
  <c r="F57" i="5" s="1"/>
  <c r="N39" i="5" a="1"/>
  <c r="N39" i="5" s="1"/>
  <c r="M39" i="5" s="1" a="1"/>
  <c r="M39" i="5" s="1"/>
  <c r="F39" i="5" a="1"/>
  <c r="F39" i="5" s="1"/>
  <c r="E39" i="5" s="1" a="1"/>
  <c r="E39" i="5" s="1"/>
  <c r="AP35" i="4"/>
  <c r="AI35" i="4"/>
  <c r="AI22" i="4"/>
  <c r="H18" i="3" a="1"/>
  <c r="H18" i="3" s="1"/>
  <c r="I18" i="3"/>
  <c r="H17" i="3" a="1"/>
  <c r="H17" i="3" s="1"/>
  <c r="I17" i="3"/>
  <c r="H16" i="3" a="1"/>
  <c r="H16" i="3" s="1"/>
  <c r="I16" i="3"/>
  <c r="H15" i="3" a="1"/>
  <c r="H15" i="3" s="1"/>
  <c r="I15" i="3"/>
  <c r="Q45" i="2"/>
  <c r="Q32" i="2"/>
  <c r="Q19" i="2"/>
  <c r="C13" i="4" a="1"/>
  <c r="C13" i="4" s="1"/>
  <c r="H13" i="4" s="1"/>
  <c r="E19" i="5" a="1"/>
  <c r="E19" i="5" s="1"/>
  <c r="C11" i="6"/>
  <c r="C12" i="6" s="1"/>
  <c r="C13" i="6" s="1"/>
  <c r="C14" i="6" s="1"/>
  <c r="C15" i="6" s="1"/>
  <c r="C16" i="6" s="1"/>
  <c r="C17" i="6" s="1"/>
  <c r="C18" i="6" s="1"/>
  <c r="C10" i="6"/>
  <c r="C9" i="6"/>
  <c r="E12" i="5" a="1"/>
  <c r="E12" i="5" s="1"/>
  <c r="E11" i="5"/>
  <c r="E9" i="5"/>
  <c r="I14" i="3"/>
  <c r="I13" i="3"/>
  <c r="H13" i="3" a="1"/>
  <c r="H13" i="3" s="1"/>
  <c r="H14" i="3" a="1"/>
  <c r="H14" i="3" s="1"/>
  <c r="EM45" i="2"/>
  <c r="EM44" i="2"/>
  <c r="EM43" i="2"/>
  <c r="EM42" i="2"/>
  <c r="EM41" i="2"/>
  <c r="EM40" i="2"/>
  <c r="EM39" i="2"/>
  <c r="EM38" i="2"/>
  <c r="EM37" i="2"/>
  <c r="EM36" i="2"/>
  <c r="EM32" i="2"/>
  <c r="EM31" i="2"/>
  <c r="EM30" i="2"/>
  <c r="EM29" i="2"/>
  <c r="EM27" i="2"/>
  <c r="EM26" i="2"/>
  <c r="EM25" i="2"/>
  <c r="EM24" i="2"/>
  <c r="EM23" i="2"/>
  <c r="EM19" i="2"/>
  <c r="EM18" i="2"/>
  <c r="EM17" i="2"/>
  <c r="EM16" i="2"/>
  <c r="EM15" i="2"/>
  <c r="EM14" i="2"/>
  <c r="EM13" i="2"/>
  <c r="EM12" i="2"/>
  <c r="EM11" i="2"/>
  <c r="EM10" i="2"/>
  <c r="DY45" i="2"/>
  <c r="DY44" i="2"/>
  <c r="DY43" i="2"/>
  <c r="DY42" i="2"/>
  <c r="DY41" i="2"/>
  <c r="DY40" i="2"/>
  <c r="DY39" i="2"/>
  <c r="DY38" i="2"/>
  <c r="DY37" i="2"/>
  <c r="DY36" i="2"/>
  <c r="DY32" i="2"/>
  <c r="DY31" i="2"/>
  <c r="DY30" i="2"/>
  <c r="DY29" i="2"/>
  <c r="DY27" i="2"/>
  <c r="DY26" i="2"/>
  <c r="DY25" i="2"/>
  <c r="DY24" i="2"/>
  <c r="DY23" i="2"/>
  <c r="DY19" i="2"/>
  <c r="DY18" i="2"/>
  <c r="DY17" i="2"/>
  <c r="DY16" i="2"/>
  <c r="DY15" i="2"/>
  <c r="DY14" i="2"/>
  <c r="DY13" i="2"/>
  <c r="DY12" i="2"/>
  <c r="DY11" i="2"/>
  <c r="DY10" i="2"/>
  <c r="S5" i="2"/>
  <c r="AB35" i="2" s="1"/>
  <c r="DK45" i="2"/>
  <c r="DK44" i="2"/>
  <c r="DK43" i="2"/>
  <c r="DK42" i="2"/>
  <c r="DK41" i="2"/>
  <c r="DK40" i="2"/>
  <c r="DK39" i="2"/>
  <c r="DK38" i="2"/>
  <c r="DK37" i="2"/>
  <c r="DK36" i="2"/>
  <c r="DK32" i="2"/>
  <c r="DK31" i="2"/>
  <c r="DK30" i="2"/>
  <c r="DK29" i="2"/>
  <c r="DK27" i="2"/>
  <c r="DK26" i="2"/>
  <c r="DK25" i="2"/>
  <c r="DK24" i="2"/>
  <c r="DK23" i="2"/>
  <c r="DK19" i="2"/>
  <c r="DK18" i="2"/>
  <c r="DK17" i="2"/>
  <c r="DK16" i="2"/>
  <c r="DK15" i="2"/>
  <c r="DK14" i="2"/>
  <c r="DK13" i="2"/>
  <c r="DK12" i="2"/>
  <c r="DK11" i="2"/>
  <c r="DK10" i="2"/>
  <c r="CW45" i="2"/>
  <c r="CW44" i="2"/>
  <c r="CW43" i="2"/>
  <c r="CW42" i="2"/>
  <c r="CW41" i="2"/>
  <c r="CW40" i="2"/>
  <c r="CW39" i="2"/>
  <c r="CW38" i="2"/>
  <c r="CW37" i="2"/>
  <c r="CW36" i="2"/>
  <c r="CW32" i="2"/>
  <c r="CW31" i="2"/>
  <c r="CW30" i="2"/>
  <c r="CW29" i="2"/>
  <c r="CW27" i="2"/>
  <c r="CW26" i="2"/>
  <c r="CW25" i="2"/>
  <c r="CW24" i="2"/>
  <c r="CW23" i="2"/>
  <c r="CW19" i="2"/>
  <c r="CW18" i="2"/>
  <c r="CW17" i="2"/>
  <c r="CW16" i="2"/>
  <c r="CW15" i="2"/>
  <c r="CW14" i="2"/>
  <c r="CW13" i="2"/>
  <c r="CW12" i="2"/>
  <c r="CW11" i="2"/>
  <c r="CW10" i="2"/>
  <c r="CI45" i="2"/>
  <c r="CI44" i="2"/>
  <c r="CI43" i="2"/>
  <c r="CI42" i="2"/>
  <c r="CI41" i="2"/>
  <c r="CI40" i="2"/>
  <c r="CI39" i="2"/>
  <c r="CI38" i="2"/>
  <c r="CI37" i="2"/>
  <c r="CI36" i="2"/>
  <c r="CI32" i="2"/>
  <c r="CI31" i="2"/>
  <c r="CI30" i="2"/>
  <c r="CI29" i="2"/>
  <c r="CI27" i="2"/>
  <c r="CI26" i="2"/>
  <c r="CI25" i="2"/>
  <c r="CI24" i="2"/>
  <c r="CI23" i="2"/>
  <c r="CI19" i="2"/>
  <c r="CI18" i="2"/>
  <c r="CI17" i="2"/>
  <c r="CI16" i="2"/>
  <c r="CI15" i="2"/>
  <c r="CI14" i="2"/>
  <c r="CI13" i="2"/>
  <c r="CI12" i="2"/>
  <c r="CI11" i="2"/>
  <c r="CI10" i="2"/>
  <c r="BU45" i="2"/>
  <c r="BU44" i="2"/>
  <c r="BU43" i="2"/>
  <c r="BU42" i="2"/>
  <c r="BU41" i="2"/>
  <c r="BU40" i="2"/>
  <c r="BU39" i="2"/>
  <c r="BU38" i="2"/>
  <c r="BU37" i="2"/>
  <c r="BU36" i="2"/>
  <c r="BU32" i="2"/>
  <c r="BU31" i="2"/>
  <c r="BU30" i="2"/>
  <c r="BU29" i="2"/>
  <c r="BU27" i="2"/>
  <c r="BU26" i="2"/>
  <c r="BU25" i="2"/>
  <c r="BU24" i="2"/>
  <c r="BU23" i="2"/>
  <c r="BU19" i="2"/>
  <c r="BU18" i="2"/>
  <c r="BU17" i="2"/>
  <c r="BU16" i="2"/>
  <c r="BU15" i="2"/>
  <c r="BU14" i="2"/>
  <c r="BU13" i="2"/>
  <c r="BU12" i="2"/>
  <c r="BU11" i="2"/>
  <c r="BU10" i="2"/>
  <c r="BG45" i="2"/>
  <c r="BG44" i="2"/>
  <c r="BG43" i="2"/>
  <c r="BG42" i="2"/>
  <c r="BG41" i="2"/>
  <c r="BG40" i="2"/>
  <c r="BG39" i="2"/>
  <c r="BG38" i="2"/>
  <c r="BG37" i="2"/>
  <c r="BG36" i="2"/>
  <c r="BG32" i="2"/>
  <c r="BG31" i="2"/>
  <c r="BG30" i="2"/>
  <c r="BG29" i="2"/>
  <c r="BG27" i="2"/>
  <c r="BG26" i="2"/>
  <c r="BG25" i="2"/>
  <c r="BG24" i="2"/>
  <c r="BG23" i="2"/>
  <c r="BG19" i="2"/>
  <c r="BG18" i="2"/>
  <c r="BG17" i="2"/>
  <c r="BG16" i="2"/>
  <c r="BG15" i="2"/>
  <c r="BG14" i="2"/>
  <c r="BG13" i="2"/>
  <c r="BG12" i="2"/>
  <c r="BG11" i="2"/>
  <c r="BG10" i="2"/>
  <c r="AS45" i="2"/>
  <c r="AS44" i="2"/>
  <c r="AS43" i="2"/>
  <c r="AS42" i="2"/>
  <c r="AS41" i="2"/>
  <c r="AS40" i="2"/>
  <c r="AS39" i="2"/>
  <c r="AS38" i="2"/>
  <c r="AS37" i="2"/>
  <c r="AS36" i="2"/>
  <c r="AS32" i="2"/>
  <c r="AS31" i="2"/>
  <c r="AS30" i="2"/>
  <c r="AS29" i="2"/>
  <c r="AS27" i="2"/>
  <c r="AS26" i="2"/>
  <c r="AS25" i="2"/>
  <c r="AS24" i="2"/>
  <c r="AS23" i="2"/>
  <c r="AS19" i="2"/>
  <c r="AS18" i="2"/>
  <c r="AS17" i="2"/>
  <c r="AS16" i="2"/>
  <c r="AS15" i="2"/>
  <c r="AS14" i="2"/>
  <c r="AS13" i="2"/>
  <c r="AS12" i="2"/>
  <c r="AS11" i="2"/>
  <c r="AS10" i="2"/>
  <c r="AE45" i="2"/>
  <c r="AE44" i="2"/>
  <c r="AE43" i="2"/>
  <c r="AE42" i="2"/>
  <c r="AE41" i="2"/>
  <c r="AE40" i="2"/>
  <c r="AE39" i="2"/>
  <c r="AE38" i="2"/>
  <c r="AE37" i="2"/>
  <c r="AE36" i="2"/>
  <c r="W35" i="2"/>
  <c r="S35" i="2"/>
  <c r="AE32" i="2"/>
  <c r="AE31" i="2"/>
  <c r="AE30" i="2"/>
  <c r="AE29" i="2"/>
  <c r="AE27" i="2"/>
  <c r="AE26" i="2"/>
  <c r="AE25" i="2"/>
  <c r="AE24" i="2"/>
  <c r="AE23" i="2"/>
  <c r="AD22" i="2"/>
  <c r="Y22" i="2"/>
  <c r="AE19" i="2"/>
  <c r="AE18" i="2"/>
  <c r="AE17" i="2"/>
  <c r="AE16" i="2"/>
  <c r="AE15" i="2"/>
  <c r="AE14" i="2"/>
  <c r="AE13" i="2"/>
  <c r="AE12" i="2"/>
  <c r="AE11" i="2"/>
  <c r="AE10" i="2"/>
  <c r="Q44" i="2"/>
  <c r="Q43" i="2"/>
  <c r="Q42" i="2"/>
  <c r="Q41" i="2"/>
  <c r="Q40" i="2"/>
  <c r="Q39" i="2"/>
  <c r="Q38" i="2"/>
  <c r="Q37" i="2"/>
  <c r="Q36" i="2"/>
  <c r="Q35" i="2"/>
  <c r="P35" i="2"/>
  <c r="O35" i="2"/>
  <c r="N35" i="2"/>
  <c r="M35" i="2"/>
  <c r="L35" i="2"/>
  <c r="K35" i="2"/>
  <c r="J35" i="2"/>
  <c r="I35" i="2"/>
  <c r="H35" i="2"/>
  <c r="G35" i="2"/>
  <c r="F35" i="2"/>
  <c r="E35" i="2"/>
  <c r="F22" i="2"/>
  <c r="Q31" i="2"/>
  <c r="Q30" i="2"/>
  <c r="Q29" i="2"/>
  <c r="Q26" i="2"/>
  <c r="Q25" i="2"/>
  <c r="Q24" i="2"/>
  <c r="Q23" i="2"/>
  <c r="Q22" i="2"/>
  <c r="P22" i="2"/>
  <c r="O22" i="2"/>
  <c r="N22" i="2"/>
  <c r="M22" i="2"/>
  <c r="L22" i="2"/>
  <c r="K22" i="2"/>
  <c r="J22" i="2"/>
  <c r="I22" i="2"/>
  <c r="H22" i="2"/>
  <c r="G22" i="2"/>
  <c r="E22" i="2"/>
  <c r="Q13" i="2"/>
  <c r="Q11" i="2"/>
  <c r="Q12" i="2"/>
  <c r="Q14" i="2"/>
  <c r="Q15" i="2"/>
  <c r="Q16" i="2"/>
  <c r="Q17" i="2"/>
  <c r="Q18" i="2"/>
  <c r="Q10" i="2"/>
  <c r="Q9" i="2"/>
  <c r="P9" i="2"/>
  <c r="O9" i="2"/>
  <c r="N9" i="2"/>
  <c r="M9" i="2"/>
  <c r="L9" i="2"/>
  <c r="K9" i="2"/>
  <c r="J9" i="2"/>
  <c r="I9" i="2"/>
  <c r="H9" i="2"/>
  <c r="G9" i="2"/>
  <c r="E9" i="2"/>
  <c r="F9" i="2"/>
  <c r="AU20" i="2" a="1"/>
  <c r="AO20" i="2" a="1"/>
  <c r="EH20" i="2" a="1"/>
  <c r="DH20" i="2" a="1"/>
  <c r="AG20" i="2" a="1"/>
  <c r="DY20" i="2" a="1"/>
  <c r="DO20" i="2" a="1"/>
  <c r="CD20" i="2" a="1"/>
  <c r="CF20" i="2" a="1"/>
  <c r="DB20" i="2" a="1"/>
  <c r="CH20" i="2" a="1"/>
  <c r="BD20" i="2" a="1"/>
  <c r="AB20" i="2" a="1"/>
  <c r="AN20" i="2" a="1"/>
  <c r="EA20" i="2" a="1"/>
  <c r="DM20" i="2" a="1"/>
  <c r="CT20" i="2" a="1"/>
  <c r="CU20" i="2" a="1"/>
  <c r="EK20" i="2" a="1"/>
  <c r="DF20" i="2" a="1"/>
  <c r="DR20" i="2" a="1"/>
  <c r="BT20" i="2" a="1"/>
  <c r="AA20" i="2" a="1"/>
  <c r="CR20" i="2" a="1"/>
  <c r="BE20" i="2" a="1"/>
  <c r="T20" i="2" a="1"/>
  <c r="DV20" i="2" a="1"/>
  <c r="BQ20" i="2" a="1"/>
  <c r="Q33" i="2" a="1"/>
  <c r="CZ20" i="2" a="1"/>
  <c r="S20" i="2" a="1"/>
  <c r="AS20" i="2" a="1"/>
  <c r="BZ20" i="2" a="1"/>
  <c r="CC20" i="2" a="1"/>
  <c r="BP20" i="2" a="1"/>
  <c r="Y20" i="2" a="1"/>
  <c r="AK20" i="2" a="1"/>
  <c r="AR20" i="2" a="1"/>
  <c r="BK20" i="2" a="1"/>
  <c r="AH20" i="2" a="1"/>
  <c r="DD20" i="2" a="1"/>
  <c r="CL20" i="2" a="1"/>
  <c r="BA20" i="2" a="1"/>
  <c r="DE20" i="2" a="1"/>
  <c r="DU20" i="2" a="1"/>
  <c r="CI20" i="2" a="1"/>
  <c r="AL20" i="2" a="1"/>
  <c r="DX20" i="2" a="1"/>
  <c r="DJ20" i="2" a="1"/>
  <c r="AP20" i="2" a="1"/>
  <c r="BX20" i="2" a="1"/>
  <c r="AQ20" i="2" a="1"/>
  <c r="CQ20" i="2" a="1"/>
  <c r="W20" i="2" a="1"/>
  <c r="DW20" i="2" a="1"/>
  <c r="DQ20" i="2" a="1"/>
  <c r="EJ20" i="2" a="1"/>
  <c r="AY20" i="2" a="1"/>
  <c r="CS20" i="2" a="1"/>
  <c r="CO20" i="2" a="1"/>
  <c r="EG20" i="2" a="1"/>
  <c r="AZ20" i="2" a="1"/>
  <c r="DP20" i="2" a="1"/>
  <c r="DC20" i="2" a="1"/>
  <c r="CV20" i="2" a="1"/>
  <c r="AC20" i="2" a="1"/>
  <c r="CB20" i="2" a="1"/>
  <c r="BF20" i="2" a="1"/>
  <c r="BW20" i="2" a="1"/>
  <c r="BI20" i="2" a="1"/>
  <c r="BL20" i="2" a="1"/>
  <c r="BY20" i="2" a="1"/>
  <c r="BS20" i="2" a="1"/>
  <c r="V20" i="2" a="1"/>
  <c r="X20" i="2" a="1"/>
  <c r="DG20" i="2" a="1"/>
  <c r="BO20" i="2" a="1"/>
  <c r="AI20" i="2" a="1"/>
  <c r="DT20" i="2" a="1"/>
  <c r="BM20" i="2" a="1"/>
  <c r="EF20" i="2" a="1"/>
  <c r="AJ20" i="2" a="1"/>
  <c r="CG20" i="2" a="1"/>
  <c r="BN20" i="2" a="1"/>
  <c r="EB20" i="2" a="1"/>
  <c r="AV20" i="2" a="1"/>
  <c r="Z20" i="2" a="1"/>
  <c r="BU20" i="2" a="1"/>
  <c r="BB20" i="2" a="1"/>
  <c r="EL20" i="2" a="1"/>
  <c r="CA20" i="2" a="1"/>
  <c r="EI20" i="2" a="1"/>
  <c r="EC20" i="2" a="1"/>
  <c r="AW20" i="2" a="1"/>
  <c r="CK20" i="2" a="1"/>
  <c r="BC20" i="2" a="1"/>
  <c r="CN20" i="2" a="1"/>
  <c r="DN20" i="2" a="1"/>
  <c r="AX20" i="2" a="1"/>
  <c r="CM20" i="2" a="1"/>
  <c r="DI20" i="2" a="1"/>
  <c r="EE20" i="2" a="1"/>
  <c r="DA20" i="2" a="1"/>
  <c r="BR20" i="2" a="1"/>
  <c r="BJ20" i="2" a="1"/>
  <c r="AD20" i="2" a="1"/>
  <c r="ED20" i="2" a="1"/>
  <c r="BG20" i="2" a="1"/>
  <c r="DK20" i="2" a="1"/>
  <c r="CW20" i="2" a="1"/>
  <c r="U20" i="2" a="1"/>
  <c r="CE20" i="2" a="1"/>
  <c r="CP20" i="2" a="1"/>
  <c r="AM20" i="2" a="1"/>
  <c r="O20" i="2" a="1"/>
  <c r="CY20" i="2" a="1"/>
  <c r="EM20" i="2" a="1"/>
  <c r="AE20" i="2" a="1"/>
  <c r="DS20" i="2" a="1"/>
  <c r="Q33" i="2" l="1"/>
  <c r="X35" i="2"/>
  <c r="J89" i="5" a="1"/>
  <c r="J89" i="5" s="1"/>
  <c r="J73" i="5" a="1"/>
  <c r="J73" i="5" s="1"/>
  <c r="J63" i="5" a="1"/>
  <c r="J63" i="5" s="1"/>
  <c r="J95" i="5" a="1"/>
  <c r="J95" i="5" s="1"/>
  <c r="J88" i="5" a="1"/>
  <c r="J88" i="5" s="1"/>
  <c r="J57" i="5" a="1"/>
  <c r="J57" i="5" s="1"/>
  <c r="J61" i="5" a="1"/>
  <c r="J61" i="5" s="1"/>
  <c r="J87" i="5" a="1"/>
  <c r="J87" i="5" s="1"/>
  <c r="J60" i="5" a="1"/>
  <c r="J60" i="5" s="1"/>
  <c r="J101" i="5" a="1"/>
  <c r="J101" i="5" s="1"/>
  <c r="F59" i="5"/>
  <c r="J59" i="5" s="1" a="1"/>
  <c r="J59" i="5" s="1"/>
  <c r="J72" i="5" a="1"/>
  <c r="J72" i="5" s="1"/>
  <c r="F100" i="5"/>
  <c r="J100" i="5" s="1" a="1"/>
  <c r="J100" i="5" s="1"/>
  <c r="F68" i="5"/>
  <c r="J68" i="5" s="1" a="1"/>
  <c r="J68" i="5" s="1"/>
  <c r="D75" i="5"/>
  <c r="F67" i="5"/>
  <c r="J67" i="5" s="1" a="1"/>
  <c r="J67" i="5" s="1"/>
  <c r="J99" i="5" a="1"/>
  <c r="J99" i="5" s="1"/>
  <c r="J71" i="5" a="1"/>
  <c r="J71" i="5" s="1"/>
  <c r="D79" i="5"/>
  <c r="F97" i="5"/>
  <c r="J97" i="5" s="1" a="1"/>
  <c r="J97" i="5" s="1"/>
  <c r="F65" i="5"/>
  <c r="J65" i="5" s="1" a="1"/>
  <c r="J65" i="5" s="1"/>
  <c r="J69" i="5" a="1"/>
  <c r="J69" i="5" s="1"/>
  <c r="E23" i="5" a="1"/>
  <c r="E23" i="5" s="1"/>
  <c r="E24" i="5" s="1"/>
  <c r="F55" i="5"/>
  <c r="J55" i="5" s="1" a="1"/>
  <c r="J55" i="5" s="1"/>
  <c r="F56" i="5"/>
  <c r="J56" i="5" s="1" a="1"/>
  <c r="J56" i="5" s="1"/>
  <c r="D83" i="5"/>
  <c r="F96" i="5"/>
  <c r="F64" i="5"/>
  <c r="J64" i="5" s="1" a="1"/>
  <c r="J64" i="5" s="1"/>
  <c r="J96" i="5" a="1"/>
  <c r="J96" i="5" s="1"/>
  <c r="D91" i="5"/>
  <c r="E10" i="5"/>
  <c r="G71" i="5"/>
  <c r="G99" i="5"/>
  <c r="G64" i="5"/>
  <c r="G100" i="5"/>
  <c r="G95" i="5"/>
  <c r="G83" i="5"/>
  <c r="G77" i="5"/>
  <c r="G81" i="5"/>
  <c r="G65" i="5"/>
  <c r="G73" i="5"/>
  <c r="G72" i="5"/>
  <c r="G55" i="5"/>
  <c r="G88" i="5"/>
  <c r="G69" i="5"/>
  <c r="G92" i="5"/>
  <c r="G75" i="5"/>
  <c r="G91" i="5"/>
  <c r="G57" i="5"/>
  <c r="G85" i="5"/>
  <c r="G68" i="5"/>
  <c r="G89" i="5"/>
  <c r="G101" i="5"/>
  <c r="G84" i="5"/>
  <c r="G67" i="5"/>
  <c r="G97" i="5"/>
  <c r="G80" i="5"/>
  <c r="G63" i="5"/>
  <c r="G96" i="5"/>
  <c r="G79" i="5"/>
  <c r="G61" i="5"/>
  <c r="G60" i="5"/>
  <c r="G93" i="5"/>
  <c r="G76" i="5"/>
  <c r="G59" i="5"/>
  <c r="G56" i="5"/>
  <c r="G87" i="5"/>
  <c r="AP33" i="4"/>
  <c r="AQ33" i="4"/>
  <c r="J13" i="4" a="1"/>
  <c r="J13" i="4" s="1"/>
  <c r="E13" i="4" a="1"/>
  <c r="E13" i="4" s="1"/>
  <c r="Z13" i="4" s="1"/>
  <c r="G13" i="4" a="1"/>
  <c r="G13" i="4" s="1"/>
  <c r="E13" i="5"/>
  <c r="E14" i="5" s="1"/>
  <c r="Y35" i="2"/>
  <c r="X22" i="2"/>
  <c r="V22" i="2"/>
  <c r="X9" i="2"/>
  <c r="AC9" i="2"/>
  <c r="W22" i="2"/>
  <c r="Z35" i="2"/>
  <c r="AE35" i="2"/>
  <c r="U9" i="2"/>
  <c r="V9" i="2"/>
  <c r="W9" i="2"/>
  <c r="C14" i="4" a="1"/>
  <c r="C14" i="4" s="1"/>
  <c r="E21" i="5"/>
  <c r="AA9" i="2"/>
  <c r="AB22" i="2"/>
  <c r="AC35" i="2"/>
  <c r="AB9" i="2"/>
  <c r="AC22" i="2"/>
  <c r="AD35" i="2"/>
  <c r="S22" i="2"/>
  <c r="T35" i="2"/>
  <c r="S9" i="2"/>
  <c r="AE9" i="2"/>
  <c r="T22" i="2"/>
  <c r="U35" i="2"/>
  <c r="AD9" i="2"/>
  <c r="AE22" i="2"/>
  <c r="T9" i="2"/>
  <c r="U22" i="2"/>
  <c r="V35" i="2"/>
  <c r="Y9" i="2"/>
  <c r="Z22" i="2"/>
  <c r="AA35" i="2"/>
  <c r="AG5" i="2"/>
  <c r="Z9" i="2"/>
  <c r="AA22" i="2"/>
  <c r="EF20" i="2"/>
  <c r="EA20" i="2"/>
  <c r="EI20" i="2"/>
  <c r="ED20" i="2"/>
  <c r="EL20" i="2"/>
  <c r="EG20" i="2"/>
  <c r="EC20" i="2"/>
  <c r="EJ20" i="2"/>
  <c r="EE20" i="2"/>
  <c r="EK20" i="2"/>
  <c r="EM20" i="2"/>
  <c r="EB20" i="2"/>
  <c r="EH20" i="2"/>
  <c r="DY20" i="2"/>
  <c r="DP20" i="2"/>
  <c r="DM20" i="2"/>
  <c r="DU20" i="2"/>
  <c r="DQ20" i="2"/>
  <c r="DW20" i="2"/>
  <c r="DN20" i="2"/>
  <c r="DO20" i="2"/>
  <c r="DV20" i="2"/>
  <c r="DR20" i="2"/>
  <c r="DX20" i="2"/>
  <c r="DS20" i="2"/>
  <c r="DT20" i="2"/>
  <c r="DH20" i="2"/>
  <c r="DC20" i="2"/>
  <c r="DI20" i="2"/>
  <c r="DA20" i="2"/>
  <c r="DD20" i="2"/>
  <c r="DJ20" i="2"/>
  <c r="CY20" i="2"/>
  <c r="DE20" i="2"/>
  <c r="DK20" i="2"/>
  <c r="DB20" i="2"/>
  <c r="DG20" i="2"/>
  <c r="CZ20" i="2"/>
  <c r="DF20" i="2"/>
  <c r="CV20" i="2"/>
  <c r="CK20" i="2"/>
  <c r="CS20" i="2"/>
  <c r="CN20" i="2"/>
  <c r="CT20" i="2"/>
  <c r="CP20" i="2"/>
  <c r="CQ20" i="2"/>
  <c r="CL20" i="2"/>
  <c r="CW20" i="2"/>
  <c r="CR20" i="2"/>
  <c r="CM20" i="2"/>
  <c r="CO20" i="2"/>
  <c r="CU20" i="2"/>
  <c r="CH20" i="2"/>
  <c r="BY20" i="2"/>
  <c r="CE20" i="2"/>
  <c r="CF20" i="2"/>
  <c r="CA20" i="2"/>
  <c r="CG20" i="2"/>
  <c r="BZ20" i="2"/>
  <c r="CC20" i="2"/>
  <c r="BW20" i="2"/>
  <c r="CB20" i="2"/>
  <c r="CI20" i="2"/>
  <c r="BX20" i="2"/>
  <c r="CD20" i="2"/>
  <c r="BK20" i="2"/>
  <c r="BM20" i="2"/>
  <c r="BS20" i="2"/>
  <c r="BN20" i="2"/>
  <c r="BT20" i="2"/>
  <c r="BR20" i="2"/>
  <c r="BI20" i="2"/>
  <c r="BO20" i="2"/>
  <c r="BU20" i="2"/>
  <c r="BQ20" i="2"/>
  <c r="BJ20" i="2"/>
  <c r="BP20" i="2"/>
  <c r="BL20" i="2"/>
  <c r="AW20" i="2"/>
  <c r="BC20" i="2"/>
  <c r="AY20" i="2"/>
  <c r="BE20" i="2"/>
  <c r="AZ20" i="2"/>
  <c r="BF20" i="2"/>
  <c r="AX20" i="2"/>
  <c r="AU20" i="2"/>
  <c r="BA20" i="2"/>
  <c r="BG20" i="2"/>
  <c r="BD20" i="2"/>
  <c r="BB20" i="2"/>
  <c r="AV20" i="2"/>
  <c r="AO20" i="2"/>
  <c r="AJ20" i="2"/>
  <c r="AP20" i="2"/>
  <c r="AI20" i="2"/>
  <c r="AK20" i="2"/>
  <c r="AQ20" i="2"/>
  <c r="AR20" i="2"/>
  <c r="AG20" i="2"/>
  <c r="AM20" i="2"/>
  <c r="AS20" i="2"/>
  <c r="AL20" i="2"/>
  <c r="AH20" i="2"/>
  <c r="AN20" i="2"/>
  <c r="X20" i="2"/>
  <c r="V20" i="2"/>
  <c r="AB20" i="2"/>
  <c r="Y20" i="2"/>
  <c r="AA20" i="2"/>
  <c r="AD20" i="2"/>
  <c r="S20" i="2"/>
  <c r="U20" i="2"/>
  <c r="W20" i="2"/>
  <c r="AC20" i="2"/>
  <c r="AE20" i="2"/>
  <c r="T20" i="2"/>
  <c r="Z20" i="2"/>
  <c r="O20" i="2"/>
  <c r="K95" i="5" s="1" a="1"/>
  <c r="K95" i="5" s="1"/>
  <c r="J20" i="2" a="1"/>
  <c r="AD13" i="4" l="1"/>
  <c r="F77" i="5"/>
  <c r="J77" i="5" s="1" a="1"/>
  <c r="J77" i="5" s="1"/>
  <c r="F76" i="5"/>
  <c r="J76" i="5" s="1" a="1"/>
  <c r="J76" i="5" s="1"/>
  <c r="F75" i="5"/>
  <c r="J75" i="5" s="1" a="1"/>
  <c r="J75" i="5" s="1"/>
  <c r="F84" i="5"/>
  <c r="J84" i="5" s="1" a="1"/>
  <c r="J84" i="5" s="1"/>
  <c r="F85" i="5"/>
  <c r="J85" i="5" s="1" a="1"/>
  <c r="J85" i="5" s="1"/>
  <c r="F83" i="5"/>
  <c r="J83" i="5" s="1" a="1"/>
  <c r="J83" i="5" s="1"/>
  <c r="F93" i="5"/>
  <c r="J93" i="5" s="1" a="1"/>
  <c r="J93" i="5" s="1"/>
  <c r="F92" i="5"/>
  <c r="J92" i="5" s="1" a="1"/>
  <c r="J92" i="5" s="1"/>
  <c r="F91" i="5"/>
  <c r="J91" i="5" s="1" a="1"/>
  <c r="J91" i="5" s="1"/>
  <c r="F79" i="5"/>
  <c r="J79" i="5" s="1" a="1"/>
  <c r="J79" i="5" s="1"/>
  <c r="F80" i="5"/>
  <c r="J80" i="5" s="1" a="1"/>
  <c r="J80" i="5" s="1"/>
  <c r="F81" i="5"/>
  <c r="J81" i="5" s="1" a="1"/>
  <c r="J81" i="5" s="1"/>
  <c r="M95" i="5"/>
  <c r="P95" i="5"/>
  <c r="L95" i="5"/>
  <c r="Q95" i="5" s="1"/>
  <c r="AA13" i="4"/>
  <c r="AC13" i="4"/>
  <c r="L13" i="4" a="1"/>
  <c r="L13" i="4" s="1"/>
  <c r="K13" i="4" a="1"/>
  <c r="K13" i="4" s="1"/>
  <c r="AB13" i="4"/>
  <c r="F13" i="4"/>
  <c r="D13" i="4"/>
  <c r="I13" i="4" s="1" a="1"/>
  <c r="I13" i="4" s="1"/>
  <c r="C15" i="4" a="1"/>
  <c r="C15" i="4" s="1"/>
  <c r="E14" i="4" a="1"/>
  <c r="E14" i="4" s="1"/>
  <c r="H14" i="4"/>
  <c r="G14" i="4" a="1"/>
  <c r="G14" i="4" s="1"/>
  <c r="AF11" i="4"/>
  <c r="Y11" i="4"/>
  <c r="J14" i="4" a="1"/>
  <c r="J14" i="4" s="1"/>
  <c r="AU5" i="2"/>
  <c r="AS35" i="2"/>
  <c r="AG35" i="2"/>
  <c r="AR22" i="2"/>
  <c r="AQ9" i="2"/>
  <c r="AQ35" i="2"/>
  <c r="AO9" i="2"/>
  <c r="AO22" i="2"/>
  <c r="AN22" i="2"/>
  <c r="AR35" i="2"/>
  <c r="AQ22" i="2"/>
  <c r="AP9" i="2"/>
  <c r="AP22" i="2"/>
  <c r="AM22" i="2"/>
  <c r="AN35" i="2"/>
  <c r="AM35" i="2"/>
  <c r="AL22" i="2"/>
  <c r="AK9" i="2"/>
  <c r="AJ22" i="2"/>
  <c r="AN9" i="2"/>
  <c r="AO35" i="2"/>
  <c r="AL9" i="2"/>
  <c r="AL35" i="2"/>
  <c r="AK22" i="2"/>
  <c r="AJ9" i="2"/>
  <c r="AK35" i="2"/>
  <c r="AI9" i="2"/>
  <c r="AJ35" i="2"/>
  <c r="AI22" i="2"/>
  <c r="AH9" i="2"/>
  <c r="AI35" i="2"/>
  <c r="AH22" i="2"/>
  <c r="AS9" i="2"/>
  <c r="AG9" i="2"/>
  <c r="AH35" i="2"/>
  <c r="AS22" i="2"/>
  <c r="AG22" i="2"/>
  <c r="AR9" i="2"/>
  <c r="AP35" i="2"/>
  <c r="AM9" i="2"/>
  <c r="J20" i="2"/>
  <c r="K75" i="5" s="1" a="1"/>
  <c r="K75" i="5" s="1"/>
  <c r="L20" i="2" a="1"/>
  <c r="R95" i="5" l="1"/>
  <c r="M75" i="5"/>
  <c r="P75" i="5"/>
  <c r="N95" i="5"/>
  <c r="O95" i="5"/>
  <c r="L75" i="5"/>
  <c r="Q75" i="5" s="1"/>
  <c r="W13" i="4"/>
  <c r="O13" i="4"/>
  <c r="M13" i="4" a="1"/>
  <c r="M13" i="4" s="1"/>
  <c r="V13" i="4"/>
  <c r="Q13" i="4"/>
  <c r="N13" i="4" a="1"/>
  <c r="N13" i="4" s="1"/>
  <c r="T13" i="4"/>
  <c r="R13" i="4"/>
  <c r="U13" i="4"/>
  <c r="S13" i="4"/>
  <c r="X13" i="4"/>
  <c r="P13" i="4"/>
  <c r="L14" i="4" a="1"/>
  <c r="L14" i="4" s="1"/>
  <c r="C16" i="4" a="1"/>
  <c r="C16" i="4" s="1"/>
  <c r="H15" i="4"/>
  <c r="E15" i="4" a="1"/>
  <c r="E15" i="4" s="1"/>
  <c r="G15" i="4" a="1"/>
  <c r="G15" i="4" s="1"/>
  <c r="D14" i="4"/>
  <c r="F14" i="4"/>
  <c r="J15" i="4" a="1"/>
  <c r="J15" i="4" s="1"/>
  <c r="AX35" i="2"/>
  <c r="AW22" i="2"/>
  <c r="AV9" i="2"/>
  <c r="AV35" i="2"/>
  <c r="AU22" i="2"/>
  <c r="BD22" i="2"/>
  <c r="AW35" i="2"/>
  <c r="AV22" i="2"/>
  <c r="BG9" i="2"/>
  <c r="AU9" i="2"/>
  <c r="BG22" i="2"/>
  <c r="BG35" i="2"/>
  <c r="BE22" i="2"/>
  <c r="BE35" i="2"/>
  <c r="BD35" i="2"/>
  <c r="BC22" i="2"/>
  <c r="BB9" i="2"/>
  <c r="BA22" i="2"/>
  <c r="AZ22" i="2"/>
  <c r="AY9" i="2"/>
  <c r="BE9" i="2"/>
  <c r="BC9" i="2"/>
  <c r="BC35" i="2"/>
  <c r="BB22" i="2"/>
  <c r="BA9" i="2"/>
  <c r="BB35" i="2"/>
  <c r="AZ9" i="2"/>
  <c r="BA35" i="2"/>
  <c r="BF22" i="2"/>
  <c r="BF35" i="2"/>
  <c r="AZ35" i="2"/>
  <c r="AY22" i="2"/>
  <c r="AX9" i="2"/>
  <c r="BI5" i="2"/>
  <c r="AY35" i="2"/>
  <c r="AX22" i="2"/>
  <c r="AW9" i="2"/>
  <c r="BF9" i="2"/>
  <c r="AU35" i="2"/>
  <c r="BD9" i="2"/>
  <c r="L20" i="2"/>
  <c r="K83" i="5" s="1" a="1"/>
  <c r="K83" i="5" s="1"/>
  <c r="H20" i="2" a="1"/>
  <c r="Y13" i="4" l="1"/>
  <c r="M83" i="5"/>
  <c r="P83" i="5"/>
  <c r="R75" i="5"/>
  <c r="N75" i="5"/>
  <c r="O75" i="5"/>
  <c r="L83" i="5"/>
  <c r="Q83" i="5" s="1"/>
  <c r="L15" i="4" a="1"/>
  <c r="L15" i="4" s="1"/>
  <c r="M14" i="4" a="1"/>
  <c r="M14" i="4" s="1"/>
  <c r="C17" i="4" a="1"/>
  <c r="C17" i="4" s="1"/>
  <c r="N14" i="4" s="1" a="1"/>
  <c r="N14" i="4" s="1"/>
  <c r="H16" i="4"/>
  <c r="E16" i="4" a="1"/>
  <c r="E16" i="4" s="1"/>
  <c r="G16" i="4" a="1"/>
  <c r="G16" i="4" s="1"/>
  <c r="F15" i="4"/>
  <c r="J16" i="4" a="1"/>
  <c r="J16" i="4" s="1"/>
  <c r="D15" i="4"/>
  <c r="I14" i="4" a="1"/>
  <c r="I14" i="4" s="1"/>
  <c r="K14" i="4" s="1" a="1"/>
  <c r="K14" i="4" s="1"/>
  <c r="BO35" i="2"/>
  <c r="BN22" i="2"/>
  <c r="BM9" i="2"/>
  <c r="BM35" i="2"/>
  <c r="BL22" i="2"/>
  <c r="BU9" i="2"/>
  <c r="BJ35" i="2"/>
  <c r="BN35" i="2"/>
  <c r="BM22" i="2"/>
  <c r="BL9" i="2"/>
  <c r="BK9" i="2"/>
  <c r="BU22" i="2"/>
  <c r="BU35" i="2"/>
  <c r="BI35" i="2"/>
  <c r="BT22" i="2"/>
  <c r="BS9" i="2"/>
  <c r="BS35" i="2"/>
  <c r="BR35" i="2"/>
  <c r="BJ9" i="2"/>
  <c r="BK35" i="2"/>
  <c r="BI9" i="2"/>
  <c r="BT35" i="2"/>
  <c r="BS22" i="2"/>
  <c r="BR9" i="2"/>
  <c r="BR22" i="2"/>
  <c r="BQ9" i="2"/>
  <c r="BQ22" i="2"/>
  <c r="BP9" i="2"/>
  <c r="BK22" i="2"/>
  <c r="BJ22" i="2"/>
  <c r="BT9" i="2"/>
  <c r="BW5" i="2"/>
  <c r="BQ35" i="2"/>
  <c r="BP22" i="2"/>
  <c r="BO9" i="2"/>
  <c r="BP35" i="2"/>
  <c r="BO22" i="2"/>
  <c r="BN9" i="2"/>
  <c r="BL35" i="2"/>
  <c r="BI22" i="2"/>
  <c r="H20" i="2"/>
  <c r="K67" i="5" s="1" a="1"/>
  <c r="K67" i="5" s="1"/>
  <c r="P20" i="2" a="1"/>
  <c r="Q14" i="4" l="1"/>
  <c r="R83" i="5"/>
  <c r="M67" i="5"/>
  <c r="P67" i="5"/>
  <c r="N83" i="5"/>
  <c r="O83" i="5"/>
  <c r="L67" i="5"/>
  <c r="Q67" i="5" s="1"/>
  <c r="O14" i="4"/>
  <c r="V14" i="4"/>
  <c r="L16" i="4" a="1"/>
  <c r="L16" i="4" s="1"/>
  <c r="T14" i="4"/>
  <c r="M15" i="4" a="1"/>
  <c r="M15" i="4" s="1"/>
  <c r="N15" i="4" a="1"/>
  <c r="N15" i="4" s="1"/>
  <c r="F16" i="4"/>
  <c r="C18" i="4" a="1"/>
  <c r="C18" i="4" s="1"/>
  <c r="H17" i="4"/>
  <c r="E17" i="4" a="1"/>
  <c r="E17" i="4" s="1"/>
  <c r="G17" i="4" a="1"/>
  <c r="G17" i="4" s="1"/>
  <c r="J17" i="4" a="1"/>
  <c r="J17" i="4" s="1"/>
  <c r="D16" i="4"/>
  <c r="I15" i="4" a="1"/>
  <c r="I15" i="4" s="1"/>
  <c r="K15" i="4" s="1" a="1"/>
  <c r="K15" i="4" s="1"/>
  <c r="CI35" i="2"/>
  <c r="CA35" i="2"/>
  <c r="CD9" i="2"/>
  <c r="CI22" i="2"/>
  <c r="CE22" i="2"/>
  <c r="BZ35" i="2"/>
  <c r="CC9" i="2"/>
  <c r="BY35" i="2"/>
  <c r="CB9" i="2"/>
  <c r="CA9" i="2"/>
  <c r="CD22" i="2"/>
  <c r="CB22" i="2"/>
  <c r="BX9" i="2"/>
  <c r="BY22" i="2"/>
  <c r="BY9" i="2"/>
  <c r="CF35" i="2"/>
  <c r="CA22" i="2"/>
  <c r="BW9" i="2"/>
  <c r="CE35" i="2"/>
  <c r="BZ22" i="2"/>
  <c r="CK5" i="2"/>
  <c r="CD35" i="2"/>
  <c r="BX35" i="2"/>
  <c r="BZ9" i="2"/>
  <c r="CC22" i="2"/>
  <c r="CC35" i="2"/>
  <c r="BX22" i="2"/>
  <c r="CI9" i="2"/>
  <c r="CB35" i="2"/>
  <c r="BW22" i="2"/>
  <c r="CH9" i="2"/>
  <c r="CG22" i="2"/>
  <c r="CH35" i="2"/>
  <c r="BW35" i="2"/>
  <c r="CE9" i="2"/>
  <c r="CG35" i="2"/>
  <c r="CF9" i="2"/>
  <c r="CG9" i="2"/>
  <c r="CH22" i="2"/>
  <c r="CF22" i="2"/>
  <c r="P20" i="2"/>
  <c r="K99" i="5" s="1" a="1"/>
  <c r="K99" i="5" s="1"/>
  <c r="E20" i="2" a="1"/>
  <c r="M99" i="5" l="1"/>
  <c r="P99" i="5"/>
  <c r="R67" i="5"/>
  <c r="N67" i="5"/>
  <c r="O67" i="5"/>
  <c r="L99" i="5"/>
  <c r="Q99" i="5" s="1"/>
  <c r="T15" i="4"/>
  <c r="O15" i="4"/>
  <c r="L17" i="4" a="1"/>
  <c r="L17" i="4" s="1"/>
  <c r="V15" i="4"/>
  <c r="Q15" i="4"/>
  <c r="M16" i="4" a="1"/>
  <c r="M16" i="4" s="1"/>
  <c r="N16" i="4" a="1"/>
  <c r="N16" i="4" s="1"/>
  <c r="C19" i="4" a="1"/>
  <c r="C19" i="4" s="1"/>
  <c r="J19" i="4" s="1" a="1"/>
  <c r="J19" i="4" s="1"/>
  <c r="H18" i="4"/>
  <c r="E18" i="4" a="1"/>
  <c r="E18" i="4" s="1"/>
  <c r="G18" i="4" a="1"/>
  <c r="G18" i="4" s="1"/>
  <c r="J18" i="4" a="1"/>
  <c r="J18" i="4" s="1"/>
  <c r="D17" i="4"/>
  <c r="I16" i="4" a="1"/>
  <c r="I16" i="4" s="1"/>
  <c r="K16" i="4" s="1" a="1"/>
  <c r="K16" i="4" s="1"/>
  <c r="F17" i="4"/>
  <c r="CU35" i="2"/>
  <c r="CT22" i="2"/>
  <c r="CS9" i="2"/>
  <c r="CS35" i="2"/>
  <c r="CQ9" i="2"/>
  <c r="CP22" i="2"/>
  <c r="CT35" i="2"/>
  <c r="CS22" i="2"/>
  <c r="CR9" i="2"/>
  <c r="CR22" i="2"/>
  <c r="CO9" i="2"/>
  <c r="CN9" i="2"/>
  <c r="CO35" i="2"/>
  <c r="CN22" i="2"/>
  <c r="CM9" i="2"/>
  <c r="CY5" i="2"/>
  <c r="CL22" i="2"/>
  <c r="CK9" i="2"/>
  <c r="CW22" i="2"/>
  <c r="CR35" i="2"/>
  <c r="CP9" i="2"/>
  <c r="CO22" i="2"/>
  <c r="CN35" i="2"/>
  <c r="CM22" i="2"/>
  <c r="CL9" i="2"/>
  <c r="CM35" i="2"/>
  <c r="CW9" i="2"/>
  <c r="CL35" i="2"/>
  <c r="CK22" i="2"/>
  <c r="CV9" i="2"/>
  <c r="CQ22" i="2"/>
  <c r="CQ35" i="2"/>
  <c r="CP35" i="2"/>
  <c r="CW35" i="2"/>
  <c r="CK35" i="2"/>
  <c r="CV22" i="2"/>
  <c r="CU9" i="2"/>
  <c r="CV35" i="2"/>
  <c r="CU22" i="2"/>
  <c r="CT9" i="2"/>
  <c r="E20" i="2"/>
  <c r="R15" i="4"/>
  <c r="K20" i="2" a="1"/>
  <c r="R14" i="4"/>
  <c r="R99" i="5" l="1"/>
  <c r="N99" i="5"/>
  <c r="O99" i="5"/>
  <c r="K55" i="5" a="1"/>
  <c r="K55" i="5" s="1"/>
  <c r="P55" i="5" s="1"/>
  <c r="O16" i="4"/>
  <c r="V16" i="4"/>
  <c r="M17" i="4" a="1"/>
  <c r="M17" i="4" s="1"/>
  <c r="V17" i="4" s="1"/>
  <c r="N17" i="4" a="1"/>
  <c r="N17" i="4" s="1"/>
  <c r="Q16" i="4"/>
  <c r="T16" i="4"/>
  <c r="F18" i="4"/>
  <c r="D18" i="4"/>
  <c r="I18" i="4" s="1" a="1"/>
  <c r="I18" i="4" s="1"/>
  <c r="K18" i="4" s="1" a="1"/>
  <c r="K18" i="4" s="1"/>
  <c r="I17" i="4" a="1"/>
  <c r="I17" i="4" s="1"/>
  <c r="K17" i="4" s="1" a="1"/>
  <c r="K17" i="4" s="1"/>
  <c r="C20" i="4" a="1"/>
  <c r="C20" i="4" s="1"/>
  <c r="J20" i="4" s="1" a="1"/>
  <c r="J20" i="4" s="1"/>
  <c r="H19" i="4"/>
  <c r="E19" i="4" a="1"/>
  <c r="E19" i="4" s="1"/>
  <c r="G19" i="4" a="1"/>
  <c r="G19" i="4" s="1"/>
  <c r="CZ35" i="2"/>
  <c r="DK22" i="2"/>
  <c r="CY22" i="2"/>
  <c r="DJ9" i="2"/>
  <c r="DJ35" i="2"/>
  <c r="DH9" i="2"/>
  <c r="DM5" i="2"/>
  <c r="DK35" i="2"/>
  <c r="CY35" i="2"/>
  <c r="DJ22" i="2"/>
  <c r="DI9" i="2"/>
  <c r="DI22" i="2"/>
  <c r="DG9" i="2"/>
  <c r="DG35" i="2"/>
  <c r="DF35" i="2"/>
  <c r="DE22" i="2"/>
  <c r="DD9" i="2"/>
  <c r="DB9" i="2"/>
  <c r="DC35" i="2"/>
  <c r="DB22" i="2"/>
  <c r="DA9" i="2"/>
  <c r="DF9" i="2"/>
  <c r="DE9" i="2"/>
  <c r="DE35" i="2"/>
  <c r="DD22" i="2"/>
  <c r="DC9" i="2"/>
  <c r="DD35" i="2"/>
  <c r="DC22" i="2"/>
  <c r="DI35" i="2"/>
  <c r="DH35" i="2"/>
  <c r="DG22" i="2"/>
  <c r="DF22" i="2"/>
  <c r="DB35" i="2"/>
  <c r="DA22" i="2"/>
  <c r="CZ9" i="2"/>
  <c r="DA35" i="2"/>
  <c r="CZ22" i="2"/>
  <c r="DK9" i="2"/>
  <c r="CY9" i="2"/>
  <c r="DH22" i="2"/>
  <c r="K20" i="2"/>
  <c r="K79" i="5" s="1" a="1"/>
  <c r="K79" i="5" s="1"/>
  <c r="P16" i="4"/>
  <c r="P14" i="4"/>
  <c r="F20" i="2" a="1"/>
  <c r="P15" i="4"/>
  <c r="R16" i="4"/>
  <c r="M79" i="5" l="1"/>
  <c r="P79" i="5"/>
  <c r="M55" i="5"/>
  <c r="L79" i="5"/>
  <c r="Q79" i="5" s="1"/>
  <c r="L55" i="5"/>
  <c r="S16" i="4"/>
  <c r="S15" i="4"/>
  <c r="S14" i="4"/>
  <c r="L19" i="4" a="1"/>
  <c r="L19" i="4" s="1"/>
  <c r="K19" i="4" a="1"/>
  <c r="K19" i="4" s="1"/>
  <c r="AD19" i="4"/>
  <c r="AC19" i="4"/>
  <c r="AB19" i="4"/>
  <c r="AA19" i="4"/>
  <c r="Y19" i="4"/>
  <c r="Z19" i="4"/>
  <c r="Q17" i="4"/>
  <c r="T17" i="4"/>
  <c r="U18" i="4"/>
  <c r="Q18" i="4"/>
  <c r="V18" i="4"/>
  <c r="O18" i="4"/>
  <c r="S18" i="4"/>
  <c r="X18" i="4"/>
  <c r="T18" i="4"/>
  <c r="R18" i="4"/>
  <c r="W18" i="4"/>
  <c r="M18" i="4" a="1"/>
  <c r="M18" i="4" s="1"/>
  <c r="N18" i="4" a="1"/>
  <c r="N18" i="4" s="1"/>
  <c r="P18" i="4"/>
  <c r="O17" i="4"/>
  <c r="F19" i="4"/>
  <c r="D19" i="4"/>
  <c r="I19" i="4" s="1" a="1"/>
  <c r="I19" i="4" s="1"/>
  <c r="C21" i="4" a="1"/>
  <c r="C21" i="4" s="1"/>
  <c r="J21" i="4" s="1" a="1"/>
  <c r="J21" i="4" s="1"/>
  <c r="G20" i="4" a="1"/>
  <c r="G20" i="4" s="1"/>
  <c r="H20" i="4"/>
  <c r="E20" i="4" a="1"/>
  <c r="E20" i="4" s="1"/>
  <c r="EA5" i="2"/>
  <c r="DV35" i="2"/>
  <c r="DU22" i="2"/>
  <c r="DT9" i="2"/>
  <c r="DT35" i="2"/>
  <c r="DR9" i="2"/>
  <c r="DU35" i="2"/>
  <c r="DT22" i="2"/>
  <c r="DS9" i="2"/>
  <c r="DS22" i="2"/>
  <c r="DR22" i="2"/>
  <c r="DP22" i="2"/>
  <c r="DO9" i="2"/>
  <c r="DP35" i="2"/>
  <c r="DO22" i="2"/>
  <c r="DN9" i="2"/>
  <c r="DY22" i="2"/>
  <c r="DM22" i="2"/>
  <c r="DM35" i="2"/>
  <c r="DW9" i="2"/>
  <c r="DS35" i="2"/>
  <c r="DO35" i="2"/>
  <c r="DN22" i="2"/>
  <c r="DY9" i="2"/>
  <c r="DM9" i="2"/>
  <c r="DN35" i="2"/>
  <c r="DX9" i="2"/>
  <c r="DY35" i="2"/>
  <c r="DX22" i="2"/>
  <c r="DQ9" i="2"/>
  <c r="DR35" i="2"/>
  <c r="DQ22" i="2"/>
  <c r="DP9" i="2"/>
  <c r="DX35" i="2"/>
  <c r="DW22" i="2"/>
  <c r="DV9" i="2"/>
  <c r="DW35" i="2"/>
  <c r="DV22" i="2"/>
  <c r="DU9" i="2"/>
  <c r="DQ35" i="2"/>
  <c r="F20" i="2"/>
  <c r="K59" i="5" s="1" a="1"/>
  <c r="K59" i="5" s="1"/>
  <c r="R17" i="4"/>
  <c r="G20" i="2" a="1"/>
  <c r="P17" i="4"/>
  <c r="M59" i="5" l="1"/>
  <c r="P59" i="5"/>
  <c r="R79" i="5"/>
  <c r="Q55" i="5"/>
  <c r="R55" i="5"/>
  <c r="N79" i="5"/>
  <c r="O79" i="5"/>
  <c r="N55" i="5"/>
  <c r="O55" i="5"/>
  <c r="L59" i="5"/>
  <c r="Q59" i="5" s="1"/>
  <c r="S17" i="4"/>
  <c r="K20" i="4" a="1"/>
  <c r="K20" i="4" s="1"/>
  <c r="L20" i="4" a="1"/>
  <c r="L20" i="4" s="1"/>
  <c r="U19" i="4"/>
  <c r="Q19" i="4"/>
  <c r="V19" i="4"/>
  <c r="O19" i="4"/>
  <c r="S19" i="4"/>
  <c r="X19" i="4"/>
  <c r="T19" i="4"/>
  <c r="R19" i="4"/>
  <c r="P19" i="4"/>
  <c r="W19" i="4"/>
  <c r="M19" i="4" a="1"/>
  <c r="M19" i="4" s="1"/>
  <c r="N19" i="4" a="1"/>
  <c r="N19" i="4" s="1"/>
  <c r="AB20" i="4"/>
  <c r="AA20" i="4"/>
  <c r="AD20" i="4"/>
  <c r="AC20" i="4"/>
  <c r="Z20" i="4"/>
  <c r="C22" i="4" a="1"/>
  <c r="C22" i="4" s="1"/>
  <c r="J22" i="4" s="1" a="1"/>
  <c r="J22" i="4" s="1"/>
  <c r="G21" i="4" a="1"/>
  <c r="G21" i="4" s="1"/>
  <c r="H21" i="4"/>
  <c r="E21" i="4" a="1"/>
  <c r="E21" i="4" s="1"/>
  <c r="F20" i="4"/>
  <c r="D20" i="4"/>
  <c r="I20" i="4" s="1" a="1"/>
  <c r="I20" i="4" s="1"/>
  <c r="EM35" i="2"/>
  <c r="EA35" i="2"/>
  <c r="EL22" i="2"/>
  <c r="EK9" i="2"/>
  <c r="EK35" i="2"/>
  <c r="EJ35" i="2"/>
  <c r="EL35" i="2"/>
  <c r="EK22" i="2"/>
  <c r="EJ9" i="2"/>
  <c r="EJ22" i="2"/>
  <c r="EI9" i="2"/>
  <c r="EH22" i="2"/>
  <c r="EG9" i="2"/>
  <c r="EH35" i="2"/>
  <c r="EF9" i="2"/>
  <c r="EG35" i="2"/>
  <c r="EF22" i="2"/>
  <c r="EE9" i="2"/>
  <c r="ED22" i="2"/>
  <c r="EC22" i="2"/>
  <c r="EB9" i="2"/>
  <c r="EI35" i="2"/>
  <c r="EF35" i="2"/>
  <c r="EE22" i="2"/>
  <c r="ED9" i="2"/>
  <c r="EE35" i="2"/>
  <c r="EC9" i="2"/>
  <c r="ED35" i="2"/>
  <c r="EH9" i="2"/>
  <c r="EG22" i="2"/>
  <c r="EC35" i="2"/>
  <c r="EB22" i="2"/>
  <c r="EM9" i="2"/>
  <c r="EA9" i="2"/>
  <c r="EB35" i="2"/>
  <c r="EM22" i="2"/>
  <c r="EA22" i="2"/>
  <c r="EL9" i="2"/>
  <c r="EI22" i="2"/>
  <c r="G20" i="2"/>
  <c r="K63" i="5" s="1" a="1"/>
  <c r="K63" i="5" s="1"/>
  <c r="U15" i="4"/>
  <c r="M20" i="2" a="1"/>
  <c r="U16" i="4"/>
  <c r="U14" i="4"/>
  <c r="U17" i="4"/>
  <c r="R59" i="5" l="1"/>
  <c r="M63" i="5"/>
  <c r="P63" i="5"/>
  <c r="N59" i="5"/>
  <c r="O59" i="5"/>
  <c r="L63" i="5"/>
  <c r="Q63" i="5" s="1"/>
  <c r="P20" i="4"/>
  <c r="U20" i="4"/>
  <c r="Q20" i="4"/>
  <c r="V20" i="4"/>
  <c r="S20" i="4"/>
  <c r="O20" i="4"/>
  <c r="X20" i="4"/>
  <c r="N20" i="4" a="1"/>
  <c r="N20" i="4" s="1"/>
  <c r="T20" i="4"/>
  <c r="R20" i="4"/>
  <c r="W20" i="4"/>
  <c r="M20" i="4" a="1"/>
  <c r="M20" i="4" s="1"/>
  <c r="L21" i="4" a="1"/>
  <c r="L21" i="4" s="1"/>
  <c r="F21" i="4"/>
  <c r="D21" i="4"/>
  <c r="I21" i="4" s="1" a="1"/>
  <c r="I21" i="4" s="1"/>
  <c r="K21" i="4" s="1" a="1"/>
  <c r="K21" i="4" s="1"/>
  <c r="C23" i="4" a="1"/>
  <c r="C23" i="4" s="1"/>
  <c r="J23" i="4" s="1" a="1"/>
  <c r="J23" i="4" s="1"/>
  <c r="E22" i="4" a="1"/>
  <c r="E22" i="4" s="1"/>
  <c r="G22" i="4" a="1"/>
  <c r="G22" i="4" s="1"/>
  <c r="H22" i="4"/>
  <c r="M20" i="2"/>
  <c r="K87" i="5" s="1" a="1"/>
  <c r="K87" i="5" s="1"/>
  <c r="W15" i="4"/>
  <c r="W16" i="4"/>
  <c r="W17" i="4"/>
  <c r="W14" i="4"/>
  <c r="I20" i="2" a="1"/>
  <c r="M87" i="5" l="1"/>
  <c r="P87" i="5"/>
  <c r="R63" i="5"/>
  <c r="N63" i="5"/>
  <c r="O63" i="5"/>
  <c r="L87" i="5"/>
  <c r="Q87" i="5" s="1"/>
  <c r="X14" i="4"/>
  <c r="X16" i="4"/>
  <c r="X15" i="4"/>
  <c r="X17" i="4"/>
  <c r="M21" i="4" a="1"/>
  <c r="M21" i="4" s="1"/>
  <c r="L22" i="4" a="1"/>
  <c r="L22" i="4" s="1"/>
  <c r="F22" i="4"/>
  <c r="D22" i="4"/>
  <c r="I22" i="4" s="1" a="1"/>
  <c r="I22" i="4" s="1"/>
  <c r="K22" i="4" s="1" a="1"/>
  <c r="K22" i="4" s="1"/>
  <c r="C24" i="4" a="1"/>
  <c r="C24" i="4" s="1"/>
  <c r="E23" i="4" a="1"/>
  <c r="E23" i="4" s="1"/>
  <c r="G23" i="4" a="1"/>
  <c r="G23" i="4" s="1"/>
  <c r="H23" i="4"/>
  <c r="I20" i="2"/>
  <c r="K71" i="5" s="1" a="1"/>
  <c r="K71" i="5" s="1"/>
  <c r="Q20" i="2" a="1"/>
  <c r="AA14" i="4" l="1"/>
  <c r="AD14" i="4" s="1"/>
  <c r="M71" i="5"/>
  <c r="P71" i="5"/>
  <c r="R87" i="5"/>
  <c r="N87" i="5"/>
  <c r="O87" i="5"/>
  <c r="L71" i="5"/>
  <c r="Q71" i="5" s="1"/>
  <c r="F41" i="5" a="1"/>
  <c r="F41" i="5" s="1"/>
  <c r="F35" i="5" a="1"/>
  <c r="F35" i="5" s="1"/>
  <c r="F36" i="5" a="1"/>
  <c r="F36" i="5" s="1"/>
  <c r="F37" i="5" a="1"/>
  <c r="F37" i="5" s="1"/>
  <c r="F38" i="5" a="1"/>
  <c r="F38" i="5" s="1"/>
  <c r="Y15" i="4"/>
  <c r="Z17" i="4"/>
  <c r="AA17" i="4"/>
  <c r="AD17" i="4" s="1"/>
  <c r="Z16" i="4"/>
  <c r="AA16" i="4"/>
  <c r="AC16" i="4" s="1"/>
  <c r="Y14" i="4"/>
  <c r="Y20" i="4"/>
  <c r="Z15" i="4"/>
  <c r="AA15" i="4"/>
  <c r="Y18" i="4"/>
  <c r="Z14" i="4"/>
  <c r="Y16" i="4"/>
  <c r="Z18" i="4"/>
  <c r="Y17" i="4"/>
  <c r="M22" i="4" a="1"/>
  <c r="M22" i="4" s="1"/>
  <c r="V21" i="4"/>
  <c r="L23" i="4" a="1"/>
  <c r="L23" i="4" s="1"/>
  <c r="D23" i="4"/>
  <c r="F23" i="4"/>
  <c r="C25" i="4" a="1"/>
  <c r="C25" i="4" s="1"/>
  <c r="J25" i="4" s="1" a="1"/>
  <c r="J25" i="4" s="1"/>
  <c r="E24" i="4" a="1"/>
  <c r="E24" i="4" s="1"/>
  <c r="G24" i="4" a="1"/>
  <c r="G24" i="4" s="1"/>
  <c r="H24" i="4"/>
  <c r="J24" i="4" a="1"/>
  <c r="J24" i="4" s="1"/>
  <c r="Q20" i="2"/>
  <c r="L18" i="4" s="1" a="1"/>
  <c r="L18" i="4" s="1"/>
  <c r="AA18" i="4" s="1"/>
  <c r="AD18" i="4" s="1"/>
  <c r="N20" i="2" a="1"/>
  <c r="AB14" i="4" l="1"/>
  <c r="AC14" i="4"/>
  <c r="R71" i="5"/>
  <c r="N71" i="5"/>
  <c r="O71" i="5"/>
  <c r="F40" i="5"/>
  <c r="E40" i="5" s="1"/>
  <c r="AJ19" i="4"/>
  <c r="E38" i="5" a="1"/>
  <c r="E38" i="5" s="1"/>
  <c r="AI19" i="4" s="1"/>
  <c r="AJ18" i="4"/>
  <c r="E37" i="5" a="1"/>
  <c r="E37" i="5" s="1"/>
  <c r="AI18" i="4" s="1"/>
  <c r="AJ17" i="4"/>
  <c r="E36" i="5" a="1"/>
  <c r="E36" i="5" s="1"/>
  <c r="AI17" i="4" s="1"/>
  <c r="AJ16" i="4"/>
  <c r="E35" i="5" a="1"/>
  <c r="E35" i="5" s="1"/>
  <c r="AI16" i="4" s="1"/>
  <c r="AC17" i="4"/>
  <c r="AB15" i="4"/>
  <c r="AB17" i="4"/>
  <c r="AC15" i="4"/>
  <c r="AD15" i="4"/>
  <c r="AB16" i="4"/>
  <c r="AD16" i="4"/>
  <c r="V22" i="4"/>
  <c r="M23" i="4" a="1"/>
  <c r="M23" i="4" s="1"/>
  <c r="L24" i="4" a="1"/>
  <c r="L24" i="4" s="1"/>
  <c r="AB18" i="4"/>
  <c r="AC18" i="4"/>
  <c r="F24" i="4"/>
  <c r="C26" i="4" a="1"/>
  <c r="C26" i="4" s="1"/>
  <c r="J26" i="4" s="1" a="1"/>
  <c r="J26" i="4" s="1"/>
  <c r="H25" i="4"/>
  <c r="E25" i="4" a="1"/>
  <c r="E25" i="4" s="1"/>
  <c r="G25" i="4" a="1"/>
  <c r="G25" i="4" s="1"/>
  <c r="D24" i="4"/>
  <c r="I23" i="4" a="1"/>
  <c r="I23" i="4" s="1"/>
  <c r="K23" i="4" s="1" a="1"/>
  <c r="K23" i="4" s="1"/>
  <c r="N20" i="2"/>
  <c r="K91" i="5" s="1" a="1"/>
  <c r="K91" i="5" s="1"/>
  <c r="M91" i="5" l="1"/>
  <c r="P91" i="5"/>
  <c r="L91" i="5"/>
  <c r="Q91" i="5" s="1"/>
  <c r="AJ21" i="4"/>
  <c r="AI21" i="4"/>
  <c r="V23" i="4"/>
  <c r="M24" i="4" a="1"/>
  <c r="M24" i="4" s="1"/>
  <c r="F25" i="4"/>
  <c r="D25" i="4"/>
  <c r="I25" i="4" s="1" a="1"/>
  <c r="I25" i="4" s="1"/>
  <c r="K25" i="4" s="1" a="1"/>
  <c r="K25" i="4" s="1"/>
  <c r="I24" i="4" a="1"/>
  <c r="I24" i="4" s="1"/>
  <c r="K24" i="4" s="1" a="1"/>
  <c r="K24" i="4" s="1"/>
  <c r="C27" i="4" a="1"/>
  <c r="C27" i="4" s="1"/>
  <c r="H26" i="4"/>
  <c r="E26" i="4" a="1"/>
  <c r="E26" i="4" s="1"/>
  <c r="G26" i="4" a="1"/>
  <c r="G26" i="4" s="1"/>
  <c r="J27" i="4" l="1" a="1"/>
  <c r="J27" i="4" s="1"/>
  <c r="R91" i="5"/>
  <c r="N91" i="5"/>
  <c r="O91" i="5"/>
  <c r="V24" i="4"/>
  <c r="M25" i="4" a="1"/>
  <c r="M25" i="4" s="1"/>
  <c r="V25" i="4" s="1"/>
  <c r="C28" i="4" a="1"/>
  <c r="C28" i="4" s="1"/>
  <c r="J28" i="4" s="1" a="1"/>
  <c r="J28" i="4" s="1"/>
  <c r="H27" i="4"/>
  <c r="G27" i="4" a="1"/>
  <c r="G27" i="4" s="1"/>
  <c r="E27" i="4" a="1"/>
  <c r="E27" i="4" s="1"/>
  <c r="D26" i="4"/>
  <c r="I26" i="4" s="1" a="1"/>
  <c r="I26" i="4" s="1"/>
  <c r="K26" i="4" s="1" a="1"/>
  <c r="K26" i="4" s="1"/>
  <c r="F26" i="4"/>
  <c r="M26" i="4" l="1" a="1"/>
  <c r="M26" i="4" s="1"/>
  <c r="V26" i="4" s="1"/>
  <c r="F27" i="4"/>
  <c r="D27" i="4"/>
  <c r="I27" i="4" s="1" a="1"/>
  <c r="I27" i="4" s="1"/>
  <c r="K27" i="4" s="1" a="1"/>
  <c r="K27" i="4" s="1"/>
  <c r="C29" i="4" a="1"/>
  <c r="C29" i="4" s="1"/>
  <c r="G28" i="4" a="1"/>
  <c r="G28" i="4" s="1"/>
  <c r="H28" i="4"/>
  <c r="E28" i="4" a="1"/>
  <c r="E28" i="4" s="1"/>
  <c r="M27" i="4" l="1" a="1"/>
  <c r="M27" i="4" s="1"/>
  <c r="L28" i="4" a="1"/>
  <c r="L28" i="4" s="1"/>
  <c r="F28" i="4"/>
  <c r="D28" i="4"/>
  <c r="C30" i="4" a="1"/>
  <c r="C30" i="4" s="1"/>
  <c r="J30" i="4" s="1" a="1"/>
  <c r="J30" i="4" s="1"/>
  <c r="G29" i="4" a="1"/>
  <c r="G29" i="4" s="1"/>
  <c r="H29" i="4"/>
  <c r="E29" i="4" a="1"/>
  <c r="E29" i="4" s="1"/>
  <c r="J29" i="4" a="1"/>
  <c r="J29" i="4" s="1"/>
  <c r="V27" i="4" l="1"/>
  <c r="L29" i="4" a="1"/>
  <c r="L29" i="4" s="1"/>
  <c r="M28" i="4" a="1"/>
  <c r="M28" i="4" s="1"/>
  <c r="C31" i="4" a="1"/>
  <c r="C31" i="4" s="1"/>
  <c r="G30" i="4" a="1"/>
  <c r="G30" i="4" s="1"/>
  <c r="H30" i="4"/>
  <c r="E30" i="4" a="1"/>
  <c r="E30" i="4" s="1"/>
  <c r="D29" i="4"/>
  <c r="I28" i="4" a="1"/>
  <c r="I28" i="4" s="1"/>
  <c r="K28" i="4" s="1" a="1"/>
  <c r="K28" i="4" s="1"/>
  <c r="F29" i="4"/>
  <c r="J31" i="4" l="1" a="1"/>
  <c r="J31" i="4" s="1"/>
  <c r="N27" i="4" a="1"/>
  <c r="N27" i="4" s="1"/>
  <c r="N24" i="4" a="1"/>
  <c r="N24" i="4" s="1"/>
  <c r="N23" i="4" a="1"/>
  <c r="N23" i="4" s="1"/>
  <c r="N26" i="4" a="1"/>
  <c r="N26" i="4" s="1"/>
  <c r="N25" i="4" a="1"/>
  <c r="N25" i="4" s="1"/>
  <c r="N28" i="4" a="1"/>
  <c r="N28" i="4" s="1"/>
  <c r="O28" i="4" s="1"/>
  <c r="L30" i="4" a="1"/>
  <c r="L30" i="4" s="1"/>
  <c r="M29" i="4" a="1"/>
  <c r="M29" i="4" s="1"/>
  <c r="V29" i="4" s="1"/>
  <c r="N29" i="4" a="1"/>
  <c r="N29" i="4" s="1"/>
  <c r="V28" i="4"/>
  <c r="F30" i="4"/>
  <c r="D30" i="4"/>
  <c r="I29" i="4" a="1"/>
  <c r="I29" i="4" s="1"/>
  <c r="K29" i="4" s="1" a="1"/>
  <c r="K29" i="4" s="1"/>
  <c r="C32" i="4" a="1"/>
  <c r="C32" i="4" s="1"/>
  <c r="J32" i="4" s="1" a="1"/>
  <c r="J32" i="4" s="1"/>
  <c r="E31" i="4" a="1"/>
  <c r="E31" i="4" s="1"/>
  <c r="G31" i="4" a="1"/>
  <c r="G31" i="4" s="1"/>
  <c r="H31" i="4"/>
  <c r="O25" i="4" l="1"/>
  <c r="Q25" i="4"/>
  <c r="T25" i="4"/>
  <c r="O26" i="4"/>
  <c r="T26" i="4"/>
  <c r="Q26" i="4"/>
  <c r="O23" i="4"/>
  <c r="Q23" i="4"/>
  <c r="T23" i="4"/>
  <c r="T24" i="4"/>
  <c r="Q24" i="4"/>
  <c r="O24" i="4"/>
  <c r="O27" i="4"/>
  <c r="Q27" i="4"/>
  <c r="T27" i="4"/>
  <c r="T28" i="4"/>
  <c r="Q28" i="4"/>
  <c r="O29" i="4"/>
  <c r="M30" i="4" a="1"/>
  <c r="M30" i="4" s="1"/>
  <c r="Q29" i="4"/>
  <c r="T29" i="4"/>
  <c r="F31" i="4"/>
  <c r="C33" i="4" a="1"/>
  <c r="C33" i="4" s="1"/>
  <c r="J33" i="4" s="1" a="1"/>
  <c r="J33" i="4" s="1"/>
  <c r="E32" i="4" a="1"/>
  <c r="E32" i="4" s="1"/>
  <c r="H32" i="4"/>
  <c r="G32" i="4" a="1"/>
  <c r="G32" i="4" s="1"/>
  <c r="D31" i="4"/>
  <c r="I30" i="4" a="1"/>
  <c r="I30" i="4" s="1"/>
  <c r="K30" i="4" s="1" a="1"/>
  <c r="K30" i="4" s="1"/>
  <c r="N30" i="4" l="1" a="1"/>
  <c r="N30" i="4" s="1"/>
  <c r="T30" i="4" s="1"/>
  <c r="V30" i="4"/>
  <c r="M31" i="4" a="1"/>
  <c r="M31" i="4" s="1"/>
  <c r="V31" i="4" s="1"/>
  <c r="N31" i="4" a="1"/>
  <c r="N31" i="4" s="1"/>
  <c r="D32" i="4"/>
  <c r="I32" i="4" s="1" a="1"/>
  <c r="I32" i="4" s="1"/>
  <c r="K32" i="4" s="1" a="1"/>
  <c r="K32" i="4" s="1"/>
  <c r="I31" i="4" a="1"/>
  <c r="I31" i="4" s="1"/>
  <c r="K31" i="4" s="1" a="1"/>
  <c r="K31" i="4" s="1"/>
  <c r="F32" i="4"/>
  <c r="C34" i="4" a="1"/>
  <c r="C34" i="4" s="1"/>
  <c r="J34" i="4" s="1" a="1"/>
  <c r="J34" i="4" s="1"/>
  <c r="E33" i="4" a="1"/>
  <c r="E33" i="4" s="1"/>
  <c r="H33" i="4"/>
  <c r="G33" i="4" a="1"/>
  <c r="G33" i="4" s="1"/>
  <c r="P27" i="4"/>
  <c r="P29" i="4"/>
  <c r="P28" i="4"/>
  <c r="P24" i="4"/>
  <c r="P23" i="4"/>
  <c r="P26" i="4"/>
  <c r="P25" i="4"/>
  <c r="O30" i="4" l="1"/>
  <c r="Q30" i="4"/>
  <c r="T31" i="4"/>
  <c r="Q31" i="4"/>
  <c r="M32" i="4" a="1"/>
  <c r="M32" i="4" s="1"/>
  <c r="N32" i="4" a="1"/>
  <c r="N32" i="4" s="1"/>
  <c r="O31" i="4"/>
  <c r="C35" i="4" a="1"/>
  <c r="C35" i="4" s="1"/>
  <c r="J35" i="4" s="1" a="1"/>
  <c r="J35" i="4" s="1"/>
  <c r="E34" i="4" a="1"/>
  <c r="E34" i="4" s="1"/>
  <c r="H34" i="4"/>
  <c r="G34" i="4" a="1"/>
  <c r="G34" i="4" s="1"/>
  <c r="D33" i="4"/>
  <c r="I33" i="4" s="1" a="1"/>
  <c r="I33" i="4" s="1"/>
  <c r="K33" i="4" s="1" a="1"/>
  <c r="K33" i="4" s="1"/>
  <c r="F33" i="4"/>
  <c r="P31" i="4"/>
  <c r="P30" i="4"/>
  <c r="T32" i="4" l="1"/>
  <c r="V32" i="4"/>
  <c r="Q32" i="4"/>
  <c r="O32" i="4"/>
  <c r="M33" i="4" a="1"/>
  <c r="M33" i="4" s="1"/>
  <c r="V33" i="4" s="1"/>
  <c r="N33" i="4" a="1"/>
  <c r="N33" i="4" s="1"/>
  <c r="D34" i="4"/>
  <c r="I34" i="4" s="1" a="1"/>
  <c r="I34" i="4" s="1"/>
  <c r="K34" i="4" s="1" a="1"/>
  <c r="K34" i="4" s="1"/>
  <c r="F34" i="4"/>
  <c r="C36" i="4" a="1"/>
  <c r="C36" i="4" s="1"/>
  <c r="J36" i="4" s="1" a="1"/>
  <c r="J36" i="4" s="1"/>
  <c r="E35" i="4" a="1"/>
  <c r="E35" i="4" s="1"/>
  <c r="H35" i="4"/>
  <c r="G35" i="4" a="1"/>
  <c r="G35" i="4" s="1"/>
  <c r="P32" i="4"/>
  <c r="T33" i="4" l="1"/>
  <c r="O33" i="4"/>
  <c r="Q33" i="4"/>
  <c r="S34" i="4"/>
  <c r="X34" i="4"/>
  <c r="R34" i="4"/>
  <c r="N34" i="4" a="1"/>
  <c r="N34" i="4" s="1"/>
  <c r="W34" i="4"/>
  <c r="Q34" i="4"/>
  <c r="M34" i="4" a="1"/>
  <c r="M34" i="4" s="1"/>
  <c r="V34" i="4"/>
  <c r="P34" i="4"/>
  <c r="O34" i="4"/>
  <c r="U34" i="4"/>
  <c r="T34" i="4"/>
  <c r="L35" i="4" a="1"/>
  <c r="L35" i="4" s="1"/>
  <c r="K35" i="4" a="1"/>
  <c r="K35" i="4" s="1"/>
  <c r="C37" i="4" a="1"/>
  <c r="C37" i="4" s="1"/>
  <c r="J37" i="4" s="1" a="1"/>
  <c r="J37" i="4" s="1"/>
  <c r="G36" i="4" a="1"/>
  <c r="G36" i="4" s="1"/>
  <c r="H36" i="4"/>
  <c r="E36" i="4" a="1"/>
  <c r="E36" i="4" s="1"/>
  <c r="D35" i="4"/>
  <c r="I35" i="4" s="1" a="1"/>
  <c r="I35" i="4" s="1"/>
  <c r="F35" i="4"/>
  <c r="P33" i="4"/>
  <c r="N35" i="4" l="1" a="1"/>
  <c r="N35" i="4" s="1"/>
  <c r="M35" i="4" a="1"/>
  <c r="M35" i="4" s="1"/>
  <c r="Q35" i="4" s="1"/>
  <c r="L36" i="4" a="1"/>
  <c r="L36" i="4" s="1"/>
  <c r="D36" i="4"/>
  <c r="I36" i="4" s="1" a="1"/>
  <c r="I36" i="4" s="1"/>
  <c r="K36" i="4" s="1" a="1"/>
  <c r="K36" i="4" s="1"/>
  <c r="F36" i="4"/>
  <c r="C38" i="4" a="1"/>
  <c r="C38" i="4" s="1"/>
  <c r="J38" i="4" s="1" a="1"/>
  <c r="J38" i="4" s="1"/>
  <c r="H37" i="4"/>
  <c r="G37" i="4" a="1"/>
  <c r="G37" i="4" s="1"/>
  <c r="E37" i="4" a="1"/>
  <c r="E37" i="4" s="1"/>
  <c r="O35" i="4" l="1"/>
  <c r="T35" i="4"/>
  <c r="V35" i="4"/>
  <c r="AJ22" i="4"/>
  <c r="AI20" i="4"/>
  <c r="AJ20" i="4"/>
  <c r="K37" i="4" a="1"/>
  <c r="K37" i="4" s="1"/>
  <c r="L37" i="4" a="1"/>
  <c r="L37" i="4" s="1"/>
  <c r="M36" i="4" a="1"/>
  <c r="M36" i="4" s="1"/>
  <c r="O36" i="4" s="1"/>
  <c r="N36" i="4" a="1"/>
  <c r="N36" i="4" s="1"/>
  <c r="D37" i="4"/>
  <c r="I37" i="4" s="1" a="1"/>
  <c r="I37" i="4" s="1"/>
  <c r="F37" i="4"/>
  <c r="C39" i="4" a="1"/>
  <c r="C39" i="4" s="1"/>
  <c r="J39" i="4" s="1" a="1"/>
  <c r="J39" i="4" s="1"/>
  <c r="E38" i="4" a="1"/>
  <c r="E38" i="4" s="1"/>
  <c r="H38" i="4"/>
  <c r="G38" i="4" a="1"/>
  <c r="G38" i="4" s="1"/>
  <c r="V36" i="4" l="1"/>
  <c r="Q36" i="4"/>
  <c r="T36" i="4"/>
  <c r="M37" i="4" a="1"/>
  <c r="M37" i="4" s="1"/>
  <c r="V37" i="4" s="1"/>
  <c r="N37" i="4" a="1"/>
  <c r="N37" i="4" s="1"/>
  <c r="K38" i="4" a="1"/>
  <c r="K38" i="4" s="1"/>
  <c r="F38" i="4"/>
  <c r="D38" i="4"/>
  <c r="I38" i="4" s="1" a="1"/>
  <c r="I38" i="4" s="1"/>
  <c r="C40" i="4" a="1"/>
  <c r="C40" i="4" s="1"/>
  <c r="J40" i="4" s="1" a="1"/>
  <c r="J40" i="4" s="1"/>
  <c r="H39" i="4"/>
  <c r="E39" i="4" a="1"/>
  <c r="E39" i="4" s="1"/>
  <c r="G39" i="4" a="1"/>
  <c r="G39" i="4" s="1"/>
  <c r="P36" i="4"/>
  <c r="P35" i="4"/>
  <c r="T37" i="4" l="1"/>
  <c r="O37" i="4"/>
  <c r="Q37" i="4"/>
  <c r="M38" i="4" a="1"/>
  <c r="M38" i="4" s="1"/>
  <c r="T38" i="4" s="1"/>
  <c r="N38" i="4" a="1"/>
  <c r="N38" i="4" s="1"/>
  <c r="L39" i="4" a="1"/>
  <c r="L39" i="4" s="1"/>
  <c r="F39" i="4"/>
  <c r="D39" i="4"/>
  <c r="I39" i="4" s="1" a="1"/>
  <c r="I39" i="4" s="1"/>
  <c r="K39" i="4" s="1" a="1"/>
  <c r="K39" i="4" s="1"/>
  <c r="C41" i="4" a="1"/>
  <c r="C41" i="4" s="1"/>
  <c r="J41" i="4" s="1" a="1"/>
  <c r="J41" i="4" s="1"/>
  <c r="H40" i="4"/>
  <c r="E40" i="4" a="1"/>
  <c r="E40" i="4" s="1"/>
  <c r="G40" i="4" a="1"/>
  <c r="G40" i="4" s="1"/>
  <c r="P37" i="4"/>
  <c r="V38" i="4" l="1"/>
  <c r="Q38" i="4"/>
  <c r="O38" i="4"/>
  <c r="O39" i="4"/>
  <c r="U39" i="4"/>
  <c r="T39" i="4"/>
  <c r="S39" i="4"/>
  <c r="X39" i="4"/>
  <c r="R39" i="4"/>
  <c r="M39" i="4" a="1"/>
  <c r="M39" i="4" s="1"/>
  <c r="W39" i="4"/>
  <c r="Q39" i="4"/>
  <c r="V39" i="4"/>
  <c r="P39" i="4"/>
  <c r="N39" i="4" a="1"/>
  <c r="N39" i="4" s="1"/>
  <c r="AD40" i="4"/>
  <c r="AC40" i="4"/>
  <c r="Y40" i="4"/>
  <c r="Z40" i="4"/>
  <c r="AB40" i="4"/>
  <c r="AA40" i="4"/>
  <c r="L40" i="4" a="1"/>
  <c r="L40" i="4" s="1"/>
  <c r="K40" i="4" a="1"/>
  <c r="K40" i="4" s="1"/>
  <c r="F40" i="4"/>
  <c r="D40" i="4"/>
  <c r="I40" i="4" s="1" a="1"/>
  <c r="I40" i="4" s="1"/>
  <c r="C42" i="4" a="1"/>
  <c r="C42" i="4" s="1"/>
  <c r="J42" i="4" s="1" a="1"/>
  <c r="J42" i="4" s="1"/>
  <c r="H41" i="4"/>
  <c r="E41" i="4" a="1"/>
  <c r="E41" i="4" s="1"/>
  <c r="G41" i="4" a="1"/>
  <c r="G41" i="4" s="1"/>
  <c r="P38" i="4"/>
  <c r="AD41" i="4" l="1"/>
  <c r="AC41" i="4"/>
  <c r="Y41" i="4"/>
  <c r="AB41" i="4"/>
  <c r="Z41" i="4"/>
  <c r="AA41" i="4"/>
  <c r="P40" i="4"/>
  <c r="M40" i="4" a="1"/>
  <c r="M40" i="4" s="1"/>
  <c r="N40" i="4" a="1"/>
  <c r="N40" i="4" s="1"/>
  <c r="O40" i="4"/>
  <c r="U40" i="4"/>
  <c r="T40" i="4"/>
  <c r="S40" i="4"/>
  <c r="X40" i="4"/>
  <c r="R40" i="4"/>
  <c r="W40" i="4"/>
  <c r="Q40" i="4"/>
  <c r="V40" i="4"/>
  <c r="L41" i="4" a="1"/>
  <c r="L41" i="4" s="1"/>
  <c r="K41" i="4" a="1"/>
  <c r="K41" i="4" s="1"/>
  <c r="D41" i="4"/>
  <c r="I41" i="4" s="1" a="1"/>
  <c r="I41" i="4" s="1"/>
  <c r="F41" i="4"/>
  <c r="C43" i="4" a="1"/>
  <c r="C43" i="4" s="1"/>
  <c r="J43" i="4" s="1" a="1"/>
  <c r="J43" i="4" s="1"/>
  <c r="H42" i="4"/>
  <c r="E42" i="4" a="1"/>
  <c r="E42" i="4" s="1"/>
  <c r="G42" i="4" a="1"/>
  <c r="G42" i="4" s="1"/>
  <c r="V41" i="4" l="1"/>
  <c r="P41" i="4"/>
  <c r="M41" i="4" a="1"/>
  <c r="M41" i="4" s="1"/>
  <c r="O41" i="4"/>
  <c r="U41" i="4"/>
  <c r="N41" i="4" a="1"/>
  <c r="N41" i="4" s="1"/>
  <c r="T41" i="4"/>
  <c r="S41" i="4"/>
  <c r="X41" i="4"/>
  <c r="R41" i="4"/>
  <c r="W41" i="4"/>
  <c r="Q41" i="4"/>
  <c r="AB42" i="4"/>
  <c r="AA42" i="4"/>
  <c r="AD42" i="4"/>
  <c r="AC42" i="4"/>
  <c r="Z42" i="4"/>
  <c r="Y42" i="4"/>
  <c r="L42" i="4" a="1"/>
  <c r="L42" i="4" s="1"/>
  <c r="K42" i="4" a="1"/>
  <c r="K42" i="4" s="1"/>
  <c r="D42" i="4"/>
  <c r="I42" i="4" s="1" a="1"/>
  <c r="I42" i="4" s="1"/>
  <c r="F42" i="4"/>
  <c r="C44" i="4" a="1"/>
  <c r="C44" i="4" s="1"/>
  <c r="J44" i="4" s="1" a="1"/>
  <c r="J44" i="4" s="1"/>
  <c r="H43" i="4"/>
  <c r="E43" i="4" a="1"/>
  <c r="E43" i="4" s="1"/>
  <c r="G43" i="4" a="1"/>
  <c r="G43" i="4" s="1"/>
  <c r="Z43" i="4" l="1"/>
  <c r="AB43" i="4"/>
  <c r="AA43" i="4"/>
  <c r="AD43" i="4"/>
  <c r="AC43" i="4"/>
  <c r="Y43" i="4"/>
  <c r="Q42" i="4"/>
  <c r="V42" i="4"/>
  <c r="P42" i="4"/>
  <c r="N42" i="4" a="1"/>
  <c r="N42" i="4" s="1"/>
  <c r="O42" i="4"/>
  <c r="M42" i="4" a="1"/>
  <c r="M42" i="4" s="1"/>
  <c r="U42" i="4"/>
  <c r="T42" i="4"/>
  <c r="W42" i="4"/>
  <c r="S42" i="4"/>
  <c r="X42" i="4"/>
  <c r="R42" i="4"/>
  <c r="K43" i="4" a="1"/>
  <c r="K43" i="4" s="1"/>
  <c r="L43" i="4" a="1"/>
  <c r="L43" i="4" s="1"/>
  <c r="D43" i="4"/>
  <c r="I43" i="4" s="1" a="1"/>
  <c r="I43" i="4" s="1"/>
  <c r="F43" i="4"/>
  <c r="C45" i="4" a="1"/>
  <c r="C45" i="4" s="1"/>
  <c r="J45" i="4" s="1" a="1"/>
  <c r="J45" i="4" s="1"/>
  <c r="G44" i="4" a="1"/>
  <c r="G44" i="4" s="1"/>
  <c r="H44" i="4"/>
  <c r="E44" i="4" a="1"/>
  <c r="E44" i="4" s="1"/>
  <c r="W43" i="4" l="1"/>
  <c r="Q43" i="4"/>
  <c r="N43" i="4" a="1"/>
  <c r="N43" i="4" s="1"/>
  <c r="V43" i="4"/>
  <c r="O43" i="4"/>
  <c r="M43" i="4" a="1"/>
  <c r="M43" i="4" s="1"/>
  <c r="P43" i="4"/>
  <c r="U43" i="4"/>
  <c r="T43" i="4"/>
  <c r="S43" i="4"/>
  <c r="X43" i="4"/>
  <c r="R43" i="4"/>
  <c r="L44" i="4" a="1"/>
  <c r="L44" i="4" s="1"/>
  <c r="K44" i="4" a="1"/>
  <c r="K44" i="4" s="1"/>
  <c r="Z44" i="4"/>
  <c r="AB44" i="4"/>
  <c r="AA44" i="4"/>
  <c r="AD44" i="4"/>
  <c r="AC44" i="4"/>
  <c r="Y44" i="4"/>
  <c r="D44" i="4"/>
  <c r="I44" i="4" s="1" a="1"/>
  <c r="I44" i="4" s="1"/>
  <c r="F44" i="4"/>
  <c r="C46" i="4" a="1"/>
  <c r="C46" i="4" s="1"/>
  <c r="J46" i="4" s="1" a="1"/>
  <c r="J46" i="4" s="1"/>
  <c r="G45" i="4" a="1"/>
  <c r="G45" i="4" s="1"/>
  <c r="H45" i="4"/>
  <c r="E45" i="4" a="1"/>
  <c r="E45" i="4" s="1"/>
  <c r="Z45" i="4" l="1"/>
  <c r="AB45" i="4"/>
  <c r="AA45" i="4"/>
  <c r="AD45" i="4"/>
  <c r="AC45" i="4"/>
  <c r="Y45" i="4"/>
  <c r="R44" i="4"/>
  <c r="W44" i="4"/>
  <c r="Q44" i="4"/>
  <c r="P44" i="4"/>
  <c r="V44" i="4"/>
  <c r="M44" i="4" a="1"/>
  <c r="M44" i="4" s="1"/>
  <c r="U44" i="4"/>
  <c r="N44" i="4" a="1"/>
  <c r="N44" i="4" s="1"/>
  <c r="X44" i="4"/>
  <c r="T44" i="4"/>
  <c r="O44" i="4"/>
  <c r="S44" i="4"/>
  <c r="L45" i="4" a="1"/>
  <c r="L45" i="4" s="1"/>
  <c r="K45" i="4" a="1"/>
  <c r="K45" i="4" s="1"/>
  <c r="C47" i="4" a="1"/>
  <c r="C47" i="4" s="1"/>
  <c r="J47" i="4" s="1" a="1"/>
  <c r="J47" i="4" s="1"/>
  <c r="E46" i="4" a="1"/>
  <c r="E46" i="4" s="1"/>
  <c r="G46" i="4" a="1"/>
  <c r="G46" i="4" s="1"/>
  <c r="H46" i="4"/>
  <c r="D45" i="4"/>
  <c r="I45" i="4" s="1" a="1"/>
  <c r="I45" i="4" s="1"/>
  <c r="F45" i="4"/>
  <c r="AA46" i="4" l="1"/>
  <c r="AB46" i="4"/>
  <c r="Z46" i="4"/>
  <c r="AD46" i="4"/>
  <c r="AC46" i="4"/>
  <c r="Y46" i="4"/>
  <c r="L46" i="4" a="1"/>
  <c r="L46" i="4" s="1"/>
  <c r="K46" i="4" a="1"/>
  <c r="K46" i="4" s="1"/>
  <c r="X45" i="4"/>
  <c r="R45" i="4"/>
  <c r="W45" i="4"/>
  <c r="Q45" i="4"/>
  <c r="V45" i="4"/>
  <c r="P45" i="4"/>
  <c r="O45" i="4"/>
  <c r="S45" i="4"/>
  <c r="U45" i="4"/>
  <c r="M45" i="4" a="1"/>
  <c r="M45" i="4" s="1"/>
  <c r="N45" i="4" a="1"/>
  <c r="N45" i="4" s="1"/>
  <c r="T45" i="4"/>
  <c r="D46" i="4"/>
  <c r="I46" i="4" s="1" a="1"/>
  <c r="I46" i="4" s="1"/>
  <c r="F46" i="4"/>
  <c r="C48" i="4" a="1"/>
  <c r="C48" i="4" s="1"/>
  <c r="J48" i="4" s="1" a="1"/>
  <c r="J48" i="4" s="1"/>
  <c r="E47" i="4" a="1"/>
  <c r="E47" i="4" s="1"/>
  <c r="G47" i="4" a="1"/>
  <c r="G47" i="4" s="1"/>
  <c r="H47" i="4"/>
  <c r="S46" i="4" l="1"/>
  <c r="X46" i="4"/>
  <c r="R46" i="4"/>
  <c r="Q46" i="4"/>
  <c r="W46" i="4"/>
  <c r="V46" i="4"/>
  <c r="P46" i="4"/>
  <c r="O46" i="4"/>
  <c r="U46" i="4"/>
  <c r="M46" i="4" a="1"/>
  <c r="M46" i="4" s="1"/>
  <c r="N46" i="4" a="1"/>
  <c r="N46" i="4" s="1"/>
  <c r="T46" i="4"/>
  <c r="L47" i="4" a="1"/>
  <c r="L47" i="4" s="1"/>
  <c r="K47" i="4" a="1"/>
  <c r="K47" i="4" s="1"/>
  <c r="Y47" i="4"/>
  <c r="Z47" i="4"/>
  <c r="AB47" i="4"/>
  <c r="AA47" i="4"/>
  <c r="AD47" i="4"/>
  <c r="AC47" i="4"/>
  <c r="C49" i="4" a="1"/>
  <c r="C49" i="4" s="1"/>
  <c r="J49" i="4" s="1" a="1"/>
  <c r="J49" i="4" s="1"/>
  <c r="E48" i="4" a="1"/>
  <c r="E48" i="4" s="1"/>
  <c r="G48" i="4" a="1"/>
  <c r="G48" i="4" s="1"/>
  <c r="H48" i="4"/>
  <c r="D47" i="4"/>
  <c r="I47" i="4" s="1" a="1"/>
  <c r="I47" i="4" s="1"/>
  <c r="F47" i="4"/>
  <c r="Y48" i="4" l="1"/>
  <c r="Z48" i="4"/>
  <c r="AB48" i="4"/>
  <c r="AA48" i="4"/>
  <c r="AD48" i="4"/>
  <c r="AC48" i="4"/>
  <c r="L48" i="4" a="1"/>
  <c r="L48" i="4" s="1"/>
  <c r="K48" i="4" a="1"/>
  <c r="K48" i="4" s="1"/>
  <c r="S47" i="4"/>
  <c r="X47" i="4"/>
  <c r="W47" i="4"/>
  <c r="R47" i="4"/>
  <c r="Q47" i="4"/>
  <c r="V47" i="4"/>
  <c r="N47" i="4" a="1"/>
  <c r="N47" i="4" s="1"/>
  <c r="P47" i="4"/>
  <c r="O47" i="4"/>
  <c r="U47" i="4"/>
  <c r="M47" i="4" a="1"/>
  <c r="M47" i="4" s="1"/>
  <c r="T47" i="4"/>
  <c r="D48" i="4"/>
  <c r="I48" i="4" s="1" a="1"/>
  <c r="I48" i="4" s="1"/>
  <c r="F48" i="4"/>
  <c r="C50" i="4" a="1"/>
  <c r="C50" i="4" s="1"/>
  <c r="H49" i="4"/>
  <c r="G49" i="4" a="1"/>
  <c r="G49" i="4" s="1"/>
  <c r="N21" i="4" l="1" a="1"/>
  <c r="N21" i="4" s="1"/>
  <c r="N22" i="4" a="1"/>
  <c r="N22" i="4" s="1"/>
  <c r="T48" i="4"/>
  <c r="N48" i="4" a="1"/>
  <c r="N48" i="4" s="1"/>
  <c r="S48" i="4"/>
  <c r="X48" i="4"/>
  <c r="R48" i="4"/>
  <c r="W48" i="4"/>
  <c r="Q48" i="4"/>
  <c r="M48" i="4" a="1"/>
  <c r="M48" i="4" s="1"/>
  <c r="V48" i="4"/>
  <c r="P48" i="4"/>
  <c r="O48" i="4"/>
  <c r="U48" i="4"/>
  <c r="Y49" i="4"/>
  <c r="Z49" i="4"/>
  <c r="AB49" i="4"/>
  <c r="AA49" i="4"/>
  <c r="AD49" i="4"/>
  <c r="AC49" i="4"/>
  <c r="L49" i="4" a="1"/>
  <c r="L49" i="4" s="1"/>
  <c r="K49" i="4" a="1"/>
  <c r="K49" i="4" s="1"/>
  <c r="D49" i="4"/>
  <c r="I49" i="4" s="1" a="1"/>
  <c r="I49" i="4" s="1"/>
  <c r="F49" i="4"/>
  <c r="H50" i="4"/>
  <c r="E50" i="4" a="1"/>
  <c r="E50" i="4" s="1"/>
  <c r="G50" i="4" a="1"/>
  <c r="G50" i="4" s="1"/>
  <c r="J50" i="4" a="1"/>
  <c r="J50" i="4" s="1"/>
  <c r="O22" i="4" l="1"/>
  <c r="Q22" i="4"/>
  <c r="T22" i="4"/>
  <c r="O21" i="4"/>
  <c r="T21" i="4"/>
  <c r="Q21" i="4"/>
  <c r="Y50" i="4"/>
  <c r="Z50" i="4"/>
  <c r="AB50" i="4"/>
  <c r="AA50" i="4"/>
  <c r="AD50" i="4"/>
  <c r="AC50" i="4"/>
  <c r="L50" i="4" a="1"/>
  <c r="L50" i="4" s="1"/>
  <c r="K50" i="4" a="1"/>
  <c r="K50" i="4" s="1"/>
  <c r="M49" i="4" a="1"/>
  <c r="M49" i="4" s="1"/>
  <c r="T49" i="4"/>
  <c r="N49" i="4" a="1"/>
  <c r="N49" i="4" s="1"/>
  <c r="X49" i="4"/>
  <c r="S49" i="4"/>
  <c r="R49" i="4"/>
  <c r="W49" i="4"/>
  <c r="Q49" i="4"/>
  <c r="V49" i="4"/>
  <c r="P49" i="4"/>
  <c r="O49" i="4"/>
  <c r="U49" i="4"/>
  <c r="D50" i="4"/>
  <c r="I50" i="4" s="1" a="1"/>
  <c r="I50" i="4" s="1"/>
  <c r="F50" i="4"/>
  <c r="P21" i="4"/>
  <c r="P22" i="4"/>
  <c r="U50" i="4" l="1"/>
  <c r="M50" i="4" a="1"/>
  <c r="M50" i="4" s="1"/>
  <c r="T50" i="4"/>
  <c r="N50" i="4" a="1"/>
  <c r="N50" i="4" s="1"/>
  <c r="S50" i="4"/>
  <c r="X50" i="4"/>
  <c r="R50" i="4"/>
  <c r="O50" i="4"/>
  <c r="W50" i="4"/>
  <c r="Q50" i="4"/>
  <c r="V50" i="4"/>
  <c r="P50" i="4"/>
  <c r="E33" i="2" a="1"/>
  <c r="E33" i="2" l="1"/>
  <c r="K56" i="5" s="1" a="1"/>
  <c r="K56" i="5" s="1"/>
  <c r="K57" i="5" a="1"/>
  <c r="K57" i="5" s="1"/>
  <c r="BW46" i="2" a="1"/>
  <c r="E7" i="2" l="1"/>
  <c r="E6" i="2" s="1"/>
  <c r="BW46" i="2"/>
  <c r="P57" i="5"/>
  <c r="L57" i="5"/>
  <c r="M57" i="5"/>
  <c r="L56" i="5"/>
  <c r="M56" i="5"/>
  <c r="P56" i="5"/>
  <c r="BW33" i="2" a="1"/>
  <c r="BW33" i="2" l="1"/>
  <c r="BW7" i="2" s="1"/>
  <c r="BW6" i="2" s="1"/>
  <c r="Q56" i="5"/>
  <c r="R56" i="5"/>
  <c r="N56" i="5"/>
  <c r="O56" i="5"/>
  <c r="O57" i="5"/>
  <c r="Q57" i="5"/>
  <c r="N57" i="5"/>
  <c r="R57" i="5"/>
  <c r="CY46" i="2" a="1"/>
  <c r="CY46" i="2" l="1"/>
  <c r="CY33" i="2" a="1"/>
  <c r="CY33" i="2" l="1"/>
  <c r="CY7" i="2" s="1"/>
  <c r="CY6" i="2" s="1"/>
  <c r="AU46" i="2" a="1"/>
  <c r="AU33" i="2" a="1"/>
  <c r="AU33" i="2" l="1"/>
  <c r="AU46" i="2"/>
  <c r="CK46" i="2" a="1"/>
  <c r="AU7" i="2" l="1"/>
  <c r="AU6" i="2" s="1"/>
  <c r="CK46" i="2"/>
  <c r="CK33" i="2" a="1"/>
  <c r="CK33" i="2" l="1"/>
  <c r="CK7" i="2" s="1"/>
  <c r="CK6" i="2" s="1"/>
  <c r="S33" i="2" a="1"/>
  <c r="S46" i="2" a="1"/>
  <c r="S33" i="2" l="1"/>
  <c r="S46" i="2"/>
  <c r="DM33" i="2" a="1"/>
  <c r="DM46" i="2" a="1"/>
  <c r="S7" i="2" l="1"/>
  <c r="S6" i="2" s="1"/>
  <c r="DM33" i="2"/>
  <c r="DM46" i="2"/>
  <c r="AG46" i="2" a="1"/>
  <c r="AG33" i="2" a="1"/>
  <c r="DM7" i="2" l="1"/>
  <c r="DM6" i="2" s="1"/>
  <c r="AG33" i="2"/>
  <c r="AG46" i="2"/>
  <c r="EA46" i="2" a="1"/>
  <c r="EA33" i="2" a="1"/>
  <c r="AG7" i="2" l="1"/>
  <c r="AG6" i="2" s="1"/>
  <c r="EA33" i="2"/>
  <c r="EA46" i="2"/>
  <c r="BI46" i="2" a="1"/>
  <c r="EA7" i="2" l="1"/>
  <c r="EA6" i="2" s="1"/>
  <c r="BI46" i="2"/>
  <c r="BI33" i="2" a="1"/>
  <c r="BI33" i="2" l="1"/>
  <c r="BI7" i="2" s="1"/>
  <c r="BI6" i="2" s="1"/>
  <c r="CB33" i="2" a="1"/>
  <c r="CB33" i="2" l="1"/>
  <c r="CB46" i="2" a="1"/>
  <c r="CB46" i="2" l="1"/>
  <c r="CB7" i="2" s="1"/>
  <c r="CB6" i="2" s="1"/>
  <c r="DO33" i="2" a="1"/>
  <c r="DO33" i="2" l="1"/>
  <c r="DO46" i="2" a="1"/>
  <c r="DO46" i="2" l="1"/>
  <c r="DO7" i="2" s="1"/>
  <c r="DO6" i="2" s="1"/>
  <c r="CR33" i="2" a="1"/>
  <c r="CR33" i="2" l="1"/>
  <c r="CR46" i="2" a="1"/>
  <c r="CR46" i="2" l="1"/>
  <c r="CR7" i="2" s="1"/>
  <c r="CR6" i="2" s="1"/>
  <c r="CD33" i="2" a="1"/>
  <c r="CD33" i="2" l="1"/>
  <c r="CD46" i="2" a="1"/>
  <c r="CD46" i="2" l="1"/>
  <c r="CD7" i="2" s="1"/>
  <c r="CD6" i="2" s="1"/>
  <c r="DN33" i="2" a="1"/>
  <c r="DN33" i="2" l="1"/>
  <c r="DN46" i="2" a="1"/>
  <c r="DN46" i="2" l="1"/>
  <c r="DN7" i="2" s="1"/>
  <c r="M33" i="2" a="1"/>
  <c r="M33" i="2" l="1"/>
  <c r="DN6" i="2"/>
  <c r="M46" i="2" a="1"/>
  <c r="M46" i="2" l="1"/>
  <c r="K89" i="5" s="1" a="1"/>
  <c r="K89" i="5" s="1"/>
  <c r="K88" i="5" a="1"/>
  <c r="K88" i="5" s="1"/>
  <c r="AQ33" i="2" a="1"/>
  <c r="M7" i="2" l="1"/>
  <c r="M6" i="2" s="1"/>
  <c r="AQ33" i="2"/>
  <c r="M88" i="5"/>
  <c r="P88" i="5"/>
  <c r="L88" i="5"/>
  <c r="M89" i="5"/>
  <c r="L89" i="5"/>
  <c r="P89" i="5"/>
  <c r="AQ46" i="2" a="1"/>
  <c r="AQ46" i="2" l="1"/>
  <c r="AQ7" i="2" s="1"/>
  <c r="AQ6" i="2" s="1"/>
  <c r="N89" i="5"/>
  <c r="R89" i="5"/>
  <c r="O89" i="5"/>
  <c r="Q89" i="5"/>
  <c r="Q88" i="5"/>
  <c r="R88" i="5"/>
  <c r="N88" i="5"/>
  <c r="O88" i="5"/>
  <c r="DC33" i="2" a="1"/>
  <c r="DC33" i="2" l="1"/>
  <c r="DC46" i="2" a="1"/>
  <c r="DC46" i="2" l="1"/>
  <c r="DC7" i="2" s="1"/>
  <c r="DC6" i="2" s="1"/>
  <c r="BX33" i="2" a="1"/>
  <c r="BX33" i="2" l="1"/>
  <c r="BX46" i="2" a="1"/>
  <c r="BX46" i="2" l="1"/>
  <c r="BX7" i="2" s="1"/>
  <c r="BM33" i="2" a="1"/>
  <c r="BM33" i="2" l="1"/>
  <c r="BX6" i="2"/>
  <c r="BM46" i="2" a="1"/>
  <c r="BM46" i="2" l="1"/>
  <c r="BM7" i="2" s="1"/>
  <c r="BM6" i="2" s="1"/>
  <c r="EE33" i="2" a="1"/>
  <c r="EE33" i="2" l="1"/>
  <c r="EE46" i="2" a="1"/>
  <c r="EE46" i="2" l="1"/>
  <c r="EE7" i="2" s="1"/>
  <c r="EE6" i="2" s="1"/>
  <c r="W33" i="2" a="1"/>
  <c r="W33" i="2" l="1"/>
  <c r="W46" i="2" a="1"/>
  <c r="W46" i="2" l="1"/>
  <c r="W7" i="2" s="1"/>
  <c r="W6" i="2" s="1"/>
  <c r="AY33" i="2" a="1"/>
  <c r="AY33" i="2" l="1"/>
  <c r="AY46" i="2" a="1"/>
  <c r="AY46" i="2" l="1"/>
  <c r="AY7" i="2" s="1"/>
  <c r="AY6" i="2" s="1"/>
  <c r="BY33" i="2" a="1"/>
  <c r="BY33" i="2" l="1"/>
  <c r="BY46" i="2" a="1"/>
  <c r="BY46" i="2" l="1"/>
  <c r="BY7" i="2" s="1"/>
  <c r="DJ33" i="2" a="1"/>
  <c r="DJ33" i="2" l="1"/>
  <c r="BY6" i="2"/>
  <c r="DJ46" i="2" a="1"/>
  <c r="DJ46" i="2" l="1"/>
  <c r="DJ7" i="2" s="1"/>
  <c r="DJ6" i="2" s="1"/>
  <c r="N33" i="2" a="1"/>
  <c r="N33" i="2" l="1"/>
  <c r="N46" i="2" a="1"/>
  <c r="N46" i="2" l="1"/>
  <c r="K93" i="5" s="1" a="1"/>
  <c r="K93" i="5" s="1"/>
  <c r="K92" i="5" a="1"/>
  <c r="K92" i="5" s="1"/>
  <c r="DI33" i="2" a="1"/>
  <c r="N7" i="2" l="1"/>
  <c r="N6" i="2" s="1"/>
  <c r="DI33" i="2"/>
  <c r="M92" i="5"/>
  <c r="P92" i="5"/>
  <c r="L92" i="5"/>
  <c r="L93" i="5"/>
  <c r="P93" i="5"/>
  <c r="M93" i="5"/>
  <c r="DI46" i="2" a="1"/>
  <c r="DI46" i="2" l="1"/>
  <c r="DI7" i="2" s="1"/>
  <c r="DI6" i="2" s="1"/>
  <c r="Q93" i="5"/>
  <c r="O93" i="5"/>
  <c r="R93" i="5"/>
  <c r="N93" i="5"/>
  <c r="Q92" i="5"/>
  <c r="R92" i="5"/>
  <c r="N92" i="5"/>
  <c r="O92" i="5"/>
  <c r="CW46" i="2" a="1"/>
  <c r="CW46" i="2" l="1"/>
  <c r="AL33" i="2" a="1"/>
  <c r="AL33" i="2" l="1"/>
  <c r="AL46" i="2" a="1"/>
  <c r="AL46" i="2" l="1"/>
  <c r="AL7" i="2" s="1"/>
  <c r="AL6" i="2" s="1"/>
  <c r="EB33" i="2" a="1"/>
  <c r="EB33" i="2" l="1"/>
  <c r="EB46" i="2" a="1"/>
  <c r="EB46" i="2" l="1"/>
  <c r="EB7" i="2" s="1"/>
  <c r="AA33" i="2" a="1"/>
  <c r="AA33" i="2" l="1"/>
  <c r="EB6" i="2"/>
  <c r="AA46" i="2" a="1"/>
  <c r="AA46" i="2" l="1"/>
  <c r="AA7" i="2" s="1"/>
  <c r="AA6" i="2" s="1"/>
  <c r="AK33" i="2" a="1"/>
  <c r="AK33" i="2" l="1"/>
  <c r="AK46" i="2" a="1"/>
  <c r="AK46" i="2" l="1"/>
  <c r="AK7" i="2" s="1"/>
  <c r="AK6" i="2" s="1"/>
  <c r="CM33" i="2" a="1"/>
  <c r="CM33" i="2" l="1"/>
  <c r="CM46" i="2" a="1"/>
  <c r="CM46" i="2" l="1"/>
  <c r="CM7" i="2" s="1"/>
  <c r="CM6" i="2" s="1"/>
  <c r="DS33" i="2" a="1"/>
  <c r="DS33" i="2" l="1"/>
  <c r="DS46" i="2" a="1"/>
  <c r="DS46" i="2" l="1"/>
  <c r="DS7" i="2" s="1"/>
  <c r="DS6" i="2" s="1"/>
  <c r="AS46" i="2" a="1"/>
  <c r="AS46" i="2" l="1"/>
  <c r="H33" i="2" a="1"/>
  <c r="H33" i="2" l="1"/>
  <c r="H46" i="2" a="1"/>
  <c r="H46" i="2" l="1"/>
  <c r="K69" i="5" s="1" a="1"/>
  <c r="K69" i="5" s="1"/>
  <c r="K68" i="5" a="1"/>
  <c r="K68" i="5" s="1"/>
  <c r="F33" i="2" a="1"/>
  <c r="H7" i="2" l="1"/>
  <c r="H6" i="2" s="1"/>
  <c r="F33" i="2"/>
  <c r="L68" i="5"/>
  <c r="M68" i="5"/>
  <c r="P68" i="5"/>
  <c r="P69" i="5"/>
  <c r="M69" i="5"/>
  <c r="L69" i="5"/>
  <c r="F46" i="2" a="1"/>
  <c r="F46" i="2" l="1"/>
  <c r="K61" i="5" s="1" a="1"/>
  <c r="K61" i="5" s="1"/>
  <c r="Q68" i="5"/>
  <c r="R68" i="5"/>
  <c r="N68" i="5"/>
  <c r="O68" i="5"/>
  <c r="Q69" i="5"/>
  <c r="R69" i="5"/>
  <c r="O69" i="5"/>
  <c r="N69" i="5"/>
  <c r="K60" i="5" a="1"/>
  <c r="K60" i="5" s="1"/>
  <c r="DD33" i="2" a="1"/>
  <c r="F7" i="2" l="1"/>
  <c r="F6" i="2" s="1"/>
  <c r="DD33" i="2"/>
  <c r="M60" i="5"/>
  <c r="L60" i="5"/>
  <c r="P60" i="5"/>
  <c r="M61" i="5"/>
  <c r="P61" i="5"/>
  <c r="L61" i="5"/>
  <c r="DD46" i="2" a="1"/>
  <c r="DD46" i="2" l="1"/>
  <c r="DD7" i="2" s="1"/>
  <c r="DD6" i="2" s="1"/>
  <c r="Q61" i="5"/>
  <c r="N61" i="5"/>
  <c r="R61" i="5"/>
  <c r="O61" i="5"/>
  <c r="Q60" i="5"/>
  <c r="R60" i="5"/>
  <c r="N60" i="5"/>
  <c r="O60" i="5"/>
  <c r="BD33" i="2" a="1"/>
  <c r="BD33" i="2" l="1"/>
  <c r="BD46" i="2" a="1"/>
  <c r="BD46" i="2" l="1"/>
  <c r="BD7" i="2" s="1"/>
  <c r="BD6" i="2" s="1"/>
  <c r="AZ33" i="2" a="1"/>
  <c r="AZ33" i="2" l="1"/>
  <c r="AZ46" i="2" a="1"/>
  <c r="AZ46" i="2" l="1"/>
  <c r="AZ7" i="2" s="1"/>
  <c r="AZ6" i="2" s="1"/>
  <c r="DF33" i="2" a="1"/>
  <c r="DF33" i="2" l="1"/>
  <c r="DF46" i="2" a="1"/>
  <c r="DF46" i="2" l="1"/>
  <c r="DF7" i="2" s="1"/>
  <c r="DF6" i="2" s="1"/>
  <c r="DA33" i="2" a="1"/>
  <c r="DA33" i="2" l="1"/>
  <c r="DA46" i="2" a="1"/>
  <c r="DA46" i="2" l="1"/>
  <c r="DA7" i="2" s="1"/>
  <c r="DA6" i="2" s="1"/>
  <c r="L33" i="2" a="1"/>
  <c r="L33" i="2" l="1"/>
  <c r="L46" i="2" a="1"/>
  <c r="L46" i="2" l="1"/>
  <c r="K85" i="5" s="1" a="1"/>
  <c r="K85" i="5" s="1"/>
  <c r="K84" i="5" a="1"/>
  <c r="K84" i="5" s="1"/>
  <c r="L7" i="2"/>
  <c r="L6" i="2" s="1"/>
  <c r="BK33" i="2" a="1"/>
  <c r="BK33" i="2" l="1"/>
  <c r="M84" i="5"/>
  <c r="L84" i="5"/>
  <c r="P84" i="5"/>
  <c r="P85" i="5"/>
  <c r="L85" i="5"/>
  <c r="M85" i="5"/>
  <c r="BK46" i="2" a="1"/>
  <c r="BK46" i="2" l="1"/>
  <c r="BK7" i="2" s="1"/>
  <c r="BK6" i="2" s="1"/>
  <c r="N85" i="5"/>
  <c r="Q85" i="5"/>
  <c r="O85" i="5"/>
  <c r="R85" i="5"/>
  <c r="Q84" i="5"/>
  <c r="R84" i="5"/>
  <c r="N84" i="5"/>
  <c r="O84" i="5"/>
  <c r="V33" i="2" a="1"/>
  <c r="V33" i="2" l="1"/>
  <c r="V46" i="2" a="1"/>
  <c r="V46" i="2" l="1"/>
  <c r="V7" i="2" s="1"/>
  <c r="V6" i="2" s="1"/>
  <c r="AV33" i="2" a="1"/>
  <c r="AV33" i="2" l="1"/>
  <c r="AV46" i="2" a="1"/>
  <c r="AV46" i="2" l="1"/>
  <c r="AV7" i="2" s="1"/>
  <c r="EH33" i="2" a="1"/>
  <c r="EH33" i="2" l="1"/>
  <c r="AV6" i="2"/>
  <c r="EH46" i="2" a="1"/>
  <c r="EH46" i="2" l="1"/>
  <c r="EH7" i="2" s="1"/>
  <c r="EH6" i="2" s="1"/>
  <c r="EL33" i="2" a="1"/>
  <c r="EL33" i="2" l="1"/>
  <c r="EL46" i="2" a="1"/>
  <c r="EL46" i="2" l="1"/>
  <c r="EL7" i="2" s="1"/>
  <c r="EL6" i="2" s="1"/>
  <c r="AW33" i="2" a="1"/>
  <c r="AW33" i="2" l="1"/>
  <c r="AW46" i="2" a="1"/>
  <c r="AW46" i="2" l="1"/>
  <c r="AW7" i="2" s="1"/>
  <c r="CL33" i="2" a="1"/>
  <c r="CL33" i="2" l="1"/>
  <c r="AW6" i="2"/>
  <c r="CL46" i="2" a="1"/>
  <c r="CL46" i="2" l="1"/>
  <c r="CL7" i="2" s="1"/>
  <c r="AR33" i="2" a="1"/>
  <c r="AR33" i="2" l="1"/>
  <c r="CL6" i="2"/>
  <c r="AR46" i="2" a="1"/>
  <c r="AR46" i="2" l="1"/>
  <c r="AR7" i="2" s="1"/>
  <c r="AR6" i="2" s="1"/>
  <c r="DV33" i="2" a="1"/>
  <c r="DV33" i="2" l="1"/>
  <c r="DV46" i="2" a="1"/>
  <c r="DV46" i="2" l="1"/>
  <c r="DV7" i="2" s="1"/>
  <c r="DV6" i="2" s="1"/>
  <c r="DQ33" i="2" a="1"/>
  <c r="DQ33" i="2" l="1"/>
  <c r="DQ46" i="2" a="1"/>
  <c r="DQ46" i="2" l="1"/>
  <c r="DQ7" i="2" s="1"/>
  <c r="DQ6" i="2" s="1"/>
  <c r="AD33" i="2" a="1"/>
  <c r="AD33" i="2" l="1"/>
  <c r="AD46" i="2" a="1"/>
  <c r="AD46" i="2" l="1"/>
  <c r="AD7" i="2"/>
  <c r="AD6" i="2" s="1"/>
  <c r="CF33" i="2" a="1"/>
  <c r="CF33" i="2" l="1"/>
  <c r="CF46" i="2" a="1"/>
  <c r="CF46" i="2" l="1"/>
  <c r="CF7" i="2" s="1"/>
  <c r="CF6" i="2" s="1"/>
  <c r="CU33" i="2" a="1"/>
  <c r="CU33" i="2" l="1"/>
  <c r="CU46" i="2" a="1"/>
  <c r="CU46" i="2" l="1"/>
  <c r="CU7" i="2" s="1"/>
  <c r="CU6" i="2" s="1"/>
  <c r="Y33" i="2" a="1"/>
  <c r="Y33" i="2" l="1"/>
  <c r="Y46" i="2" a="1"/>
  <c r="Y46" i="2" l="1"/>
  <c r="Y7" i="2" s="1"/>
  <c r="Y6" i="2" s="1"/>
  <c r="BN33" i="2" a="1"/>
  <c r="BN33" i="2" l="1"/>
  <c r="BN46" i="2" a="1"/>
  <c r="BN46" i="2" l="1"/>
  <c r="BN7" i="2" s="1"/>
  <c r="BN6" i="2" s="1"/>
  <c r="AB33" i="2" a="1"/>
  <c r="AB33" i="2" l="1"/>
  <c r="AB46" i="2" a="1"/>
  <c r="AB46" i="2" l="1"/>
  <c r="AB7" i="2" s="1"/>
  <c r="AB6" i="2" s="1"/>
  <c r="EK33" i="2" a="1"/>
  <c r="EK33" i="2" l="1"/>
  <c r="EK46" i="2" a="1"/>
  <c r="EK46" i="2" l="1"/>
  <c r="EK7" i="2" s="1"/>
  <c r="EK6" i="2" s="1"/>
  <c r="G33" i="2" a="1"/>
  <c r="G33" i="2" l="1"/>
  <c r="G46" i="2" a="1"/>
  <c r="G46" i="2" l="1"/>
  <c r="K65" i="5" s="1" a="1"/>
  <c r="K65" i="5" s="1"/>
  <c r="K64" i="5" a="1"/>
  <c r="K64" i="5" s="1"/>
  <c r="BR33" i="2" a="1"/>
  <c r="G7" i="2" l="1"/>
  <c r="G6" i="2" s="1"/>
  <c r="BR33" i="2"/>
  <c r="M64" i="5"/>
  <c r="P64" i="5"/>
  <c r="L64" i="5"/>
  <c r="P65" i="5"/>
  <c r="L65" i="5"/>
  <c r="M65" i="5"/>
  <c r="BR46" i="2" a="1"/>
  <c r="BR46" i="2" l="1"/>
  <c r="BR7" i="2" s="1"/>
  <c r="BR6" i="2" s="1"/>
  <c r="O65" i="5"/>
  <c r="N65" i="5"/>
  <c r="R65" i="5"/>
  <c r="Q65" i="5"/>
  <c r="Q64" i="5"/>
  <c r="R64" i="5"/>
  <c r="N64" i="5"/>
  <c r="O64" i="5"/>
  <c r="DW33" i="2" a="1"/>
  <c r="DW33" i="2" l="1"/>
  <c r="DW46" i="2" a="1"/>
  <c r="DW46" i="2" l="1"/>
  <c r="DW7" i="2" s="1"/>
  <c r="DW6" i="2" s="1"/>
  <c r="CI46" i="2" a="1"/>
  <c r="CI46" i="2" l="1"/>
  <c r="BB33" i="2" a="1"/>
  <c r="BB33" i="2" l="1"/>
  <c r="BB46" i="2" a="1"/>
  <c r="BB46" i="2" l="1"/>
  <c r="BB7" i="2" s="1"/>
  <c r="BB6" i="2" s="1"/>
  <c r="EF33" i="2" a="1"/>
  <c r="EF33" i="2" l="1"/>
  <c r="EF46" i="2" a="1"/>
  <c r="EF46" i="2" l="1"/>
  <c r="EF7" i="2" s="1"/>
  <c r="EF6" i="2" s="1"/>
  <c r="AM33" i="2" a="1"/>
  <c r="AM33" i="2" l="1"/>
  <c r="AM46" i="2" a="1"/>
  <c r="AM46" i="2" l="1"/>
  <c r="AM7" i="2" s="1"/>
  <c r="AM6" i="2" s="1"/>
  <c r="BS33" i="2" a="1"/>
  <c r="BS33" i="2" l="1"/>
  <c r="BS46" i="2" a="1"/>
  <c r="BS46" i="2" l="1"/>
  <c r="BS7" i="2" s="1"/>
  <c r="BS6" i="2" s="1"/>
  <c r="Z33" i="2" a="1"/>
  <c r="Z33" i="2" l="1"/>
  <c r="Z46" i="2" a="1"/>
  <c r="Z46" i="2" l="1"/>
  <c r="Z7" i="2" s="1"/>
  <c r="Z6" i="2" s="1"/>
  <c r="DB33" i="2" a="1"/>
  <c r="DB33" i="2" l="1"/>
  <c r="DB46" i="2" a="1"/>
  <c r="DB46" i="2" l="1"/>
  <c r="DB7" i="2" s="1"/>
  <c r="DB6" i="2" s="1"/>
  <c r="X33" i="2" a="1"/>
  <c r="X33" i="2" l="1"/>
  <c r="X46" i="2" a="1"/>
  <c r="X46" i="2" l="1"/>
  <c r="X7" i="2" s="1"/>
  <c r="X6" i="2" s="1"/>
  <c r="AC33" i="2" a="1"/>
  <c r="AC33" i="2" l="1"/>
  <c r="AC46" i="2" a="1"/>
  <c r="AC46" i="2" l="1"/>
  <c r="AC7" i="2" s="1"/>
  <c r="AC6" i="2" s="1"/>
  <c r="P33" i="2" a="1"/>
  <c r="P33" i="2" l="1"/>
  <c r="P46" i="2" a="1"/>
  <c r="P46" i="2" l="1"/>
  <c r="K101" i="5" s="1" a="1"/>
  <c r="K101" i="5" s="1"/>
  <c r="K100" i="5" a="1"/>
  <c r="K100" i="5" s="1"/>
  <c r="EJ33" i="2" a="1"/>
  <c r="P7" i="2" l="1"/>
  <c r="P6" i="2" s="1"/>
  <c r="EJ33" i="2"/>
  <c r="M100" i="5"/>
  <c r="P100" i="5"/>
  <c r="L100" i="5"/>
  <c r="P101" i="5"/>
  <c r="M101" i="5"/>
  <c r="L101" i="5"/>
  <c r="EJ46" i="2" a="1"/>
  <c r="EJ46" i="2" l="1"/>
  <c r="EJ7" i="2" s="1"/>
  <c r="EJ6" i="2" s="1"/>
  <c r="R101" i="5"/>
  <c r="O101" i="5"/>
  <c r="N101" i="5"/>
  <c r="Q101" i="5"/>
  <c r="Q100" i="5"/>
  <c r="R100" i="5"/>
  <c r="N100" i="5"/>
  <c r="O100" i="5"/>
  <c r="CP33" i="2" a="1"/>
  <c r="CP33" i="2" l="1"/>
  <c r="CP46" i="2" a="1"/>
  <c r="CP46" i="2" l="1"/>
  <c r="CP7" i="2" s="1"/>
  <c r="CP6" i="2" s="1"/>
  <c r="EG33" i="2" a="1"/>
  <c r="EG33" i="2" l="1"/>
  <c r="EG46" i="2" a="1"/>
  <c r="EG46" i="2" l="1"/>
  <c r="EG7" i="2" s="1"/>
  <c r="EG6" i="2" s="1"/>
  <c r="DP33" i="2" a="1"/>
  <c r="DP33" i="2" l="1"/>
  <c r="DP46" i="2" a="1"/>
  <c r="DP46" i="2" l="1"/>
  <c r="DP7" i="2" s="1"/>
  <c r="EC33" i="2" a="1"/>
  <c r="EC33" i="2" l="1"/>
  <c r="DP6" i="2"/>
  <c r="EC46" i="2" a="1"/>
  <c r="EC46" i="2" l="1"/>
  <c r="EC7" i="2"/>
  <c r="CE33" i="2" a="1"/>
  <c r="CE33" i="2" l="1"/>
  <c r="EC6" i="2"/>
  <c r="CE46" i="2" a="1"/>
  <c r="CE46" i="2" l="1"/>
  <c r="CE7" i="2"/>
  <c r="CE6" i="2" s="1"/>
  <c r="AJ33" i="2" a="1"/>
  <c r="AJ33" i="2" l="1"/>
  <c r="AJ46" i="2" a="1"/>
  <c r="AJ46" i="2" l="1"/>
  <c r="AJ7" i="2" s="1"/>
  <c r="AJ6" i="2" s="1"/>
  <c r="CC33" i="2" a="1"/>
  <c r="CC33" i="2" l="1"/>
  <c r="CC46" i="2" a="1"/>
  <c r="CC46" i="2" l="1"/>
  <c r="CC7" i="2"/>
  <c r="CC6" i="2" s="1"/>
  <c r="AI33" i="2" a="1"/>
  <c r="AI33" i="2" l="1"/>
  <c r="AI46" i="2" a="1"/>
  <c r="AI46" i="2" l="1"/>
  <c r="AI7" i="2" s="1"/>
  <c r="AI6" i="2" s="1"/>
  <c r="CN33" i="2" a="1"/>
  <c r="CN33" i="2" l="1"/>
  <c r="CN46" i="2" a="1"/>
  <c r="CN46" i="2" l="1"/>
  <c r="CN7" i="2" s="1"/>
  <c r="BE33" i="2" a="1"/>
  <c r="BE33" i="2" l="1"/>
  <c r="CN6" i="2"/>
  <c r="BE46" i="2" a="1"/>
  <c r="BE46" i="2" l="1"/>
  <c r="BE7" i="2" s="1"/>
  <c r="BE6" i="2" s="1"/>
  <c r="O33" i="2" a="1"/>
  <c r="O33" i="2" l="1"/>
  <c r="O46" i="2" a="1"/>
  <c r="O46" i="2" l="1"/>
  <c r="K97" i="5" s="1" a="1"/>
  <c r="K97" i="5" s="1"/>
  <c r="K96" i="5" a="1"/>
  <c r="K96" i="5" s="1"/>
  <c r="CG33" i="2" a="1"/>
  <c r="O7" i="2" l="1"/>
  <c r="O6" i="2" s="1"/>
  <c r="CG33" i="2"/>
  <c r="L96" i="5"/>
  <c r="M96" i="5"/>
  <c r="P96" i="5"/>
  <c r="L97" i="5"/>
  <c r="M97" i="5"/>
  <c r="P97" i="5"/>
  <c r="CG46" i="2" a="1"/>
  <c r="CG46" i="2" l="1"/>
  <c r="O97" i="5"/>
  <c r="N97" i="5"/>
  <c r="R97" i="5"/>
  <c r="Q97" i="5"/>
  <c r="Q96" i="5"/>
  <c r="O96" i="5"/>
  <c r="R96" i="5"/>
  <c r="N96" i="5"/>
  <c r="CG7" i="2"/>
  <c r="CG6" i="2" s="1"/>
  <c r="BZ33" i="2" a="1"/>
  <c r="BZ33" i="2" l="1"/>
  <c r="BZ46" i="2" a="1"/>
  <c r="BZ46" i="2" l="1"/>
  <c r="BZ7" i="2" s="1"/>
  <c r="BL33" i="2" a="1"/>
  <c r="BL33" i="2" l="1"/>
  <c r="BZ6" i="2"/>
  <c r="BL46" i="2" a="1"/>
  <c r="BL46" i="2" l="1"/>
  <c r="BL7" i="2" s="1"/>
  <c r="BL6" i="2" s="1"/>
  <c r="DU33" i="2" a="1"/>
  <c r="DU33" i="2" l="1"/>
  <c r="DU46" i="2" a="1"/>
  <c r="DU46" i="2" l="1"/>
  <c r="DU7" i="2" s="1"/>
  <c r="DU6" i="2" s="1"/>
  <c r="DG33" i="2" a="1"/>
  <c r="DG33" i="2" l="1"/>
  <c r="DG46" i="2" a="1"/>
  <c r="DG46" i="2" l="1"/>
  <c r="DG7" i="2" s="1"/>
  <c r="DG6" i="2" s="1"/>
  <c r="CH33" i="2" a="1"/>
  <c r="CH33" i="2" l="1"/>
  <c r="CH46" i="2" a="1"/>
  <c r="CH46" i="2" l="1"/>
  <c r="CH7" i="2" s="1"/>
  <c r="BQ33" i="2" a="1"/>
  <c r="BQ33" i="2" l="1"/>
  <c r="CH6" i="2"/>
  <c r="BQ46" i="2" a="1"/>
  <c r="BQ46" i="2" l="1"/>
  <c r="BQ7" i="2" s="1"/>
  <c r="BQ6" i="2" s="1"/>
  <c r="CZ33" i="2" a="1"/>
  <c r="CZ33" i="2" l="1"/>
  <c r="CZ46" i="2" a="1"/>
  <c r="CZ46" i="2" l="1"/>
  <c r="CZ7" i="2" s="1"/>
  <c r="BF33" i="2" a="1"/>
  <c r="BF33" i="2" l="1"/>
  <c r="CZ6" i="2"/>
  <c r="BF46" i="2" a="1"/>
  <c r="BF46" i="2" l="1"/>
  <c r="BF7" i="2" s="1"/>
  <c r="BF6" i="2" s="1"/>
  <c r="CS33" i="2" a="1"/>
  <c r="CS33" i="2" l="1"/>
  <c r="CS46" i="2" a="1"/>
  <c r="CS46" i="2" l="1"/>
  <c r="CS7" i="2"/>
  <c r="CS6" i="2" s="1"/>
  <c r="AH33" i="2" a="1"/>
  <c r="AH33" i="2" l="1"/>
  <c r="AH46" i="2" a="1"/>
  <c r="AH46" i="2" l="1"/>
  <c r="AH7" i="2" s="1"/>
  <c r="CO33" i="2" a="1"/>
  <c r="CO33" i="2" l="1"/>
  <c r="AH6" i="2"/>
  <c r="CO46" i="2" a="1"/>
  <c r="CO46" i="2" l="1"/>
  <c r="CO7" i="2" s="1"/>
  <c r="ED33" i="2" a="1"/>
  <c r="ED33" i="2" l="1"/>
  <c r="CO6" i="2"/>
  <c r="ED46" i="2" a="1"/>
  <c r="ED46" i="2" l="1"/>
  <c r="ED7" i="2" s="1"/>
  <c r="BU46" i="2" a="1"/>
  <c r="BU46" i="2" l="1"/>
  <c r="ED6" i="2"/>
  <c r="DR33" i="2" a="1"/>
  <c r="DR33" i="2" l="1"/>
  <c r="DR46" i="2" a="1"/>
  <c r="DR46" i="2" l="1"/>
  <c r="DR7" i="2" s="1"/>
  <c r="EI33" i="2" a="1"/>
  <c r="EI33" i="2" l="1"/>
  <c r="DR6" i="2"/>
  <c r="EI46" i="2" a="1"/>
  <c r="EI46" i="2" l="1"/>
  <c r="EI7" i="2" s="1"/>
  <c r="DK46" i="2" a="1"/>
  <c r="DK46" i="2" l="1"/>
  <c r="EM7" i="2"/>
  <c r="EM6" i="2" s="1"/>
  <c r="EI6" i="2"/>
  <c r="DY46" i="2" a="1"/>
  <c r="DY46" i="2" l="1"/>
  <c r="CT33" i="2" a="1"/>
  <c r="CT33" i="2" l="1"/>
  <c r="CT46" i="2" a="1"/>
  <c r="CT46" i="2" l="1"/>
  <c r="CT7" i="2" s="1"/>
  <c r="CT6" i="2" s="1"/>
  <c r="AO33" i="2" a="1"/>
  <c r="AO33" i="2" l="1"/>
  <c r="AO46" i="2" a="1"/>
  <c r="AO46" i="2" l="1"/>
  <c r="AO7" i="2" s="1"/>
  <c r="AO6" i="2" s="1"/>
  <c r="K33" i="2" a="1"/>
  <c r="K33" i="2" l="1"/>
  <c r="K46" i="2" a="1"/>
  <c r="K46" i="2" l="1"/>
  <c r="K81" i="5" s="1" a="1"/>
  <c r="K81" i="5" s="1"/>
  <c r="K80" i="5" a="1"/>
  <c r="K80" i="5" s="1"/>
  <c r="DX33" i="2" a="1"/>
  <c r="K7" i="2" l="1"/>
  <c r="K6" i="2" s="1"/>
  <c r="DX33" i="2"/>
  <c r="M80" i="5"/>
  <c r="P80" i="5"/>
  <c r="L80" i="5"/>
  <c r="P81" i="5"/>
  <c r="M81" i="5"/>
  <c r="L81" i="5"/>
  <c r="DX46" i="2" a="1"/>
  <c r="DX46" i="2" l="1"/>
  <c r="Q80" i="5"/>
  <c r="R80" i="5"/>
  <c r="O80" i="5"/>
  <c r="N80" i="5"/>
  <c r="O81" i="5"/>
  <c r="Q81" i="5"/>
  <c r="R81" i="5"/>
  <c r="N81" i="5"/>
  <c r="DX7" i="2"/>
  <c r="DT33" i="2" a="1"/>
  <c r="DT33" i="2" l="1"/>
  <c r="DX6" i="2"/>
  <c r="DT46" i="2" a="1"/>
  <c r="DT46" i="2" l="1"/>
  <c r="DT7" i="2" s="1"/>
  <c r="BP33" i="2" a="1"/>
  <c r="BP33" i="2" l="1"/>
  <c r="DT6" i="2"/>
  <c r="DY7" i="2"/>
  <c r="DY6" i="2" s="1"/>
  <c r="BP46" i="2" a="1"/>
  <c r="BP46" i="2" l="1"/>
  <c r="BP7" i="2" s="1"/>
  <c r="BP6" i="2" s="1"/>
  <c r="BC33" i="2" a="1"/>
  <c r="BC33" i="2" l="1"/>
  <c r="BC46" i="2" a="1"/>
  <c r="BC46" i="2" l="1"/>
  <c r="BC7" i="2" s="1"/>
  <c r="BC6" i="2" s="1"/>
  <c r="AP33" i="2" a="1"/>
  <c r="AP33" i="2" l="1"/>
  <c r="AP46" i="2" a="1"/>
  <c r="AP46" i="2" l="1"/>
  <c r="AP7" i="2" s="1"/>
  <c r="AP6" i="2" s="1"/>
  <c r="T33" i="2" a="1"/>
  <c r="T33" i="2" l="1"/>
  <c r="T46" i="2" a="1"/>
  <c r="T46" i="2" l="1"/>
  <c r="T7" i="2" s="1"/>
  <c r="AX33" i="2" a="1"/>
  <c r="AX33" i="2" l="1"/>
  <c r="T6" i="2"/>
  <c r="AX46" i="2" a="1"/>
  <c r="AX46" i="2" l="1"/>
  <c r="AX7" i="2" s="1"/>
  <c r="CQ33" i="2" a="1"/>
  <c r="CQ33" i="2" l="1"/>
  <c r="AX6" i="2"/>
  <c r="CQ46" i="2" a="1"/>
  <c r="CQ46" i="2" l="1"/>
  <c r="CQ7" i="2" s="1"/>
  <c r="CQ6" i="2" s="1"/>
  <c r="BO33" i="2" a="1"/>
  <c r="BO33" i="2" l="1"/>
  <c r="BO46" i="2" a="1"/>
  <c r="BO46" i="2" l="1"/>
  <c r="BO7" i="2"/>
  <c r="BO6" i="2" s="1"/>
  <c r="BT33" i="2" a="1"/>
  <c r="BT33" i="2" l="1"/>
  <c r="BT46" i="2" a="1"/>
  <c r="BT46" i="2" l="1"/>
  <c r="BT7" i="2" s="1"/>
  <c r="BT6" i="2" s="1"/>
  <c r="AE46" i="2" a="1"/>
  <c r="AE46" i="2" l="1"/>
  <c r="DE33" i="2" a="1"/>
  <c r="DE33" i="2" l="1"/>
  <c r="DE46" i="2" a="1"/>
  <c r="DE46" i="2" l="1"/>
  <c r="DE7" i="2" s="1"/>
  <c r="EM46" i="2" a="1"/>
  <c r="EM46" i="2" l="1"/>
  <c r="DE6" i="2"/>
  <c r="BG46" i="2" a="1"/>
  <c r="BG46" i="2" l="1"/>
  <c r="BJ33" i="2" a="1"/>
  <c r="BJ33" i="2" l="1"/>
  <c r="BJ46" i="2" a="1"/>
  <c r="BJ46" i="2" l="1"/>
  <c r="BJ7" i="2" s="1"/>
  <c r="DH33" i="2" a="1"/>
  <c r="DH33" i="2" l="1"/>
  <c r="BU7" i="2"/>
  <c r="BU6" i="2" s="1"/>
  <c r="BJ6" i="2"/>
  <c r="DH46" i="2" a="1"/>
  <c r="DH46" i="2" l="1"/>
  <c r="DH7" i="2" s="1"/>
  <c r="BA33" i="2" a="1"/>
  <c r="BA33" i="2" l="1"/>
  <c r="DK7" i="2"/>
  <c r="DK6" i="2" s="1"/>
  <c r="DH6" i="2"/>
  <c r="BA46" i="2" a="1"/>
  <c r="BA46" i="2" l="1"/>
  <c r="BA7" i="2" s="1"/>
  <c r="J33" i="2" a="1"/>
  <c r="J33" i="2" l="1"/>
  <c r="BG7" i="2"/>
  <c r="BG6" i="2" s="1"/>
  <c r="BA6" i="2"/>
  <c r="J46" i="2" a="1"/>
  <c r="J46" i="2" l="1"/>
  <c r="K77" i="5" s="1" a="1"/>
  <c r="K77" i="5" s="1"/>
  <c r="K76" i="5" a="1"/>
  <c r="K76" i="5" s="1"/>
  <c r="CA33" i="2" a="1"/>
  <c r="J7" i="2" l="1"/>
  <c r="J6" i="2" s="1"/>
  <c r="CA33" i="2"/>
  <c r="M76" i="5"/>
  <c r="L76" i="5"/>
  <c r="P76" i="5"/>
  <c r="L77" i="5"/>
  <c r="M77" i="5"/>
  <c r="P77" i="5"/>
  <c r="CA46" i="2" a="1"/>
  <c r="CA46" i="2" l="1"/>
  <c r="CA7" i="2" s="1"/>
  <c r="Q77" i="5"/>
  <c r="O77" i="5"/>
  <c r="R77" i="5"/>
  <c r="N77" i="5"/>
  <c r="Q76" i="5"/>
  <c r="R76" i="5"/>
  <c r="N76" i="5"/>
  <c r="O76" i="5"/>
  <c r="AN33" i="2" a="1"/>
  <c r="AN33" i="2" l="1"/>
  <c r="CI7" i="2"/>
  <c r="CI6" i="2" s="1"/>
  <c r="CA6" i="2"/>
  <c r="AN46" i="2" a="1"/>
  <c r="AN46" i="2" l="1"/>
  <c r="AN7" i="2" s="1"/>
  <c r="I33" i="2" a="1"/>
  <c r="I33" i="2" l="1"/>
  <c r="AS7" i="2"/>
  <c r="AS6" i="2" s="1"/>
  <c r="AN6" i="2"/>
  <c r="I46" i="2" a="1"/>
  <c r="I46" i="2" l="1"/>
  <c r="K73" i="5" s="1" a="1"/>
  <c r="K73" i="5" s="1"/>
  <c r="K72" i="5" a="1"/>
  <c r="K72" i="5" s="1"/>
  <c r="U33" i="2" a="1"/>
  <c r="I7" i="2" l="1"/>
  <c r="Q7" i="2" s="1"/>
  <c r="Q6" i="2" s="1"/>
  <c r="U33" i="2"/>
  <c r="M72" i="5"/>
  <c r="L72" i="5"/>
  <c r="P72" i="5"/>
  <c r="P73" i="5"/>
  <c r="M73" i="5"/>
  <c r="L73" i="5"/>
  <c r="U46" i="2" a="1"/>
  <c r="I6" i="2" l="1"/>
  <c r="U46" i="2"/>
  <c r="U7" i="2" s="1"/>
  <c r="N73" i="5"/>
  <c r="Q73" i="5"/>
  <c r="R73" i="5"/>
  <c r="O73" i="5"/>
  <c r="Q72" i="5"/>
  <c r="R72" i="5"/>
  <c r="N72" i="5"/>
  <c r="O72" i="5"/>
  <c r="CV33" i="2" a="1"/>
  <c r="CV33" i="2" l="1"/>
  <c r="AE7" i="2"/>
  <c r="AE6" i="2" s="1"/>
  <c r="U6" i="2"/>
  <c r="CV46" i="2" a="1"/>
  <c r="CV46" i="2" l="1"/>
  <c r="CV7" i="2" s="1"/>
  <c r="AD39" i="4"/>
  <c r="AA39" i="4"/>
  <c r="AC39" i="4"/>
  <c r="AB39" i="4"/>
  <c r="Z39" i="4"/>
  <c r="X38" i="4"/>
  <c r="R38" i="4"/>
  <c r="S38" i="4"/>
  <c r="U38" i="4"/>
  <c r="W38" i="4"/>
  <c r="AC38" i="4"/>
  <c r="AA38" i="4"/>
  <c r="AD38" i="4"/>
  <c r="AB38" i="4"/>
  <c r="Z38" i="4"/>
  <c r="X37" i="4"/>
  <c r="R37" i="4"/>
  <c r="CW7" i="2" l="1"/>
  <c r="CW6" i="2" s="1"/>
  <c r="CV6" i="2"/>
  <c r="S37" i="4"/>
  <c r="U37" i="4"/>
  <c r="W37" i="4"/>
  <c r="AB37" i="4"/>
  <c r="Z37" i="4"/>
  <c r="R36" i="4"/>
  <c r="S36" i="4"/>
  <c r="U36" i="4"/>
  <c r="W36" i="4"/>
  <c r="X36" i="4"/>
  <c r="AC37" i="4"/>
  <c r="AA37" i="4"/>
  <c r="AD37" i="4"/>
  <c r="AC36" i="4"/>
  <c r="AA36" i="4"/>
  <c r="AD36" i="4"/>
  <c r="AB36" i="4"/>
  <c r="Z36" i="4"/>
  <c r="Q46" i="2" a="1"/>
  <c r="Q46" i="2" l="1"/>
  <c r="L34" i="4" s="1" a="1"/>
  <c r="L34" i="4" s="1"/>
  <c r="L38" i="4" a="1"/>
  <c r="L38" i="4" s="1"/>
  <c r="R35" i="4"/>
  <c r="L32" i="4" l="1" a="1"/>
  <c r="L32" i="4" s="1"/>
  <c r="L33" i="4" a="1"/>
  <c r="L33" i="4" s="1"/>
  <c r="S35" i="4"/>
  <c r="U35" i="4"/>
  <c r="W35" i="4"/>
  <c r="X35" i="4"/>
  <c r="AD35" i="4"/>
  <c r="AA35" i="4"/>
  <c r="AC35" i="4"/>
  <c r="AB35" i="4"/>
  <c r="Z35" i="4"/>
  <c r="X27" i="4"/>
  <c r="W27" i="4"/>
  <c r="R27" i="4"/>
  <c r="S27" i="4"/>
  <c r="U27" i="4"/>
  <c r="Y39" i="4"/>
  <c r="Y38" i="4"/>
  <c r="Y37" i="4"/>
  <c r="Y36" i="4"/>
  <c r="Y35" i="4"/>
  <c r="L27" i="4" l="1" a="1"/>
  <c r="L27" i="4" s="1"/>
  <c r="L31" i="4" a="1"/>
  <c r="L31" i="4" s="1"/>
  <c r="R29" i="4"/>
  <c r="R28" i="4"/>
  <c r="R31" i="4"/>
  <c r="R32" i="4"/>
  <c r="R33" i="4"/>
  <c r="R30" i="4"/>
  <c r="S33" i="4" l="1"/>
  <c r="S32" i="4"/>
  <c r="L25" i="4" a="1"/>
  <c r="L25" i="4" s="1"/>
  <c r="L26" i="4" a="1"/>
  <c r="L26" i="4" s="1"/>
  <c r="S28" i="4"/>
  <c r="S31" i="4"/>
  <c r="S29" i="4"/>
  <c r="S30" i="4"/>
  <c r="U28" i="4"/>
  <c r="W28" i="4" s="1"/>
  <c r="U29" i="4"/>
  <c r="W29" i="4"/>
  <c r="R22" i="4"/>
  <c r="R24" i="4"/>
  <c r="R23" i="4"/>
  <c r="R26" i="4"/>
  <c r="U33" i="4"/>
  <c r="U32" i="4"/>
  <c r="R21" i="4"/>
  <c r="R25" i="4"/>
  <c r="U31" i="4"/>
  <c r="U30" i="4"/>
  <c r="S26" i="4" l="1"/>
  <c r="S23" i="4"/>
  <c r="S24" i="4"/>
  <c r="S22" i="4"/>
  <c r="S25" i="4"/>
  <c r="S21" i="4"/>
  <c r="X29" i="4"/>
  <c r="X28" i="4"/>
  <c r="W30" i="4"/>
  <c r="W33" i="4"/>
  <c r="W32" i="4"/>
  <c r="CI33" i="2" a="1"/>
  <c r="W31" i="4"/>
  <c r="U24" i="4"/>
  <c r="U22" i="4"/>
  <c r="U23" i="4"/>
  <c r="U25" i="4"/>
  <c r="U26" i="4"/>
  <c r="U21" i="4"/>
  <c r="X31" i="4" l="1"/>
  <c r="X30" i="4"/>
  <c r="X33" i="4"/>
  <c r="X32" i="4"/>
  <c r="CI33" i="2"/>
  <c r="AA28" i="4"/>
  <c r="Z28" i="4"/>
  <c r="AB28" i="4" s="1"/>
  <c r="W26" i="4"/>
  <c r="W21" i="4"/>
  <c r="AE33" i="2" a="1"/>
  <c r="W25" i="4"/>
  <c r="W24" i="4"/>
  <c r="W22" i="4"/>
  <c r="W23" i="4"/>
  <c r="X22" i="4" l="1"/>
  <c r="X21" i="4"/>
  <c r="X23" i="4"/>
  <c r="X24" i="4"/>
  <c r="Y22" i="4"/>
  <c r="X26" i="4"/>
  <c r="X25" i="4"/>
  <c r="AE33" i="2"/>
  <c r="AC28" i="4"/>
  <c r="AD28" i="4"/>
  <c r="AS33" i="2" a="1"/>
  <c r="Z22" i="4" l="1"/>
  <c r="Y24" i="4"/>
  <c r="AA22" i="4"/>
  <c r="AC22" i="4" s="1"/>
  <c r="J37" i="5" a="1"/>
  <c r="J37" i="5" s="1"/>
  <c r="AJ31" i="4" s="1"/>
  <c r="J36" i="5" a="1"/>
  <c r="J36" i="5" s="1"/>
  <c r="AA24" i="4"/>
  <c r="AD24" i="4" s="1"/>
  <c r="J35" i="5" a="1"/>
  <c r="J35" i="5" s="1"/>
  <c r="AA21" i="4"/>
  <c r="Y21" i="4"/>
  <c r="Z21" i="4"/>
  <c r="Z23" i="4"/>
  <c r="AA23" i="4"/>
  <c r="AD23" i="4" s="1"/>
  <c r="Y23" i="4"/>
  <c r="Z32" i="4"/>
  <c r="AA34" i="4"/>
  <c r="AC34" i="4" s="1"/>
  <c r="J38" i="5" a="1"/>
  <c r="J38" i="5" s="1"/>
  <c r="Z24" i="4"/>
  <c r="AB24" i="4" s="1"/>
  <c r="J39" i="5" a="1"/>
  <c r="J39" i="5" s="1"/>
  <c r="AJ33" i="4" s="1"/>
  <c r="Y27" i="4"/>
  <c r="AA26" i="4"/>
  <c r="AC26" i="4" s="1"/>
  <c r="Y26" i="4"/>
  <c r="AA33" i="4"/>
  <c r="AC33" i="4" s="1"/>
  <c r="Z27" i="4"/>
  <c r="Z33" i="4"/>
  <c r="AA27" i="4"/>
  <c r="Z26" i="4"/>
  <c r="Y33" i="4"/>
  <c r="Y34" i="4"/>
  <c r="Z34" i="4"/>
  <c r="Y31" i="4"/>
  <c r="Y30" i="4"/>
  <c r="Z25" i="4"/>
  <c r="Z30" i="4"/>
  <c r="Y28" i="4"/>
  <c r="N35" i="5" a="1"/>
  <c r="N35" i="5" s="1"/>
  <c r="N36" i="5" a="1"/>
  <c r="N36" i="5" s="1"/>
  <c r="Y29" i="4"/>
  <c r="J41" i="5" a="1"/>
  <c r="J41" i="5" s="1"/>
  <c r="AA32" i="4"/>
  <c r="N37" i="5" a="1"/>
  <c r="N37" i="5" s="1"/>
  <c r="Y25" i="4"/>
  <c r="N38" i="5" a="1"/>
  <c r="N38" i="5" s="1"/>
  <c r="Z31" i="4"/>
  <c r="AA29" i="4"/>
  <c r="AA31" i="4"/>
  <c r="Z29" i="4"/>
  <c r="Y32" i="4"/>
  <c r="AA30" i="4"/>
  <c r="AA25" i="4"/>
  <c r="N41" i="5" a="1"/>
  <c r="N41" i="5" s="1"/>
  <c r="AS33" i="2"/>
  <c r="DY33" i="2" a="1"/>
  <c r="AD22" i="4" l="1"/>
  <c r="I37" i="5" a="1"/>
  <c r="I37" i="5" s="1"/>
  <c r="AI31" i="4" s="1"/>
  <c r="AC24" i="4"/>
  <c r="AB22" i="4"/>
  <c r="I36" i="5" a="1"/>
  <c r="I36" i="5" s="1"/>
  <c r="AI30" i="4" s="1"/>
  <c r="AJ30" i="4"/>
  <c r="AB21" i="4"/>
  <c r="AC23" i="4"/>
  <c r="AD21" i="4"/>
  <c r="AC21" i="4"/>
  <c r="I35" i="5" a="1"/>
  <c r="I35" i="5" s="1"/>
  <c r="AI29" i="4" s="1"/>
  <c r="AJ29" i="4"/>
  <c r="AB23" i="4"/>
  <c r="AB34" i="4"/>
  <c r="AD34" i="4"/>
  <c r="AD33" i="4"/>
  <c r="I39" i="5" a="1"/>
  <c r="I39" i="5" s="1"/>
  <c r="AI33" i="4" s="1"/>
  <c r="AB26" i="4"/>
  <c r="I38" i="5" a="1"/>
  <c r="I38" i="5" s="1"/>
  <c r="AI32" i="4" s="1"/>
  <c r="AJ32" i="4"/>
  <c r="AB33" i="4"/>
  <c r="AD26" i="4"/>
  <c r="AD27" i="4"/>
  <c r="AC27" i="4"/>
  <c r="AB27" i="4"/>
  <c r="AB31" i="4"/>
  <c r="AB25" i="4"/>
  <c r="AD32" i="4"/>
  <c r="AC32" i="4"/>
  <c r="AC29" i="4"/>
  <c r="AD29" i="4"/>
  <c r="AC25" i="4"/>
  <c r="AD25" i="4"/>
  <c r="AD30" i="4"/>
  <c r="AC30" i="4"/>
  <c r="AQ32" i="4"/>
  <c r="M38" i="5" a="1"/>
  <c r="M38" i="5" s="1"/>
  <c r="AP32" i="4" s="1"/>
  <c r="AQ31" i="4"/>
  <c r="M37" i="5" a="1"/>
  <c r="M37" i="5" s="1"/>
  <c r="AP31" i="4" s="1"/>
  <c r="E27" i="5"/>
  <c r="AQ35" i="4"/>
  <c r="N40" i="5"/>
  <c r="AJ35" i="4"/>
  <c r="E25" i="5"/>
  <c r="E26" i="5" s="1"/>
  <c r="J40" i="5"/>
  <c r="M36" i="5" a="1"/>
  <c r="M36" i="5" s="1"/>
  <c r="AP30" i="4" s="1"/>
  <c r="AQ30" i="4"/>
  <c r="M35" i="5" a="1"/>
  <c r="M35" i="5" s="1"/>
  <c r="AP29" i="4" s="1"/>
  <c r="AQ29" i="4"/>
  <c r="AB29" i="4"/>
  <c r="AC31" i="4"/>
  <c r="AD31" i="4"/>
  <c r="AB30" i="4"/>
  <c r="AB32" i="4"/>
  <c r="DY33" i="2"/>
  <c r="BU33" i="2" a="1"/>
  <c r="AJ34" i="4" l="1"/>
  <c r="I40" i="5"/>
  <c r="AI34" i="4" s="1"/>
  <c r="AQ34" i="4"/>
  <c r="M40" i="5"/>
  <c r="AP34" i="4" s="1"/>
  <c r="BU33" i="2"/>
  <c r="DK33" i="2" a="1"/>
  <c r="DK33" i="2" l="1"/>
  <c r="EM33" i="2" a="1"/>
  <c r="EM33" i="2" l="1"/>
  <c r="BG33" i="2" a="1"/>
  <c r="BG33" i="2" l="1"/>
  <c r="CW33" i="2" a="1"/>
  <c r="CW33"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<sst xmlns="http://schemas.openxmlformats.org/spreadsheetml/2006/main" count="182" uniqueCount="108">
  <si>
    <t>Setting</t>
  </si>
  <si>
    <t>Budget Planning</t>
  </si>
  <si>
    <t>Budget Tracking</t>
  </si>
  <si>
    <t>Budget Dashboard</t>
  </si>
  <si>
    <t>Calculations</t>
  </si>
  <si>
    <t>Drowndown Data</t>
  </si>
  <si>
    <t>General</t>
  </si>
  <si>
    <t>Starting Year</t>
  </si>
  <si>
    <t>Set the starting year (yyyy) once at the beginngin and do not change it again.</t>
  </si>
  <si>
    <t>Define Starting year in Setting --&gt;</t>
  </si>
  <si>
    <t>Income</t>
  </si>
  <si>
    <t>Enter Income Category…</t>
  </si>
  <si>
    <t>Total</t>
  </si>
  <si>
    <t>Employment</t>
  </si>
  <si>
    <t>Sidehustle</t>
  </si>
  <si>
    <t>Dividends</t>
  </si>
  <si>
    <t>Expenses</t>
  </si>
  <si>
    <t>Utilities</t>
  </si>
  <si>
    <t>Enter Expenses Category…</t>
  </si>
  <si>
    <t>Housing</t>
  </si>
  <si>
    <t>Savings</t>
  </si>
  <si>
    <t>Emergency Fund</t>
  </si>
  <si>
    <t>401K</t>
  </si>
  <si>
    <t>Stocks</t>
  </si>
  <si>
    <t>Enter Savings Category…</t>
  </si>
  <si>
    <t>To be allocated</t>
  </si>
  <si>
    <t>Date</t>
  </si>
  <si>
    <t>Type</t>
  </si>
  <si>
    <t>Category</t>
  </si>
  <si>
    <t>Amount</t>
  </si>
  <si>
    <t>Details</t>
  </si>
  <si>
    <t>Balance</t>
  </si>
  <si>
    <t>Effective Date</t>
  </si>
  <si>
    <t>Budget Tracking and Dashboard</t>
  </si>
  <si>
    <t>Late Montly Income</t>
  </si>
  <si>
    <t>Starting on day x in month:</t>
  </si>
  <si>
    <t>Inactive</t>
  </si>
  <si>
    <t>Worksheet: Budget Tracking</t>
  </si>
  <si>
    <t>Today:</t>
  </si>
  <si>
    <t>Last Record:</t>
  </si>
  <si>
    <t>Delta Last Record:</t>
  </si>
  <si>
    <t># Records:</t>
  </si>
  <si>
    <t># Records this year:</t>
  </si>
  <si>
    <t>Tracking Balance:</t>
  </si>
  <si>
    <t>Balance Analysis Text:</t>
  </si>
  <si>
    <t>Year</t>
  </si>
  <si>
    <t>Select the year to view --&gt;</t>
  </si>
  <si>
    <t>Period</t>
  </si>
  <si>
    <t>Select the period to view --&gt;</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</si>
  <si>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</si>
  <si>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</si>
  <si>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</si>
  <si>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</si>
  <si>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</si>
  <si>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</si>
  <si>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</si>
  <si>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</si>
  <si>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</si>
  <si>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</si>
  <si>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</si>
  <si>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</si>
  <si>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</si>
  <si>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</si>
  <si>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</si>
  <si>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</si>
  <si>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</si>
  <si>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</si>
  <si>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</si>
  <si>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Groceries</t>
  </si>
  <si>
    <t>sort_min_row</t>
  </si>
  <si>
    <t>sort_max_row</t>
  </si>
  <si>
    <t>tracked_range</t>
  </si>
  <si>
    <t>tracked_rank</t>
  </si>
  <si>
    <t>budget_range</t>
  </si>
  <si>
    <t>budget_rank</t>
  </si>
  <si>
    <t>comb_rank_range</t>
  </si>
  <si>
    <t>comb_rank_norm</t>
  </si>
  <si>
    <t>comb_rank_unique</t>
  </si>
  <si>
    <t>comb_rank</t>
  </si>
  <si>
    <t>comb_rank_norm_run_range</t>
  </si>
  <si>
    <t>sorted_row_id [Lookup]</t>
  </si>
  <si>
    <t>Month</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</si>
  <si>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</si>
  <si>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</si>
  <si>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</si>
  <si>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</si>
  <si>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</si>
  <si>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</si>
  <si>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</si>
  <si>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</si>
  <si>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</si>
  <si>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</si>
  <si>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</si>
  <si>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</si>
  <si>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</si>
  <si>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</si>
  <si>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</si>
  <si>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</si>
  <si>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</si>
  <si>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</si>
  <si>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</si>
  <si>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</si>
  <si>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</si>
  <si>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</si>
  <si>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</si>
  <si>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calcualated in the dashboard KPI tiles:
1) Active Option (% allocated to Savings):                    SR= Savings / Income
2) Passive Option (% not allocated to Expenses):         SR = (Income-Expenses) / Income</t>
  </si>
  <si>
    <t>Activate this option to treat late income received on or after aa certain day of the month as income for the next month. This is especially recommended in case you receive your montly paycheck towards the end of the month and perfer to conssider this income as the disposable income for the next month.</t>
  </si>
  <si>
    <r>
      <rPr>
        <b/>
        <sz val="11"/>
        <rFont val="Times New Roman"/>
        <family val="1"/>
      </rPr>
      <t xml:space="preserve">Chart Calculations: </t>
    </r>
    <r>
      <rPr>
        <sz val="11"/>
        <rFont val="Times New Roman"/>
        <family val="1"/>
      </rPr>
      <t>Category Distribution Charts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</si>
</sst>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mm"/>
    <numFmt numFmtId="165" formatCode="_(&quot;$&quot;* #,##0_);_(&quot;$&quot;* \(#,##0\);_(&quot;$&quot;* &quot;-&quot;??_);_(@_)"/>
    <numFmt numFmtId="166" formatCode="mmmm"/>
    <numFmt numFmtId="167" formatCode="_(* #,##0_);_(* \(#,##0\);_(* &quot;-&quot;??_);_(@_)"/>
    <numFmt numFmtId="168" formatCode="0.0%"/>
  </numFmts>
  <fonts count="28" x14ac:knownFonts="1">
    <font>
      <sz val="11"/>
      <color theme="1"/>
      <name val="Calibri"/>
      <family val="2"/>
      <scheme val="minor"/>
    </font>
    <font>
      <sz val="28"/>
      <color theme="0"/>
      <name val="Calibri"/>
      <family val="2"/>
      <scheme val="minor"/>
    </font>
    <font>
      <sz val="8"/>
      <name val="Calibri"/>
      <family val="2"/>
      <scheme val="minor"/>
    </font>
    <font>
      <sz val="11"/>
      <color theme="1"/>
      <name val="Calibri"/>
      <family val="2"/>
      <scheme val="minor"/>
    </font>
    <font>
      <sz val="28"/>
      <color theme="0"/>
      <name val="Times New Roman"/>
      <family val="1"/>
    </font>
    <font>
      <sz val="8"/>
      <color rgb="FF000000"/>
      <name val="Segoe UI"/>
      <family val="2"/>
    </font>
    <font>
      <sz val="11"/>
      <color theme="1"/>
      <name val="Times New Roman"/>
      <family val="1"/>
    </font>
    <font>
      <b/>
      <sz val="11"/>
      <color theme="1"/>
      <name val="Times New Roman"/>
      <family val="1"/>
    </font>
    <font>
      <b/>
      <sz val="10"/>
      <color theme="0"/>
      <name val="Times New Roman"/>
      <family val="1"/>
    </font>
    <font>
      <sz val="10"/>
      <color theme="1"/>
      <name val="Times New Roman"/>
      <family val="1"/>
    </font>
    <font>
      <b/>
      <sz val="10"/>
      <color theme="1"/>
      <name val="Times New Roman"/>
      <family val="1"/>
    </font>
    <font>
      <sz val="10"/>
      <color theme="0"/>
      <name val="Times New Roman"/>
      <family val="1"/>
    </font>
    <font>
      <i/>
      <sz val="10"/>
      <color theme="0" tint="-0.499984740745262"/>
      <name val="Times New Roman"/>
      <family val="1"/>
    </font>
    <font>
      <sz val="10"/>
      <color theme="0" tint="-0.34998626667073579"/>
      <name val="Times New Roman"/>
      <family val="1"/>
    </font>
    <font>
      <sz val="10"/>
      <name val="Times New Roman"/>
      <family val="1"/>
    </font>
    <font>
      <b/>
      <sz val="10"/>
      <color rgb="FF000000"/>
      <name val="Times New Roman"/>
      <family val="1"/>
    </font>
    <font>
      <i/>
      <sz val="10"/>
      <color theme="0" tint="-0.249977111117893"/>
      <name val="Times New Roman"/>
      <family val="1"/>
    </font>
    <font>
      <sz val="10"/>
      <color theme="0" tint="-0.249977111117893"/>
      <name val="Times New Roman"/>
      <family val="1"/>
    </font>
    <font>
      <i/>
      <sz val="10"/>
      <color theme="0" tint="-0.34998626667073579"/>
      <name val="Times New Roman"/>
      <family val="1"/>
    </font>
    <font>
      <sz val="28"/>
      <color theme="1"/>
      <name val="Times New Roman"/>
      <family val="1"/>
    </font>
    <font>
      <sz val="28"/>
      <color theme="1"/>
      <name val="Calibri"/>
      <family val="2"/>
      <scheme val="minor"/>
    </font>
    <font>
      <b/>
      <sz val="11"/>
      <color theme="0"/>
      <name val="Times New Roman"/>
      <family val="1"/>
    </font>
    <font>
      <sz val="11"/>
      <color theme="0"/>
      <name val="Times New Roman"/>
      <family val="1"/>
    </font>
    <font>
      <b/>
      <sz val="11"/>
      <name val="Times New Roman"/>
      <family val="1"/>
    </font>
    <font>
      <sz val="11"/>
      <name val="Times New Roman"/>
      <family val="1"/>
    </font>
    <font>
      <b/>
      <sz val="10"/>
      <color theme="0" tint="-0.249977111117893"/>
      <name val="Times New Roman"/>
      <family val="1"/>
    </font>
    <font>
      <b/>
      <sz val="10"/>
      <color rgb="FFFF0000"/>
      <name val="Times New Roman"/>
      <family val="1"/>
    </font>
    <font>
      <i/>
      <sz val="9"/>
      <color theme="0" tint="-0.34998626667073579"/>
      <name val="Times New Roman"/>
      <family val="1"/>
    </font>
  </fonts>
  <fills count="9">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right/>
      <top/>
      <bottom style="thin">
        <color theme="0" tint="-0.14996795556505021"/>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93743705557422"/>
      </top>
      <bottom/>
      <diagonal/>
    </border>
    <border>
      <left style="thin">
        <color theme="0" tint="-0.14993743705557422"/>
      </left>
      <right/>
      <top/>
      <bottom/>
      <diagonal/>
    </border>
    <border>
      <left/>
      <right style="thin">
        <color theme="0" tint="-0.14993743705557422"/>
      </right>
      <top/>
      <bottom/>
      <diagonal/>
    </border>
    <border>
      <left style="thin">
        <color theme="0" tint="-0.14993743705557422"/>
      </left>
      <right/>
      <top/>
      <bottom style="thin">
        <color theme="0" tint="-0.14996795556505021"/>
      </bottom>
      <diagonal/>
    </border>
    <border>
      <left/>
      <right style="thin">
        <color theme="0" tint="-0.14993743705557422"/>
      </right>
      <top/>
      <bottom style="thin">
        <color theme="0" tint="-0.14996795556505021"/>
      </bottom>
      <diagonal/>
    </border>
    <border>
      <left style="thin">
        <color theme="0" tint="-0.1498764000366222"/>
      </left>
      <right/>
      <top/>
      <bottom style="thin">
        <color theme="0" tint="-0.1498458815271462"/>
      </bottom>
      <diagonal/>
    </border>
    <border>
      <left/>
      <right/>
      <top/>
      <bottom style="thin">
        <color theme="0" tint="-0.1498458815271462"/>
      </bottom>
      <diagonal/>
    </border>
    <border>
      <left/>
      <right style="thin">
        <color theme="0" tint="-0.14993743705557422"/>
      </right>
      <top/>
      <bottom style="thin">
        <color theme="0" tint="-0.1498458815271462"/>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34998626667073579"/>
      </left>
      <right style="thin">
        <color theme="0" tint="-0.34998626667073579"/>
      </right>
      <top/>
      <bottom/>
      <diagonal/>
    </border>
    <border>
      <left style="thin">
        <color theme="0" tint="-0.24994659260841701"/>
      </left>
      <right/>
      <top/>
      <bottom/>
      <diagonal/>
    </border>
    <border>
      <left/>
      <right style="thin">
        <color theme="0" tint="-0.24994659260841701"/>
      </right>
      <top/>
      <bottom/>
      <diagonal/>
    </border>
    <border>
      <left style="thin">
        <color auto="1"/>
      </left>
      <right/>
      <top/>
      <bottom/>
      <diagonal/>
    </border>
    <border>
      <left/>
      <right style="thin">
        <color auto="1"/>
      </right>
      <top/>
      <bottom/>
      <diagonal/>
    </border>
    <border>
      <left style="thin">
        <color auto="1"/>
      </left>
      <right style="thin">
        <color theme="0" tint="-0.34998626667073579"/>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bottom style="medium">
        <color indexed="64"/>
      </bottom>
      <diagonal/>
    </border>
    <border>
      <left/>
      <right/>
      <top style="hair">
        <color auto="1"/>
      </top>
      <bottom/>
      <diagonal/>
    </border>
    <border>
      <left/>
      <right/>
      <top style="hair">
        <color auto="1"/>
      </top>
      <bottom style="hair">
        <color auto="1"/>
      </bottom>
      <diagonal/>
    </border>
    <border>
      <left/>
      <right/>
      <top style="hair">
        <color theme="0" tint="-0.24994659260841701"/>
      </top>
      <bottom/>
      <diagonal/>
    </border>
    <border>
      <left/>
      <right/>
      <top style="hair">
        <color theme="0" tint="-0.24994659260841701"/>
      </top>
      <bottom style="thick">
        <color auto="1"/>
      </bottom>
      <diagonal/>
    </border>
    <border>
      <left/>
      <right/>
      <top style="thick">
        <color auto="1"/>
      </top>
      <bottom/>
      <diagonal/>
    </border>
    <border>
      <left/>
      <right/>
      <top/>
      <bottom style="thick">
        <color auto="1"/>
      </bottom>
      <diagonal/>
    </border>
    <border>
      <left style="thin">
        <color indexed="64"/>
      </left>
      <right style="thin">
        <color indexed="64"/>
      </right>
      <top/>
      <bottom style="thin">
        <color indexed="64"/>
      </bottom>
      <diagonal/>
    </border>
    <border>
      <left style="hair">
        <color auto="1"/>
      </left>
      <right style="hair">
        <color auto="1"/>
      </right>
      <top/>
      <bottom style="hair">
        <color auto="1"/>
      </bottom>
      <diagonal/>
    </border>
    <border>
      <left style="hair">
        <color auto="1"/>
      </left>
      <right style="hair">
        <color auto="1"/>
      </right>
      <top/>
      <bottom/>
      <diagonal/>
    </border>
  </borders>
  <cellStyleXfs count="2">
    <xf numFmtId="0" fontId="0" fillId="0" borderId="0"/>
    <xf numFmtId="43" fontId="3" fillId="0" borderId="0" applyFont="0" applyFill="0" applyBorder="0" applyAlignment="0" applyProtection="0"/>
  </cellStyleXfs>
  <cellXfs count="142">
    <xf numFmtId="0" fontId="0" fillId="0" borderId="0" xfId="0"/>
    <xf numFmtId="165" fontId="0" fillId="0" borderId="0" xfId="0" applyNumberFormat="1"/>
    <xf numFmtId="0" fontId="6" fillId="0" borderId="0" xfId="0" applyFont="1"/>
    <xf numFmtId="165" fontId="6" fillId="0" borderId="0" xfId="0" applyNumberFormat="1" applyFont="1"/>
    <xf numFmtId="0" fontId="9" fillId="0" borderId="0" xfId="0" applyFont="1" applyAlignment="1">
      <alignment vertical="center"/>
    </xf>
    <xf numFmtId="0" fontId="9" fillId="0" borderId="0" xfId="0" applyFont="1" applyAlignment="1">
      <alignment horizontal="center" vertical="center"/>
    </xf>
    <xf numFmtId="9" fontId="9" fillId="0" borderId="0" xfId="0" applyNumberFormat="1" applyFont="1" applyAlignment="1">
      <alignment horizontal="center" vertical="center"/>
    </xf>
    <xf numFmtId="0" fontId="9" fillId="0" borderId="0" xfId="0" applyFont="1"/>
    <xf numFmtId="0" fontId="9" fillId="2" borderId="0" xfId="0" applyFont="1" applyFill="1"/>
    <xf numFmtId="0" fontId="9" fillId="6" borderId="21"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0" xfId="0" applyFont="1" applyFill="1" applyAlignment="1">
      <alignment horizontal="center" vertical="center"/>
    </xf>
    <xf numFmtId="0" fontId="9" fillId="6" borderId="23"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0" xfId="0" applyFont="1" applyFill="1" applyBorder="1" applyAlignment="1">
      <alignment horizontal="center" vertical="center"/>
    </xf>
    <xf numFmtId="0" fontId="9" fillId="0" borderId="21" xfId="0" applyFont="1" applyBorder="1"/>
    <xf numFmtId="0" fontId="9" fillId="0" borderId="22" xfId="0" applyFont="1" applyBorder="1"/>
    <xf numFmtId="165" fontId="9" fillId="0" borderId="0" xfId="0" applyNumberFormat="1" applyFont="1"/>
    <xf numFmtId="165" fontId="9" fillId="0" borderId="22" xfId="0" applyNumberFormat="1" applyFont="1" applyBorder="1"/>
    <xf numFmtId="0" fontId="9" fillId="0" borderId="23" xfId="0" applyFont="1" applyBorder="1"/>
    <xf numFmtId="0" fontId="9" fillId="0" borderId="24" xfId="0" applyFont="1" applyBorder="1"/>
    <xf numFmtId="0" fontId="9" fillId="0" borderId="25" xfId="0" applyFont="1" applyBorder="1"/>
    <xf numFmtId="0" fontId="9" fillId="0" borderId="20" xfId="0" applyFont="1" applyBorder="1"/>
    <xf numFmtId="0" fontId="9" fillId="0" borderId="26" xfId="0" applyFont="1" applyBorder="1"/>
    <xf numFmtId="0" fontId="9" fillId="0" borderId="19" xfId="0" applyFont="1" applyBorder="1"/>
    <xf numFmtId="0" fontId="9" fillId="0" borderId="27" xfId="0" applyFont="1" applyBorder="1"/>
    <xf numFmtId="0" fontId="9" fillId="0" borderId="0" xfId="0" applyFont="1" applyAlignment="1">
      <alignment horizontal="left" indent="1"/>
    </xf>
    <xf numFmtId="167" fontId="9" fillId="0" borderId="0" xfId="1" applyNumberFormat="1" applyFont="1" applyBorder="1"/>
    <xf numFmtId="0" fontId="10" fillId="0" borderId="32" xfId="0" applyFont="1" applyBorder="1" applyAlignment="1">
      <alignment horizontal="left" indent="1"/>
    </xf>
    <xf numFmtId="167" fontId="10" fillId="0" borderId="32" xfId="1" applyNumberFormat="1" applyFont="1" applyBorder="1"/>
    <xf numFmtId="0" fontId="9" fillId="0" borderId="28" xfId="0" applyFont="1" applyBorder="1"/>
    <xf numFmtId="0" fontId="9" fillId="0" borderId="29" xfId="0" applyFont="1" applyBorder="1"/>
    <xf numFmtId="0" fontId="9" fillId="0" borderId="30" xfId="0" applyFont="1" applyBorder="1"/>
    <xf numFmtId="15" fontId="9" fillId="0" borderId="0" xfId="0" applyNumberFormat="1" applyFont="1" applyAlignment="1">
      <alignment horizontal="left" indent="1"/>
    </xf>
    <xf numFmtId="165" fontId="9" fillId="0" borderId="0" xfId="0" applyNumberFormat="1" applyFont="1" applyAlignment="1">
      <alignment horizontal="left" indent="1"/>
    </xf>
    <xf numFmtId="0" fontId="13" fillId="0" borderId="0" xfId="0" applyFont="1" applyAlignment="1">
      <alignment horizontal="left" indent="1"/>
    </xf>
    <xf numFmtId="15" fontId="14" fillId="0" borderId="0" xfId="0" applyNumberFormat="1" applyFont="1" applyAlignment="1">
      <alignment horizontal="right" indent="1"/>
    </xf>
    <xf numFmtId="0" fontId="15" fillId="0" borderId="0" xfId="0" applyFont="1" applyAlignment="1">
      <alignment vertical="center" wrapText="1"/>
    </xf>
    <xf numFmtId="0" fontId="10" fillId="0" borderId="0" xfId="0" applyFont="1"/>
    <xf numFmtId="0" fontId="16" fillId="3" borderId="0" xfId="0" applyFont="1" applyFill="1"/>
    <xf numFmtId="0" fontId="10" fillId="0" borderId="4" xfId="0" applyFont="1" applyBorder="1" applyAlignment="1">
      <alignment horizontal="center"/>
    </xf>
    <xf numFmtId="0" fontId="16" fillId="0" borderId="0" xfId="0" applyFont="1"/>
    <xf numFmtId="165" fontId="9" fillId="0" borderId="4" xfId="0" applyNumberFormat="1" applyFont="1" applyBorder="1"/>
    <xf numFmtId="165" fontId="10" fillId="0" borderId="4" xfId="0" applyNumberFormat="1" applyFont="1" applyBorder="1"/>
    <xf numFmtId="164" fontId="8" fillId="2"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17" fillId="0" borderId="0" xfId="0" applyFont="1"/>
    <xf numFmtId="165" fontId="17" fillId="0" borderId="5" xfId="0" applyNumberFormat="1" applyFont="1" applyBorder="1"/>
    <xf numFmtId="165" fontId="10" fillId="0" borderId="5" xfId="0" applyNumberFormat="1" applyFont="1" applyBorder="1"/>
    <xf numFmtId="165" fontId="17" fillId="0" borderId="4" xfId="0" applyNumberFormat="1" applyFont="1" applyBorder="1"/>
    <xf numFmtId="0" fontId="17" fillId="0" borderId="0" xfId="0" applyFont="1" applyAlignment="1">
      <alignment shrinkToFit="1"/>
    </xf>
    <xf numFmtId="0" fontId="10" fillId="0" borderId="4" xfId="0" applyFont="1" applyBorder="1"/>
    <xf numFmtId="164" fontId="8" fillId="4"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165" fontId="9" fillId="0" borderId="5" xfId="0" applyNumberFormat="1" applyFont="1" applyBorder="1"/>
    <xf numFmtId="0" fontId="9" fillId="0" borderId="0" xfId="0" applyFont="1" applyAlignment="1">
      <alignment shrinkToFit="1"/>
    </xf>
    <xf numFmtId="164" fontId="8" fillId="5"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9" fillId="0" borderId="10" xfId="0" applyFont="1" applyBorder="1"/>
    <xf numFmtId="0" fontId="9" fillId="0" borderId="11" xfId="0" applyFont="1" applyBorder="1"/>
    <xf numFmtId="0" fontId="9" fillId="0" borderId="12" xfId="0" applyFont="1" applyBorder="1"/>
    <xf numFmtId="0" fontId="9" fillId="0" borderId="6" xfId="0" applyFont="1" applyBorder="1"/>
    <xf numFmtId="0" fontId="9" fillId="0" borderId="13" xfId="0" applyFont="1" applyBorder="1"/>
    <xf numFmtId="0" fontId="6" fillId="0" borderId="0" xfId="0" applyFont="1" applyAlignment="1">
      <alignment vertical="center"/>
    </xf>
    <xf numFmtId="0" fontId="6" fillId="0" borderId="0" xfId="0" applyFont="1" applyAlignment="1">
      <alignment horizontal="center" vertical="center"/>
    </xf>
    <xf numFmtId="9" fontId="6" fillId="0" borderId="0" xfId="0" applyNumberFormat="1" applyFont="1" applyAlignment="1">
      <alignment horizontal="center" vertical="center"/>
    </xf>
    <xf numFmtId="0" fontId="7" fillId="0" borderId="0" xfId="0" applyFont="1"/>
    <xf numFmtId="15" fontId="6" fillId="0" borderId="0" xfId="0" applyNumberFormat="1" applyFont="1"/>
    <xf numFmtId="0" fontId="7" fillId="0" borderId="3" xfId="0" applyFont="1" applyBorder="1" applyAlignment="1">
      <alignment horizontal="left"/>
    </xf>
    <xf numFmtId="0" fontId="6" fillId="0" borderId="3" xfId="0" applyFont="1" applyBorder="1" applyAlignment="1">
      <alignment horizontal="right"/>
    </xf>
    <xf numFmtId="0" fontId="7" fillId="0" borderId="2" xfId="0" applyFont="1" applyBorder="1" applyAlignment="1">
      <alignment horizontal="left"/>
    </xf>
    <xf numFmtId="0" fontId="6" fillId="0" borderId="0" xfId="0" applyFont="1" applyAlignment="1">
      <alignment horizontal="right"/>
    </xf>
    <xf numFmtId="9" fontId="6" fillId="0" borderId="0" xfId="0" applyNumberFormat="1" applyFont="1"/>
    <xf numFmtId="167" fontId="6" fillId="0" borderId="0" xfId="0" applyNumberFormat="1" applyFont="1"/>
    <xf numFmtId="168" fontId="6" fillId="0" borderId="0" xfId="0" applyNumberFormat="1" applyFont="1"/>
    <xf numFmtId="0" fontId="7" fillId="0" borderId="31" xfId="0" applyFont="1" applyBorder="1" applyAlignment="1">
      <alignment horizontal="center"/>
    </xf>
    <xf numFmtId="0" fontId="6" fillId="0" borderId="0" xfId="0" applyFont="1" applyAlignment="1">
      <alignment horizontal="center"/>
    </xf>
    <xf numFmtId="167" fontId="6" fillId="0" borderId="0" xfId="1" applyNumberFormat="1" applyFont="1" applyAlignment="1">
      <alignment horizontal="center"/>
    </xf>
    <xf numFmtId="0" fontId="6" fillId="0" borderId="33" xfId="0" applyFont="1" applyBorder="1"/>
    <xf numFmtId="167" fontId="6" fillId="0" borderId="0" xfId="1" applyNumberFormat="1" applyFont="1" applyBorder="1"/>
    <xf numFmtId="0" fontId="24" fillId="0" borderId="33" xfId="0" applyFont="1" applyBorder="1"/>
    <xf numFmtId="0" fontId="6" fillId="0" borderId="35" xfId="0" applyFont="1" applyBorder="1" applyAlignment="1">
      <alignment horizontal="center"/>
    </xf>
    <xf numFmtId="167" fontId="6" fillId="0" borderId="34" xfId="1" applyNumberFormat="1" applyFont="1" applyBorder="1" applyAlignment="1">
      <alignment horizontal="center"/>
    </xf>
    <xf numFmtId="0" fontId="6" fillId="0" borderId="34" xfId="0" applyFont="1" applyBorder="1" applyAlignment="1">
      <alignment horizontal="center"/>
    </xf>
    <xf numFmtId="0" fontId="7" fillId="0" borderId="36" xfId="0" applyFont="1" applyBorder="1" applyAlignment="1">
      <alignment horizontal="center"/>
    </xf>
    <xf numFmtId="167" fontId="6" fillId="0" borderId="36" xfId="1" applyNumberFormat="1" applyFont="1" applyBorder="1" applyAlignment="1">
      <alignment horizontal="center"/>
    </xf>
    <xf numFmtId="0" fontId="7" fillId="0" borderId="37" xfId="0" applyFont="1" applyBorder="1"/>
    <xf numFmtId="0" fontId="6" fillId="0" borderId="1" xfId="0" applyFont="1" applyBorder="1"/>
    <xf numFmtId="167" fontId="6" fillId="0" borderId="1" xfId="1" applyNumberFormat="1" applyFont="1" applyBorder="1"/>
    <xf numFmtId="0" fontId="6" fillId="0" borderId="38" xfId="0" applyFont="1" applyBorder="1"/>
    <xf numFmtId="167" fontId="6" fillId="0" borderId="38" xfId="1" applyNumberFormat="1" applyFont="1" applyBorder="1"/>
    <xf numFmtId="0" fontId="7" fillId="0" borderId="31" xfId="0" applyFont="1" applyBorder="1"/>
    <xf numFmtId="0" fontId="21" fillId="8" borderId="0" xfId="0" applyFont="1" applyFill="1" applyAlignment="1">
      <alignment horizontal="center" vertical="center"/>
    </xf>
    <xf numFmtId="0" fontId="6" fillId="0" borderId="40" xfId="0" applyFont="1" applyBorder="1" applyAlignment="1">
      <alignment horizontal="center" vertical="center"/>
    </xf>
    <xf numFmtId="0" fontId="6" fillId="0" borderId="39" xfId="0" applyFont="1" applyBorder="1" applyAlignment="1">
      <alignment horizontal="center" vertical="center"/>
    </xf>
    <xf numFmtId="166" fontId="6" fillId="0" borderId="40" xfId="0" applyNumberFormat="1" applyFont="1" applyBorder="1" applyAlignment="1">
      <alignment horizontal="center" vertical="center"/>
    </xf>
    <xf numFmtId="166" fontId="6" fillId="0" borderId="39" xfId="0" applyNumberFormat="1" applyFont="1" applyBorder="1" applyAlignment="1">
      <alignment horizontal="center" vertical="center"/>
    </xf>
    <xf numFmtId="0" fontId="6" fillId="2" borderId="0" xfId="0" applyFont="1" applyFill="1" applyAlignment="1">
      <alignment vertical="center"/>
    </xf>
    <xf numFmtId="0" fontId="6" fillId="2" borderId="0" xfId="0" applyFont="1" applyFill="1" applyAlignment="1">
      <alignment horizontal="center" vertical="center"/>
    </xf>
    <xf numFmtId="9" fontId="6" fillId="2" borderId="0" xfId="0" applyNumberFormat="1" applyFont="1" applyFill="1" applyAlignment="1">
      <alignment horizontal="center" vertical="center"/>
    </xf>
    <xf numFmtId="0" fontId="6" fillId="4" borderId="0" xfId="0" applyFont="1" applyFill="1" applyAlignment="1">
      <alignment vertical="center"/>
    </xf>
    <xf numFmtId="0" fontId="6" fillId="4" borderId="0" xfId="0" applyFont="1" applyFill="1" applyAlignment="1">
      <alignment horizontal="center" vertical="center"/>
    </xf>
    <xf numFmtId="9" fontId="6" fillId="4" borderId="0" xfId="0" applyNumberFormat="1" applyFont="1" applyFill="1" applyAlignment="1">
      <alignment horizontal="center" vertical="center"/>
    </xf>
    <xf numFmtId="0" fontId="6" fillId="8" borderId="0" xfId="0" applyFont="1" applyFill="1" applyAlignment="1">
      <alignment horizontal="left" vertical="center" indent="1"/>
    </xf>
    <xf numFmtId="0" fontId="6" fillId="7" borderId="0" xfId="0" applyFont="1" applyFill="1" applyAlignment="1">
      <alignment horizontal="left" vertical="center" indent="1"/>
    </xf>
    <xf numFmtId="0" fontId="25" fillId="0" borderId="4" xfId="0" applyFont="1" applyBorder="1" applyAlignment="1">
      <alignment horizontal="center"/>
    </xf>
    <xf numFmtId="0" fontId="26" fillId="0" borderId="0" xfId="0" applyFont="1"/>
    <xf numFmtId="0" fontId="11" fillId="7" borderId="0" xfId="0" applyFont="1" applyFill="1" applyAlignment="1">
      <alignment horizontal="center" vertical="center"/>
    </xf>
    <xf numFmtId="0" fontId="9" fillId="7" borderId="0" xfId="0" applyFont="1" applyFill="1" applyAlignment="1">
      <alignment horizontal="left"/>
    </xf>
    <xf numFmtId="0" fontId="0" fillId="7" borderId="0" xfId="0" applyFill="1" applyAlignment="1">
      <alignment horizontal="left"/>
    </xf>
    <xf numFmtId="0" fontId="11" fillId="7" borderId="7" xfId="0" applyFont="1" applyFill="1" applyBorder="1" applyAlignment="1">
      <alignment horizontal="center"/>
    </xf>
    <xf numFmtId="0" fontId="9" fillId="7" borderId="8" xfId="0" applyFont="1" applyFill="1" applyBorder="1" applyAlignment="1">
      <alignment horizontal="center"/>
    </xf>
    <xf numFmtId="0" fontId="9" fillId="7" borderId="9" xfId="0" applyFont="1" applyFill="1" applyBorder="1" applyAlignment="1">
      <alignment horizontal="center"/>
    </xf>
    <xf numFmtId="0" fontId="11" fillId="7" borderId="10" xfId="0" applyFont="1" applyFill="1" applyBorder="1" applyAlignment="1">
      <alignment horizontal="center"/>
    </xf>
    <xf numFmtId="0" fontId="9" fillId="7" borderId="0" xfId="0" applyFont="1" applyFill="1" applyAlignment="1">
      <alignment horizontal="center"/>
    </xf>
    <xf numFmtId="0" fontId="9" fillId="7" borderId="11" xfId="0" applyFont="1" applyFill="1" applyBorder="1" applyAlignment="1">
      <alignment horizontal="center"/>
    </xf>
    <xf numFmtId="0" fontId="16" fillId="3" borderId="0" xfId="0" applyFont="1" applyFill="1" applyAlignment="1">
      <alignment horizontal="center" wrapText="1"/>
    </xf>
    <xf numFmtId="0" fontId="16" fillId="3" borderId="0" xfId="0" applyFont="1" applyFill="1" applyAlignment="1">
      <alignment horizontal="center"/>
    </xf>
    <xf numFmtId="0" fontId="27" fillId="0" borderId="0" xfId="0" applyFont="1" applyAlignment="1">
      <alignment horizontal="left" vertical="center" wrapText="1"/>
    </xf>
    <xf numFmtId="0" fontId="18" fillId="0" borderId="0" xfId="0" applyFont="1" applyAlignment="1">
      <alignment horizontal="left" vertical="center" wrapText="1"/>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4" fillId="7" borderId="0" xfId="0" applyFont="1" applyFill="1" applyAlignment="1">
      <alignment horizontal="left" vertical="top"/>
    </xf>
    <xf numFmtId="0" fontId="19" fillId="7" borderId="0" xfId="0" applyFont="1" applyFill="1" applyAlignment="1">
      <alignment horizontal="left" vertical="top"/>
    </xf>
    <xf numFmtId="0" fontId="20" fillId="7" borderId="0" xfId="0" applyFont="1" applyFill="1" applyAlignment="1">
      <alignment horizontal="left" vertical="top"/>
    </xf>
    <xf numFmtId="0" fontId="8" fillId="8" borderId="0" xfId="0" applyFont="1" applyFill="1" applyAlignment="1">
      <alignment horizontal="center" vertical="center"/>
    </xf>
    <xf numFmtId="0" fontId="4" fillId="8" borderId="0" xfId="0" applyFont="1" applyFill="1" applyAlignment="1">
      <alignment horizontal="left"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7" borderId="19" xfId="0" applyFont="1" applyFill="1" applyBorder="1" applyAlignment="1">
      <alignment horizontal="center" vertical="center"/>
    </xf>
    <xf numFmtId="0" fontId="12" fillId="0" borderId="0" xfId="0" applyFont="1" applyAlignment="1">
      <alignment horizontal="right" indent="1"/>
    </xf>
    <xf numFmtId="166" fontId="10" fillId="7" borderId="19" xfId="0" applyNumberFormat="1" applyFont="1" applyFill="1" applyBorder="1" applyAlignment="1">
      <alignment horizontal="center" vertical="center"/>
    </xf>
    <xf numFmtId="0" fontId="1" fillId="8" borderId="0" xfId="0" applyFont="1" applyFill="1" applyAlignment="1">
      <alignment horizontal="left" vertical="center"/>
    </xf>
    <xf numFmtId="0" fontId="21" fillId="8" borderId="0" xfId="0" applyFont="1" applyFill="1" applyAlignment="1">
      <alignment horizontal="left" vertical="center" indent="1"/>
    </xf>
    <xf numFmtId="0" fontId="22" fillId="8" borderId="0" xfId="0" applyFont="1" applyFill="1" applyAlignment="1">
      <alignment horizontal="left" vertical="center" indent="1"/>
    </xf>
    <xf numFmtId="0" fontId="22" fillId="8" borderId="0" xfId="0" applyFont="1" applyFill="1" applyAlignment="1">
      <alignment horizontal="center"/>
    </xf>
    <xf numFmtId="0" fontId="22" fillId="7" borderId="0" xfId="0" applyFont="1" applyFill="1" applyAlignment="1">
      <alignment horizontal="center"/>
    </xf>
    <xf numFmtId="164" fontId="6" fillId="0" borderId="0" xfId="0" applyNumberFormat="1" applyFont="1" applyAlignment="1">
      <alignment horizontal="center" vertical="center"/>
    </xf>
    <xf numFmtId="164" fontId="6" fillId="0" borderId="3" xfId="0" applyNumberFormat="1" applyFont="1" applyBorder="1" applyAlignment="1">
      <alignment horizontal="center" vertical="center"/>
    </xf>
    <xf numFmtId="164" fontId="6" fillId="0" borderId="2" xfId="0" applyNumberFormat="1" applyFont="1" applyBorder="1" applyAlignment="1">
      <alignment horizontal="center" vertical="center"/>
    </xf>
  </cellXfs>
  <cellStyles count="2">
    <cellStyle name="Comma" xfId="1" builtinId="3"/>
    <cellStyle name="Normal" xfId="0" builtinId="0"/>
  </cellStyles>
  <dxfs count="117">
    <dxf>
      <fill>
        <patternFill>
          <bgColor theme="0" tint="-0.24994659260841701"/>
        </patternFill>
      </fill>
    </dxf>
    <dxf>
      <fill>
        <patternFill>
          <bgColor theme="0" tint="-0.2499465926084170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8" tint="-0.24994659260841701"/>
        </patternFill>
      </fill>
    </dxf>
    <dxf>
      <fill>
        <patternFill>
          <bgColor theme="0" tint="-0.24994659260841701"/>
        </patternFill>
      </fill>
    </dxf>
    <dxf>
      <fill>
        <patternFill>
          <bgColor theme="0" tint="-0.24994659260841701"/>
        </patternFill>
      </fill>
    </dxf>
    <dxf>
      <fill>
        <patternFill>
          <bgColor rgb="FFFFD5D5"/>
        </patternFill>
      </fill>
    </dxf>
    <dxf>
      <fill>
        <patternFill>
          <bgColor rgb="FFFFA7A7"/>
        </patternFill>
      </fill>
    </dxf>
    <dxf>
      <fill>
        <patternFill>
          <fgColor rgb="FFFF66CC"/>
          <bgColor rgb="FFFF4F4F"/>
        </patternFill>
      </fill>
    </dxf>
    <dxf>
      <fill>
        <patternFill>
          <bgColor rgb="FFFF0505"/>
        </patternFill>
      </fill>
    </dxf>
    <dxf>
      <fill>
        <patternFill>
          <bgColor rgb="FFC00000"/>
        </patternFill>
      </fill>
    </dxf>
    <dxf>
      <fill>
        <patternFill>
          <bgColor theme="0" tint="-0.24994659260841701"/>
        </patternFill>
      </fill>
    </dxf>
    <dxf>
      <fill>
        <patternFill>
          <bgColor theme="0" tint="-0.24994659260841701"/>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fgColor rgb="FFFF7C80"/>
          <bgColor rgb="FFFF9999"/>
        </patternFill>
      </fill>
    </dxf>
    <dxf>
      <fill>
        <patternFill>
          <bgColor theme="9" tint="0.59996337778862885"/>
        </patternFill>
      </fill>
    </dxf>
    <dxf>
      <font>
        <b/>
        <i val="0"/>
        <color theme="0"/>
      </font>
      <fill>
        <patternFill>
          <bgColor theme="9"/>
        </patternFill>
      </fill>
    </dxf>
    <dxf>
      <font>
        <b/>
        <i val="0"/>
        <color theme="0"/>
      </font>
      <fill>
        <patternFill>
          <bgColor rgb="FFFF0000"/>
        </patternFill>
      </fill>
    </dxf>
    <dxf>
      <font>
        <b/>
        <i val="0"/>
        <color theme="0"/>
      </font>
      <fill>
        <patternFill>
          <fgColor theme="8"/>
          <bgColor theme="8"/>
        </patternFill>
      </fill>
    </dxf>
    <dxf>
      <font>
        <b/>
        <i val="0"/>
      </font>
      <border>
        <top style="thin">
          <color auto="1"/>
        </top>
        <vertical/>
        <horizontal/>
      </border>
    </dxf>
    <dxf>
      <font>
        <color theme="0" tint="-0.24994659260841701"/>
      </font>
      <numFmt numFmtId="169" formatCode="\-\&gt;\ d\-mmm\-yy\ "/>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FF0000"/>
      </font>
    </dxf>
    <dxf>
      <font>
        <color rgb="FF92D05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FF0000"/>
      </font>
    </dxf>
    <dxf>
      <font>
        <color rgb="FF92D05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rgb="FFFF000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rgb="FF92D05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rgb="FFFF000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FF0000"/>
      </font>
    </dxf>
    <dxf>
      <font>
        <color rgb="FF92D05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theme="0" tint="-0.24994659260841701"/>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rgb="FF92D050"/>
      </font>
    </dxf>
    <dxf>
      <font>
        <color rgb="FFFF0000"/>
      </font>
    </dxf>
    <dxf>
      <font>
        <color theme="0" tint="-0.24994659260841701"/>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24994659260841701"/>
      </font>
    </dxf>
    <dxf>
      <font>
        <color rgb="FF92D050"/>
      </font>
    </dxf>
    <dxf>
      <font>
        <color rgb="FFFF0000"/>
      </font>
    </dxf>
    <dxf>
      <font>
        <color theme="0" tint="-0.24994659260841701"/>
      </font>
    </dxf>
    <dxf>
      <font>
        <color rgb="FF92D050"/>
      </font>
    </dxf>
    <dxf>
      <font>
        <color rgb="FFFF0000"/>
      </font>
    </dxf>
    <dxf>
      <font>
        <color theme="1"/>
      </font>
      <fill>
        <patternFill>
          <bgColor theme="8" tint="0.79998168889431442"/>
        </patternFill>
      </fill>
    </dxf>
    <dxf>
      <fill>
        <patternFill>
          <bgColor rgb="FFFFCCCC"/>
        </patternFill>
      </fill>
    </dxf>
    <dxf>
      <font>
        <color theme="1"/>
      </font>
      <fill>
        <patternFill>
          <bgColor theme="9" tint="0.79998168889431442"/>
        </patternFill>
      </fill>
    </dxf>
    <dxf>
      <font>
        <color theme="0" tint="-0.14996795556505021"/>
      </font>
    </dxf>
    <dxf>
      <font>
        <strike val="0"/>
        <outline val="0"/>
        <shadow val="0"/>
        <u val="none"/>
        <vertAlign val="baseline"/>
        <sz val="10"/>
        <color auto="1"/>
        <name val="Times New Roman"/>
        <family val="1"/>
        <scheme val="none"/>
      </font>
      <numFmt numFmtId="20" formatCode="d\-mmm\-yy"/>
      <fill>
        <patternFill patternType="none">
          <fgColor indexed="64"/>
          <bgColor auto="1"/>
        </patternFill>
      </fill>
      <alignment horizontal="right" vertical="bottom" textRotation="0" wrapText="0" 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0" tint="-0.34998626667073579"/>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numFmt numFmtId="20" formatCode="d\-mmm\-yy"/>
      <alignment horizontal="left" vertical="bottom" textRotation="0" wrapText="0" relativeIndent="1" justifyLastLine="0" shrinkToFit="0" readingOrder="0"/>
    </dxf>
    <dxf>
      <font>
        <strike val="0"/>
        <outline val="0"/>
        <shadow val="0"/>
        <u val="none"/>
        <vertAlign val="baseline"/>
        <sz val="10"/>
        <color theme="1"/>
        <name val="Times New Roman"/>
        <family val="1"/>
        <scheme val="none"/>
      </font>
      <alignment horizontal="left" vertical="bottom" textRotation="0" wrapText="0" relativeIndent="1" justifyLastLine="0" shrinkToFit="0" readingOrder="0"/>
    </dxf>
    <dxf>
      <font>
        <strike val="0"/>
        <outline val="0"/>
        <shadow val="0"/>
        <u val="none"/>
        <vertAlign val="baseline"/>
        <sz val="11"/>
        <color theme="1"/>
        <name val="Times New Roman"/>
        <family val="1"/>
        <scheme val="none"/>
      </font>
      <alignment horizontal="left" vertical="center" textRotation="0" wrapText="0" relativeIndent="1" justifyLastLine="0" shrinkToFit="0" readingOrder="0"/>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val="0"/>
        <i val="0"/>
        <strike val="0"/>
        <condense val="0"/>
        <extend val="0"/>
        <outline val="0"/>
        <shadow val="0"/>
        <u val="none"/>
        <vertAlign val="baseline"/>
        <sz val="10"/>
        <color theme="0" tint="-0.249977111117893"/>
        <name val="Times New Roman"/>
        <family val="1"/>
        <scheme val="none"/>
      </font>
    </dxf>
    <dxf>
      <font>
        <b/>
        <i val="0"/>
        <strike val="0"/>
        <condense val="0"/>
        <extend val="0"/>
        <outline val="0"/>
        <shadow val="0"/>
        <u val="none"/>
        <vertAlign val="baseline"/>
        <sz val="10"/>
        <color theme="1"/>
        <name val="Times New Roman"/>
        <family val="1"/>
        <scheme val="none"/>
      </font>
    </dxf>
    <dxf>
      <fill>
        <patternFill>
          <bgColor theme="0" tint="-4.9989318521683403E-2"/>
        </patternFill>
      </fill>
    </dxf>
    <dxf>
      <font>
        <b/>
        <i val="0"/>
        <color theme="0"/>
      </font>
      <fill>
        <patternFill>
          <fgColor theme="6" tint="0.39994506668294322"/>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00B0F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9"/>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0000"/>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49976267-1158-4AC7-B0FF-0618E3FA4A19}">
      <tableStyleElement type="wholeTable" dxfId="116"/>
      <tableStyleElement type="headerRow" dxfId="115"/>
    </tableStyle>
    <tableStyle name="Income Table Style" pivot="0" count="2" xr9:uid="{03F16E77-B479-4F40-A136-09E2011AAB3D}">
      <tableStyleElement type="wholeTable" dxfId="114"/>
      <tableStyleElement type="headerRow" dxfId="113"/>
    </tableStyle>
    <tableStyle name="Income Table Style 2" pivot="0" count="2" xr9:uid="{48BDA895-906E-4A0D-879F-AE85667BA744}">
      <tableStyleElement type="wholeTable" dxfId="112"/>
      <tableStyleElement type="headerRow" dxfId="111"/>
    </tableStyle>
    <tableStyle name="Tracking Table Style" pivot="0" count="3" xr9:uid="{8349F65A-3143-4975-9E35-8E728843968B}">
      <tableStyleElement type="wholeTable" dxfId="110"/>
      <tableStyleElement type="headerRow" dxfId="109"/>
      <tableStyleElement type="firstRowStripe" dxfId="108"/>
    </tableStyle>
  </tableStyles>
  <colors>
    <mruColors>
      <color rgb="FFFFD5D5"/>
      <color rgb="FFFFA7A7"/>
      <color rgb="FFFF4F4F"/>
      <color rgb="FFFF7C80"/>
      <color rgb="FFFF66CC"/>
      <color rgb="FFFF0505"/>
      <color rgb="FFC80000"/>
      <color rgb="FFFF9999"/>
      <color rgb="FFFF99CC"/>
      <color rgb="FFF4D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99177489262048"/>
          <c:y val="9.9434851310376243E-2"/>
          <c:w val="0.54961335549613355"/>
          <c:h val="0.80113029737924746"/>
        </c:manualLayout>
      </c:layout>
      <c:doughnutChart>
        <c:varyColors val="1"/>
        <c:ser>
          <c:idx val="0"/>
          <c:order val="0"/>
          <c:spPr>
            <a:solidFill>
              <a:schemeClr val="bg1">
                <a:lumMod val="65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6077-4436-A102-19DC63A7C2E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077-4436-A102-19DC63A7C2EB}"/>
              </c:ext>
            </c:extLst>
          </c:dPt>
          <c:dPt>
            <c:idx val="2"/>
            <c:bubble3D val="0"/>
            <c:spPr>
              <a:solidFill>
                <a:srgbClr val="FF4F4F"/>
              </a:solidFill>
              <a:ln w="19050">
                <a:solidFill>
                  <a:schemeClr val="lt1"/>
                </a:solidFill>
              </a:ln>
              <a:effectLst/>
            </c:spPr>
            <c:extLst>
              <c:ext xmlns:c16="http://schemas.microsoft.com/office/drawing/2014/chart" uri="{C3380CC4-5D6E-409C-BE32-E72D297353CC}">
                <c16:uniqueId val="{00000005-6077-4436-A102-19DC63A7C2EB}"/>
              </c:ext>
            </c:extLst>
          </c:dPt>
          <c:dPt>
            <c:idx val="3"/>
            <c:bubble3D val="0"/>
            <c:spPr>
              <a:solidFill>
                <a:srgbClr val="FFA7A7"/>
              </a:solidFill>
              <a:ln w="19050">
                <a:solidFill>
                  <a:schemeClr val="lt1"/>
                </a:solidFill>
              </a:ln>
              <a:effectLst/>
            </c:spPr>
            <c:extLst>
              <c:ext xmlns:c16="http://schemas.microsoft.com/office/drawing/2014/chart" uri="{C3380CC4-5D6E-409C-BE32-E72D297353CC}">
                <c16:uniqueId val="{00000007-6077-4436-A102-19DC63A7C2EB}"/>
              </c:ext>
            </c:extLst>
          </c:dPt>
          <c:dPt>
            <c:idx val="4"/>
            <c:bubble3D val="0"/>
            <c:spPr>
              <a:solidFill>
                <a:srgbClr val="FFD5D5"/>
              </a:solidFill>
              <a:ln w="19050">
                <a:solidFill>
                  <a:schemeClr val="lt1"/>
                </a:solidFill>
              </a:ln>
              <a:effectLst/>
            </c:spPr>
            <c:extLst>
              <c:ext xmlns:c16="http://schemas.microsoft.com/office/drawing/2014/chart" uri="{C3380CC4-5D6E-409C-BE32-E72D297353CC}">
                <c16:uniqueId val="{00000009-6077-4436-A102-19DC63A7C2EB}"/>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6077-4436-A102-19DC63A7C2EB}"/>
              </c:ext>
            </c:extLst>
          </c:dPt>
          <c:cat>
            <c:multiLvlStrRef>
              <c:f>Calculations!$I$35:$I$40</c:f>
            </c:multiLvl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6077-4436-A102-19DC63A7C2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0A3-47ED-B05E-AFC40B29CA9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0A3-47ED-B05E-AFC40B29CA9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0A3-47ED-B05E-AFC40B29CA98}"/>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7-F0A3-47ED-B05E-AFC40B29CA98}"/>
              </c:ext>
            </c:extLst>
          </c:dPt>
          <c:dPt>
            <c:idx val="4"/>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9-F0A3-47ED-B05E-AFC40B29CA98}"/>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F0A3-47ED-B05E-AFC40B29CA98}"/>
              </c:ext>
            </c:extLst>
          </c:dPt>
          <c:cat>
            <c:multiLvlStrRef>
              <c:f>Calculations!$E$35:$E$40</c:f>
            </c:multiLvlStrRef>
          </c:cat>
          <c:val>
            <c:numRef>
              <c:f>Calculations!$F$35:$F$40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0A3-47ED-B05E-AFC40B29CA9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8266418858946"/>
          <c:y val="6.349178574900359E-2"/>
          <c:w val="0.65696969696969698"/>
          <c:h val="0.86031746031746037"/>
        </c:manualLayout>
      </c:layout>
      <c:doughnutChart>
        <c:varyColors val="1"/>
        <c:ser>
          <c:idx val="0"/>
          <c:order val="0"/>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F4B4-470C-89F8-45F2127A154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4B4-470C-89F8-45F2127A154D}"/>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F4B4-470C-89F8-45F2127A154D}"/>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F4B4-470C-89F8-45F2127A154D}"/>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F4B4-470C-89F8-45F2127A154D}"/>
              </c:ext>
            </c:extLst>
          </c:dPt>
          <c:dPt>
            <c:idx val="5"/>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B-F4B4-470C-89F8-45F2127A154D}"/>
              </c:ext>
            </c:extLst>
          </c:dP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F4B4-470C-89F8-45F2127A15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600087947121792"/>
          <c:y val="7.172480534905204E-2"/>
          <c:w val="0.85092104111986"/>
          <c:h val="0.8416746864975212"/>
        </c:manualLayout>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1711-45CC-ADE0-98ED6AF5BF9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1711-45CC-ADE0-98ED6AF5BF93}"/>
              </c:ext>
            </c:extLst>
          </c:dPt>
          <c:dPt>
            <c:idx val="5"/>
            <c:invertIfNegative val="0"/>
            <c:bubble3D val="0"/>
            <c:spPr>
              <a:solidFill>
                <a:srgbClr val="FF0000"/>
              </a:solidFill>
              <a:ln>
                <a:noFill/>
              </a:ln>
              <a:effectLst/>
            </c:spPr>
            <c:extLst>
              <c:ext xmlns:c16="http://schemas.microsoft.com/office/drawing/2014/chart" uri="{C3380CC4-5D6E-409C-BE32-E72D297353CC}">
                <c16:uniqueId val="{00000005-1711-45CC-ADE0-98ED6AF5BF93}"/>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1711-45CC-ADE0-98ED6AF5BF93}"/>
              </c:ext>
            </c:extLst>
          </c:dPt>
          <c:dPt>
            <c:idx val="9"/>
            <c:invertIfNegative val="0"/>
            <c:bubble3D val="0"/>
            <c:spPr>
              <a:solidFill>
                <a:srgbClr val="FF0000"/>
              </a:solidFill>
              <a:ln>
                <a:noFill/>
              </a:ln>
              <a:effectLst/>
            </c:spPr>
            <c:extLst>
              <c:ext xmlns:c16="http://schemas.microsoft.com/office/drawing/2014/chart" uri="{C3380CC4-5D6E-409C-BE32-E72D297353CC}">
                <c16:uniqueId val="{00000009-1711-45CC-ADE0-98ED6AF5BF93}"/>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1711-45CC-ADE0-98ED6AF5BF93}"/>
              </c:ext>
            </c:extLst>
          </c:dPt>
          <c:dPt>
            <c:idx val="13"/>
            <c:invertIfNegative val="0"/>
            <c:bubble3D val="0"/>
            <c:spPr>
              <a:solidFill>
                <a:srgbClr val="FF0000"/>
              </a:solidFill>
              <a:ln>
                <a:noFill/>
              </a:ln>
              <a:effectLst/>
            </c:spPr>
            <c:extLst>
              <c:ext xmlns:c16="http://schemas.microsoft.com/office/drawing/2014/chart" uri="{C3380CC4-5D6E-409C-BE32-E72D297353CC}">
                <c16:uniqueId val="{0000000D-1711-45CC-ADE0-98ED6AF5BF93}"/>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1711-45CC-ADE0-98ED6AF5BF93}"/>
              </c:ext>
            </c:extLst>
          </c:dPt>
          <c:dPt>
            <c:idx val="17"/>
            <c:invertIfNegative val="0"/>
            <c:bubble3D val="0"/>
            <c:spPr>
              <a:solidFill>
                <a:srgbClr val="FF0000"/>
              </a:solidFill>
              <a:ln>
                <a:noFill/>
              </a:ln>
              <a:effectLst/>
            </c:spPr>
            <c:extLst>
              <c:ext xmlns:c16="http://schemas.microsoft.com/office/drawing/2014/chart" uri="{C3380CC4-5D6E-409C-BE32-E72D297353CC}">
                <c16:uniqueId val="{00000011-1711-45CC-ADE0-98ED6AF5BF93}"/>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1711-45CC-ADE0-98ED6AF5BF93}"/>
              </c:ext>
            </c:extLst>
          </c:dPt>
          <c:dPt>
            <c:idx val="21"/>
            <c:invertIfNegative val="0"/>
            <c:bubble3D val="0"/>
            <c:spPr>
              <a:solidFill>
                <a:srgbClr val="FF0000"/>
              </a:solidFill>
              <a:ln>
                <a:noFill/>
              </a:ln>
              <a:effectLst/>
            </c:spPr>
            <c:extLst>
              <c:ext xmlns:c16="http://schemas.microsoft.com/office/drawing/2014/chart" uri="{C3380CC4-5D6E-409C-BE32-E72D297353CC}">
                <c16:uniqueId val="{00000015-1711-45CC-ADE0-98ED6AF5BF93}"/>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1711-45CC-ADE0-98ED6AF5BF93}"/>
              </c:ext>
            </c:extLst>
          </c:dPt>
          <c:dPt>
            <c:idx val="25"/>
            <c:invertIfNegative val="0"/>
            <c:bubble3D val="0"/>
            <c:spPr>
              <a:solidFill>
                <a:srgbClr val="FF0000"/>
              </a:solidFill>
              <a:ln>
                <a:noFill/>
              </a:ln>
              <a:effectLst/>
            </c:spPr>
            <c:extLst>
              <c:ext xmlns:c16="http://schemas.microsoft.com/office/drawing/2014/chart" uri="{C3380CC4-5D6E-409C-BE32-E72D297353CC}">
                <c16:uniqueId val="{00000019-1711-45CC-ADE0-98ED6AF5BF93}"/>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1711-45CC-ADE0-98ED6AF5BF93}"/>
              </c:ext>
            </c:extLst>
          </c:dPt>
          <c:dPt>
            <c:idx val="29"/>
            <c:invertIfNegative val="0"/>
            <c:bubble3D val="0"/>
            <c:spPr>
              <a:solidFill>
                <a:srgbClr val="FF0000"/>
              </a:solidFill>
              <a:ln>
                <a:noFill/>
              </a:ln>
              <a:effectLst/>
            </c:spPr>
            <c:extLst>
              <c:ext xmlns:c16="http://schemas.microsoft.com/office/drawing/2014/chart" uri="{C3380CC4-5D6E-409C-BE32-E72D297353CC}">
                <c16:uniqueId val="{0000001D-1711-45CC-ADE0-98ED6AF5BF93}"/>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1711-45CC-ADE0-98ED6AF5BF93}"/>
              </c:ext>
            </c:extLst>
          </c:dPt>
          <c:dPt>
            <c:idx val="33"/>
            <c:invertIfNegative val="0"/>
            <c:bubble3D val="0"/>
            <c:spPr>
              <a:solidFill>
                <a:srgbClr val="FF0000"/>
              </a:solidFill>
              <a:ln>
                <a:noFill/>
              </a:ln>
              <a:effectLst/>
            </c:spPr>
            <c:extLst>
              <c:ext xmlns:c16="http://schemas.microsoft.com/office/drawing/2014/chart" uri="{C3380CC4-5D6E-409C-BE32-E72D297353CC}">
                <c16:uniqueId val="{00000021-1711-45CC-ADE0-98ED6AF5BF93}"/>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1711-45CC-ADE0-98ED6AF5BF93}"/>
              </c:ext>
            </c:extLst>
          </c:dPt>
          <c:dPt>
            <c:idx val="37"/>
            <c:invertIfNegative val="0"/>
            <c:bubble3D val="0"/>
            <c:spPr>
              <a:solidFill>
                <a:srgbClr val="FF0000"/>
              </a:solidFill>
              <a:ln>
                <a:noFill/>
              </a:ln>
              <a:effectLst/>
            </c:spPr>
            <c:extLst>
              <c:ext xmlns:c16="http://schemas.microsoft.com/office/drawing/2014/chart" uri="{C3380CC4-5D6E-409C-BE32-E72D297353CC}">
                <c16:uniqueId val="{00000025-1711-45CC-ADE0-98ED6AF5BF93}"/>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1711-45CC-ADE0-98ED6AF5BF93}"/>
              </c:ext>
            </c:extLst>
          </c:dPt>
          <c:dPt>
            <c:idx val="41"/>
            <c:invertIfNegative val="0"/>
            <c:bubble3D val="0"/>
            <c:spPr>
              <a:solidFill>
                <a:srgbClr val="FF0000"/>
              </a:solidFill>
              <a:ln>
                <a:noFill/>
              </a:ln>
              <a:effectLst/>
            </c:spPr>
            <c:extLst>
              <c:ext xmlns:c16="http://schemas.microsoft.com/office/drawing/2014/chart" uri="{C3380CC4-5D6E-409C-BE32-E72D297353CC}">
                <c16:uniqueId val="{00000029-1711-45CC-ADE0-98ED6AF5BF93}"/>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1711-45CC-ADE0-98ED6AF5BF93}"/>
              </c:ext>
            </c:extLst>
          </c:dPt>
          <c:dPt>
            <c:idx val="45"/>
            <c:invertIfNegative val="0"/>
            <c:bubble3D val="0"/>
            <c:spPr>
              <a:solidFill>
                <a:srgbClr val="FF0000"/>
              </a:solidFill>
              <a:ln>
                <a:noFill/>
              </a:ln>
              <a:effectLst/>
            </c:spPr>
            <c:extLst>
              <c:ext xmlns:c16="http://schemas.microsoft.com/office/drawing/2014/chart" uri="{C3380CC4-5D6E-409C-BE32-E72D297353CC}">
                <c16:uniqueId val="{0000002D-1711-45CC-ADE0-98ED6AF5BF93}"/>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1711-45CC-ADE0-98ED6AF5BF93}"/>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F9999"/>
              </a:solidFill>
              <a:ln>
                <a:noFill/>
              </a:ln>
              <a:effectLst/>
            </c:spPr>
            <c:extLst>
              <c:ext xmlns:c16="http://schemas.microsoft.com/office/drawing/2014/chart" uri="{C3380CC4-5D6E-409C-BE32-E72D297353CC}">
                <c16:uniqueId val="{00000032-1711-45CC-ADE0-98ED6AF5BF93}"/>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1711-45CC-ADE0-98ED6AF5BF93}"/>
              </c:ext>
            </c:extLst>
          </c:dPt>
          <c:dPt>
            <c:idx val="5"/>
            <c:invertIfNegative val="0"/>
            <c:bubble3D val="0"/>
            <c:spPr>
              <a:solidFill>
                <a:srgbClr val="FF9999"/>
              </a:solidFill>
              <a:ln>
                <a:noFill/>
              </a:ln>
              <a:effectLst/>
            </c:spPr>
            <c:extLst>
              <c:ext xmlns:c16="http://schemas.microsoft.com/office/drawing/2014/chart" uri="{C3380CC4-5D6E-409C-BE32-E72D297353CC}">
                <c16:uniqueId val="{00000036-1711-45CC-ADE0-98ED6AF5BF9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1711-45CC-ADE0-98ED6AF5BF93}"/>
              </c:ext>
            </c:extLst>
          </c:dPt>
          <c:dPt>
            <c:idx val="9"/>
            <c:invertIfNegative val="0"/>
            <c:bubble3D val="0"/>
            <c:spPr>
              <a:solidFill>
                <a:srgbClr val="FF9999"/>
              </a:solidFill>
              <a:ln>
                <a:noFill/>
              </a:ln>
              <a:effectLst/>
            </c:spPr>
            <c:extLst>
              <c:ext xmlns:c16="http://schemas.microsoft.com/office/drawing/2014/chart" uri="{C3380CC4-5D6E-409C-BE32-E72D297353CC}">
                <c16:uniqueId val="{0000003A-1711-45CC-ADE0-98ED6AF5BF93}"/>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1711-45CC-ADE0-98ED6AF5BF93}"/>
              </c:ext>
            </c:extLst>
          </c:dPt>
          <c:dPt>
            <c:idx val="13"/>
            <c:invertIfNegative val="0"/>
            <c:bubble3D val="0"/>
            <c:spPr>
              <a:solidFill>
                <a:srgbClr val="FF9999"/>
              </a:solidFill>
              <a:ln>
                <a:noFill/>
              </a:ln>
              <a:effectLst/>
            </c:spPr>
            <c:extLst>
              <c:ext xmlns:c16="http://schemas.microsoft.com/office/drawing/2014/chart" uri="{C3380CC4-5D6E-409C-BE32-E72D297353CC}">
                <c16:uniqueId val="{0000003E-1711-45CC-ADE0-98ED6AF5BF93}"/>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1711-45CC-ADE0-98ED6AF5BF93}"/>
              </c:ext>
            </c:extLst>
          </c:dPt>
          <c:dPt>
            <c:idx val="17"/>
            <c:invertIfNegative val="0"/>
            <c:bubble3D val="0"/>
            <c:spPr>
              <a:solidFill>
                <a:srgbClr val="FF9999"/>
              </a:solidFill>
              <a:ln>
                <a:noFill/>
              </a:ln>
              <a:effectLst/>
            </c:spPr>
            <c:extLst>
              <c:ext xmlns:c16="http://schemas.microsoft.com/office/drawing/2014/chart" uri="{C3380CC4-5D6E-409C-BE32-E72D297353CC}">
                <c16:uniqueId val="{00000042-1711-45CC-ADE0-98ED6AF5BF93}"/>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1711-45CC-ADE0-98ED6AF5BF93}"/>
              </c:ext>
            </c:extLst>
          </c:dPt>
          <c:dPt>
            <c:idx val="21"/>
            <c:invertIfNegative val="0"/>
            <c:bubble3D val="0"/>
            <c:spPr>
              <a:solidFill>
                <a:srgbClr val="FF9999"/>
              </a:solidFill>
              <a:ln>
                <a:noFill/>
              </a:ln>
              <a:effectLst/>
            </c:spPr>
            <c:extLst>
              <c:ext xmlns:c16="http://schemas.microsoft.com/office/drawing/2014/chart" uri="{C3380CC4-5D6E-409C-BE32-E72D297353CC}">
                <c16:uniqueId val="{00000046-1711-45CC-ADE0-98ED6AF5BF93}"/>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1711-45CC-ADE0-98ED6AF5BF93}"/>
              </c:ext>
            </c:extLst>
          </c:dPt>
          <c:dPt>
            <c:idx val="25"/>
            <c:invertIfNegative val="0"/>
            <c:bubble3D val="0"/>
            <c:spPr>
              <a:solidFill>
                <a:srgbClr val="FF9999"/>
              </a:solidFill>
              <a:ln>
                <a:noFill/>
              </a:ln>
              <a:effectLst/>
            </c:spPr>
            <c:extLst>
              <c:ext xmlns:c16="http://schemas.microsoft.com/office/drawing/2014/chart" uri="{C3380CC4-5D6E-409C-BE32-E72D297353CC}">
                <c16:uniqueId val="{0000004A-1711-45CC-ADE0-98ED6AF5BF93}"/>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1711-45CC-ADE0-98ED6AF5BF93}"/>
              </c:ext>
            </c:extLst>
          </c:dPt>
          <c:dPt>
            <c:idx val="29"/>
            <c:invertIfNegative val="0"/>
            <c:bubble3D val="0"/>
            <c:spPr>
              <a:solidFill>
                <a:srgbClr val="FF9999"/>
              </a:solidFill>
              <a:ln>
                <a:noFill/>
              </a:ln>
              <a:effectLst/>
            </c:spPr>
            <c:extLst>
              <c:ext xmlns:c16="http://schemas.microsoft.com/office/drawing/2014/chart" uri="{C3380CC4-5D6E-409C-BE32-E72D297353CC}">
                <c16:uniqueId val="{0000004E-1711-45CC-ADE0-98ED6AF5BF93}"/>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1711-45CC-ADE0-98ED6AF5BF93}"/>
              </c:ext>
            </c:extLst>
          </c:dPt>
          <c:dPt>
            <c:idx val="33"/>
            <c:invertIfNegative val="0"/>
            <c:bubble3D val="0"/>
            <c:spPr>
              <a:solidFill>
                <a:srgbClr val="FF9999"/>
              </a:solidFill>
              <a:ln>
                <a:noFill/>
              </a:ln>
              <a:effectLst/>
            </c:spPr>
            <c:extLst>
              <c:ext xmlns:c16="http://schemas.microsoft.com/office/drawing/2014/chart" uri="{C3380CC4-5D6E-409C-BE32-E72D297353CC}">
                <c16:uniqueId val="{00000052-1711-45CC-ADE0-98ED6AF5BF93}"/>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1711-45CC-ADE0-98ED6AF5BF93}"/>
              </c:ext>
            </c:extLst>
          </c:dPt>
          <c:dPt>
            <c:idx val="37"/>
            <c:invertIfNegative val="0"/>
            <c:bubble3D val="0"/>
            <c:spPr>
              <a:solidFill>
                <a:srgbClr val="FF9999"/>
              </a:solidFill>
              <a:ln>
                <a:noFill/>
              </a:ln>
              <a:effectLst/>
            </c:spPr>
            <c:extLst>
              <c:ext xmlns:c16="http://schemas.microsoft.com/office/drawing/2014/chart" uri="{C3380CC4-5D6E-409C-BE32-E72D297353CC}">
                <c16:uniqueId val="{00000056-1711-45CC-ADE0-98ED6AF5BF93}"/>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1711-45CC-ADE0-98ED6AF5BF93}"/>
              </c:ext>
            </c:extLst>
          </c:dPt>
          <c:dPt>
            <c:idx val="41"/>
            <c:invertIfNegative val="0"/>
            <c:bubble3D val="0"/>
            <c:spPr>
              <a:solidFill>
                <a:srgbClr val="FF9999"/>
              </a:solidFill>
              <a:ln>
                <a:noFill/>
              </a:ln>
              <a:effectLst/>
            </c:spPr>
            <c:extLst>
              <c:ext xmlns:c16="http://schemas.microsoft.com/office/drawing/2014/chart" uri="{C3380CC4-5D6E-409C-BE32-E72D297353CC}">
                <c16:uniqueId val="{0000005A-1711-45CC-ADE0-98ED6AF5BF93}"/>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1711-45CC-ADE0-98ED6AF5BF93}"/>
              </c:ext>
            </c:extLst>
          </c:dPt>
          <c:dPt>
            <c:idx val="45"/>
            <c:invertIfNegative val="0"/>
            <c:bubble3D val="0"/>
            <c:spPr>
              <a:solidFill>
                <a:srgbClr val="FF9999"/>
              </a:solidFill>
              <a:ln>
                <a:noFill/>
              </a:ln>
              <a:effectLst/>
            </c:spPr>
            <c:extLst>
              <c:ext xmlns:c16="http://schemas.microsoft.com/office/drawing/2014/chart" uri="{C3380CC4-5D6E-409C-BE32-E72D297353CC}">
                <c16:uniqueId val="{0000005E-1711-45CC-ADE0-98ED6AF5BF93}"/>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1711-45CC-ADE0-98ED6AF5BF93}"/>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1711-45CC-ADE0-98ED6AF5BF9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1711-45CC-ADE0-98ED6AF5BF93}"/>
              </c:ext>
            </c:extLst>
          </c:dPt>
          <c:dPt>
            <c:idx val="5"/>
            <c:invertIfNegative val="0"/>
            <c:bubble3D val="0"/>
            <c:spPr>
              <a:solidFill>
                <a:srgbClr val="C00000"/>
              </a:solidFill>
              <a:ln>
                <a:noFill/>
              </a:ln>
              <a:effectLst/>
            </c:spPr>
            <c:extLst>
              <c:ext xmlns:c16="http://schemas.microsoft.com/office/drawing/2014/chart" uri="{C3380CC4-5D6E-409C-BE32-E72D297353CC}">
                <c16:uniqueId val="{00000067-1711-45CC-ADE0-98ED6AF5BF93}"/>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1711-45CC-ADE0-98ED6AF5BF93}"/>
              </c:ext>
            </c:extLst>
          </c:dPt>
          <c:dPt>
            <c:idx val="9"/>
            <c:invertIfNegative val="0"/>
            <c:bubble3D val="0"/>
            <c:spPr>
              <a:solidFill>
                <a:srgbClr val="C00000"/>
              </a:solidFill>
              <a:ln>
                <a:noFill/>
              </a:ln>
              <a:effectLst/>
            </c:spPr>
            <c:extLst>
              <c:ext xmlns:c16="http://schemas.microsoft.com/office/drawing/2014/chart" uri="{C3380CC4-5D6E-409C-BE32-E72D297353CC}">
                <c16:uniqueId val="{0000006B-1711-45CC-ADE0-98ED6AF5BF93}"/>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1711-45CC-ADE0-98ED6AF5BF93}"/>
              </c:ext>
            </c:extLst>
          </c:dPt>
          <c:dPt>
            <c:idx val="13"/>
            <c:invertIfNegative val="0"/>
            <c:bubble3D val="0"/>
            <c:spPr>
              <a:solidFill>
                <a:srgbClr val="C00000"/>
              </a:solidFill>
              <a:ln>
                <a:noFill/>
              </a:ln>
              <a:effectLst/>
            </c:spPr>
            <c:extLst>
              <c:ext xmlns:c16="http://schemas.microsoft.com/office/drawing/2014/chart" uri="{C3380CC4-5D6E-409C-BE32-E72D297353CC}">
                <c16:uniqueId val="{0000006F-1711-45CC-ADE0-98ED6AF5BF93}"/>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1711-45CC-ADE0-98ED6AF5BF93}"/>
              </c:ext>
            </c:extLst>
          </c:dPt>
          <c:dPt>
            <c:idx val="17"/>
            <c:invertIfNegative val="0"/>
            <c:bubble3D val="0"/>
            <c:spPr>
              <a:solidFill>
                <a:srgbClr val="C00000"/>
              </a:solidFill>
              <a:ln>
                <a:noFill/>
              </a:ln>
              <a:effectLst/>
            </c:spPr>
            <c:extLst>
              <c:ext xmlns:c16="http://schemas.microsoft.com/office/drawing/2014/chart" uri="{C3380CC4-5D6E-409C-BE32-E72D297353CC}">
                <c16:uniqueId val="{00000073-1711-45CC-ADE0-98ED6AF5BF93}"/>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1711-45CC-ADE0-98ED6AF5BF93}"/>
              </c:ext>
            </c:extLst>
          </c:dPt>
          <c:dPt>
            <c:idx val="21"/>
            <c:invertIfNegative val="0"/>
            <c:bubble3D val="0"/>
            <c:spPr>
              <a:solidFill>
                <a:srgbClr val="C00000"/>
              </a:solidFill>
              <a:ln>
                <a:noFill/>
              </a:ln>
              <a:effectLst/>
            </c:spPr>
            <c:extLst>
              <c:ext xmlns:c16="http://schemas.microsoft.com/office/drawing/2014/chart" uri="{C3380CC4-5D6E-409C-BE32-E72D297353CC}">
                <c16:uniqueId val="{00000077-1711-45CC-ADE0-98ED6AF5BF93}"/>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1711-45CC-ADE0-98ED6AF5BF93}"/>
              </c:ext>
            </c:extLst>
          </c:dPt>
          <c:dPt>
            <c:idx val="25"/>
            <c:invertIfNegative val="0"/>
            <c:bubble3D val="0"/>
            <c:spPr>
              <a:solidFill>
                <a:srgbClr val="C00000"/>
              </a:solidFill>
              <a:ln>
                <a:noFill/>
              </a:ln>
              <a:effectLst/>
            </c:spPr>
            <c:extLst>
              <c:ext xmlns:c16="http://schemas.microsoft.com/office/drawing/2014/chart" uri="{C3380CC4-5D6E-409C-BE32-E72D297353CC}">
                <c16:uniqueId val="{0000007B-1711-45CC-ADE0-98ED6AF5BF93}"/>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1711-45CC-ADE0-98ED6AF5BF93}"/>
              </c:ext>
            </c:extLst>
          </c:dPt>
          <c:dPt>
            <c:idx val="29"/>
            <c:invertIfNegative val="0"/>
            <c:bubble3D val="0"/>
            <c:spPr>
              <a:solidFill>
                <a:srgbClr val="C00000"/>
              </a:solidFill>
              <a:ln>
                <a:noFill/>
              </a:ln>
              <a:effectLst/>
            </c:spPr>
            <c:extLst>
              <c:ext xmlns:c16="http://schemas.microsoft.com/office/drawing/2014/chart" uri="{C3380CC4-5D6E-409C-BE32-E72D297353CC}">
                <c16:uniqueId val="{0000007F-1711-45CC-ADE0-98ED6AF5BF93}"/>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1711-45CC-ADE0-98ED6AF5BF93}"/>
              </c:ext>
            </c:extLst>
          </c:dPt>
          <c:dPt>
            <c:idx val="33"/>
            <c:invertIfNegative val="0"/>
            <c:bubble3D val="0"/>
            <c:spPr>
              <a:solidFill>
                <a:srgbClr val="C00000"/>
              </a:solidFill>
              <a:ln>
                <a:noFill/>
              </a:ln>
              <a:effectLst/>
            </c:spPr>
            <c:extLst>
              <c:ext xmlns:c16="http://schemas.microsoft.com/office/drawing/2014/chart" uri="{C3380CC4-5D6E-409C-BE32-E72D297353CC}">
                <c16:uniqueId val="{00000083-1711-45CC-ADE0-98ED6AF5BF93}"/>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1711-45CC-ADE0-98ED6AF5BF93}"/>
              </c:ext>
            </c:extLst>
          </c:dPt>
          <c:dPt>
            <c:idx val="37"/>
            <c:invertIfNegative val="0"/>
            <c:bubble3D val="0"/>
            <c:spPr>
              <a:solidFill>
                <a:srgbClr val="C00000"/>
              </a:solidFill>
              <a:ln>
                <a:noFill/>
              </a:ln>
              <a:effectLst/>
            </c:spPr>
            <c:extLst>
              <c:ext xmlns:c16="http://schemas.microsoft.com/office/drawing/2014/chart" uri="{C3380CC4-5D6E-409C-BE32-E72D297353CC}">
                <c16:uniqueId val="{00000087-1711-45CC-ADE0-98ED6AF5BF93}"/>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1711-45CC-ADE0-98ED6AF5BF93}"/>
              </c:ext>
            </c:extLst>
          </c:dPt>
          <c:dPt>
            <c:idx val="41"/>
            <c:invertIfNegative val="0"/>
            <c:bubble3D val="0"/>
            <c:spPr>
              <a:solidFill>
                <a:srgbClr val="C00000"/>
              </a:solidFill>
              <a:ln>
                <a:noFill/>
              </a:ln>
              <a:effectLst/>
            </c:spPr>
            <c:extLst>
              <c:ext xmlns:c16="http://schemas.microsoft.com/office/drawing/2014/chart" uri="{C3380CC4-5D6E-409C-BE32-E72D297353CC}">
                <c16:uniqueId val="{0000008B-1711-45CC-ADE0-98ED6AF5BF93}"/>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1711-45CC-ADE0-98ED6AF5BF93}"/>
              </c:ext>
            </c:extLst>
          </c:dPt>
          <c:dPt>
            <c:idx val="45"/>
            <c:invertIfNegative val="0"/>
            <c:bubble3D val="0"/>
            <c:spPr>
              <a:solidFill>
                <a:srgbClr val="C00000"/>
              </a:solidFill>
              <a:ln>
                <a:noFill/>
              </a:ln>
              <a:effectLst/>
            </c:spPr>
            <c:extLst>
              <c:ext xmlns:c16="http://schemas.microsoft.com/office/drawing/2014/chart" uri="{C3380CC4-5D6E-409C-BE32-E72D297353CC}">
                <c16:uniqueId val="{0000008F-1711-45CC-ADE0-98ED6AF5BF93}"/>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1711-45CC-ADE0-98ED6AF5BF93}"/>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1711-45CC-ADE0-98ED6AF5BF93}"/>
            </c:ext>
          </c:extLst>
        </c:ser>
        <c:ser>
          <c:idx val="3"/>
          <c:order val="3"/>
          <c:spPr>
            <a:solidFill>
              <a:schemeClr val="bg1">
                <a:lumMod val="8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1711-45CC-ADE0-98ED6AF5BF93}"/>
            </c:ext>
          </c:extLst>
        </c:ser>
        <c:ser>
          <c:idx val="4"/>
          <c:order val="4"/>
          <c:spPr>
            <a:solidFill>
              <a:schemeClr val="bg1">
                <a:lumMod val="9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1711-45CC-ADE0-98ED6AF5BF93}"/>
            </c:ext>
          </c:extLst>
        </c:ser>
        <c:ser>
          <c:idx val="5"/>
          <c:order val="5"/>
          <c:spPr>
            <a:solidFill>
              <a:schemeClr val="bg1">
                <a:lumMod val="7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1711-45CC-ADE0-98ED6AF5BF93}"/>
            </c:ext>
          </c:extLst>
        </c:ser>
        <c:dLbls>
          <c:showLegendKey val="0"/>
          <c:showVal val="0"/>
          <c:showCatName val="0"/>
          <c:showSerName val="0"/>
          <c:showPercent val="0"/>
          <c:showBubbleSize val="0"/>
        </c:dLbls>
        <c:gapWidth val="15"/>
        <c:overlap val="100"/>
        <c:axId val="929685536"/>
        <c:axId val="403057056"/>
      </c:barChart>
      <c:catAx>
        <c:axId val="929685536"/>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03057056"/>
        <c:crosses val="autoZero"/>
        <c:auto val="0"/>
        <c:lblAlgn val="ctr"/>
        <c:lblOffset val="100"/>
        <c:noMultiLvlLbl val="0"/>
      </c:catAx>
      <c:valAx>
        <c:axId val="40305705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2968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11391440441171"/>
          <c:y val="0.29931908657327855"/>
          <c:w val="0.71382099165021018"/>
          <c:h val="0.4013618268534429"/>
        </c:manualLayout>
      </c:layout>
      <c:barChart>
        <c:barDir val="bar"/>
        <c:grouping val="clustered"/>
        <c:varyColors val="0"/>
        <c:ser>
          <c:idx val="0"/>
          <c:order val="0"/>
          <c:spPr>
            <a:solidFill>
              <a:schemeClr val="bg1">
                <a:lumMod val="85000"/>
              </a:schemeClr>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C7C7-4E73-BF55-143A2651E833}"/>
              </c:ext>
            </c:extLst>
          </c:dPt>
          <c:val>
            <c:numRef>
              <c:f>Calculations!$E$24</c:f>
              <c:numCache>
                <c:formatCode>0%</c:formatCode>
                <c:ptCount val="1"/>
                <c:pt idx="0">
                  <c:v>0.10928961748633879</c:v>
                </c:pt>
              </c:numCache>
            </c:numRef>
          </c:val>
          <c:extLst>
            <c:ext xmlns:c16="http://schemas.microsoft.com/office/drawing/2014/chart" uri="{C3380CC4-5D6E-409C-BE32-E72D297353CC}">
              <c16:uniqueId val="{00000002-C7C7-4E73-BF55-143A2651E833}"/>
            </c:ext>
          </c:extLst>
        </c:ser>
        <c:dLbls>
          <c:showLegendKey val="0"/>
          <c:showVal val="0"/>
          <c:showCatName val="0"/>
          <c:showSerName val="0"/>
          <c:showPercent val="0"/>
          <c:showBubbleSize val="0"/>
        </c:dLbls>
        <c:gapWidth val="0"/>
        <c:axId val="494423664"/>
        <c:axId val="1999324656"/>
      </c:barChart>
      <c:catAx>
        <c:axId val="494423664"/>
        <c:scaling>
          <c:orientation val="minMax"/>
        </c:scaling>
        <c:delete val="1"/>
        <c:axPos val="l"/>
        <c:majorTickMark val="none"/>
        <c:minorTickMark val="none"/>
        <c:tickLblPos val="nextTo"/>
        <c:crossAx val="1999324656"/>
        <c:crosses val="autoZero"/>
        <c:auto val="1"/>
        <c:lblAlgn val="ctr"/>
        <c:lblOffset val="100"/>
        <c:noMultiLvlLbl val="0"/>
      </c:catAx>
      <c:valAx>
        <c:axId val="1999324656"/>
        <c:scaling>
          <c:orientation val="minMax"/>
          <c:max val="1"/>
        </c:scaling>
        <c:delete val="1"/>
        <c:axPos val="b"/>
        <c:numFmt formatCode="0%" sourceLinked="1"/>
        <c:majorTickMark val="none"/>
        <c:minorTickMark val="none"/>
        <c:tickLblPos val="nextTo"/>
        <c:crossAx val="494423664"/>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Calculations!$E$49" lockText="1" noThreeD="1"/>
</file>

<file path=xl/ctrlProps/ctrlProp2.xml><?xml version="1.0" encoding="utf-8"?>
<formControlPr xmlns="http://schemas.microsoft.com/office/spreadsheetml/2009/9/main" objectType="CheckBox" fmlaLink="Calculations!$E$50" lockText="1" noThreeD="1"/>
</file>

<file path=xl/ctrlProps/ctrlProp3.xml><?xml version="1.0" encoding="utf-8"?>
<formControlPr xmlns="http://schemas.microsoft.com/office/spreadsheetml/2009/9/main" objectType="CheckBox" fmlaLink="Calculations!$E$51" lockText="1" noThreeD="1"/>
</file>

<file path=xl/ctrlProps/ctrlProp4.xml><?xml version="1.0" encoding="utf-8"?>
<formControlPr xmlns="http://schemas.microsoft.com/office/spreadsheetml/2009/9/main" objectType="CheckBox" fmlaLink="Calculations!$E$52" lockText="1" noThreeD="1"/>
</file>

<file path=xl/ctrlProps/ctrlProp5.xml><?xml version="1.0" encoding="utf-8"?>
<formControlPr xmlns="http://schemas.microsoft.com/office/spreadsheetml/2009/9/main" objectType="CheckBox" fmlaLink="$E$49" lockText="1" noThreeD="1"/>
</file>

<file path=xl/ctrlProps/ctrlProp6.xml><?xml version="1.0" encoding="utf-8"?>
<formControlPr xmlns="http://schemas.microsoft.com/office/spreadsheetml/2009/9/main" objectType="CheckBox" fmlaLink="$E$50" lockText="1" noThreeD="1"/>
</file>

<file path=xl/ctrlProps/ctrlProp7.xml><?xml version="1.0" encoding="utf-8"?>
<formControlPr xmlns="http://schemas.microsoft.com/office/spreadsheetml/2009/9/main" objectType="CheckBox" fmlaLink="$E$51" lockText="1" noThreeD="1"/>
</file>

<file path=xl/ctrlProps/ctrlProp8.xml><?xml version="1.0" encoding="utf-8"?>
<formControlPr xmlns="http://schemas.microsoft.com/office/spreadsheetml/2009/9/main" objectType="CheckBox" fmlaLink="$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357189</xdr:colOff>
      <xdr:row>3</xdr:row>
      <xdr:rowOff>180966</xdr:rowOff>
    </xdr:from>
    <xdr:to>
      <xdr:col>3</xdr:col>
      <xdr:colOff>391479</xdr:colOff>
      <xdr:row>8</xdr:row>
      <xdr:rowOff>99051</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700089" y="723891"/>
          <a:ext cx="1463040" cy="822960"/>
          <a:chOff x="700089" y="723891"/>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700089" y="723891"/>
            <a:ext cx="1463040" cy="82296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09613" y="793504"/>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09613" y="1149638"/>
            <a:ext cx="131673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433E09-A7C1-4F36-863B-A68F753CF8B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9-Feb-24</a:t>
            </a:fld>
            <a:endParaRPr lang="en-US" sz="1200" b="1">
              <a:latin typeface="Times New Roman" panose="02020603050405020304" pitchFamily="18" charset="0"/>
              <a:cs typeface="Times New Roman" panose="02020603050405020304" pitchFamily="18" charset="0"/>
            </a:endParaRPr>
          </a:p>
        </xdr:txBody>
      </xdr:sp>
    </xdr:grpSp>
    <xdr:clientData/>
  </xdr:twoCellAnchor>
  <xdr:twoCellAnchor>
    <xdr:from>
      <xdr:col>3</xdr:col>
      <xdr:colOff>509592</xdr:colOff>
      <xdr:row>3</xdr:row>
      <xdr:rowOff>180966</xdr:rowOff>
    </xdr:from>
    <xdr:to>
      <xdr:col>4</xdr:col>
      <xdr:colOff>1157292</xdr:colOff>
      <xdr:row>8</xdr:row>
      <xdr:rowOff>118101</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2281242" y="723891"/>
          <a:ext cx="1905000" cy="842010"/>
          <a:chOff x="2281242" y="787719"/>
          <a:chExt cx="1905000" cy="84201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281242" y="787719"/>
            <a:ext cx="1905000"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9">
        <xdr:nvSpPr>
          <xdr:cNvPr id="11" name="TextBox 10">
            <a:extLst>
              <a:ext uri="{FF2B5EF4-FFF2-40B4-BE49-F238E27FC236}">
                <a16:creationId xmlns:a16="http://schemas.microsoft.com/office/drawing/2014/main" id="{00000000-0008-0000-0200-00000B000000}"/>
              </a:ext>
            </a:extLst>
          </xdr:cNvPr>
          <xdr:cNvSpPr txBox="1"/>
        </xdr:nvSpPr>
        <xdr:spPr>
          <a:xfrm>
            <a:off x="2376494" y="1211106"/>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4140E7-1B8D-4CAD-9D5D-D2F0DA12B90F}"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0-Jan-00</a:t>
            </a:fld>
            <a:endParaRPr lang="en-US" sz="1400" b="1">
              <a:latin typeface="Times New Roman" panose="02020603050405020304" pitchFamily="18" charset="0"/>
              <a:cs typeface="Times New Roman" panose="02020603050405020304" pitchFamily="18" charset="0"/>
            </a:endParaRPr>
          </a:p>
        </xdr:txBody>
      </xdr:sp>
      <xdr:sp macro="" textlink="Calculations!E10">
        <xdr:nvSpPr>
          <xdr:cNvPr id="12" name="TextBox 11">
            <a:extLst>
              <a:ext uri="{FF2B5EF4-FFF2-40B4-BE49-F238E27FC236}">
                <a16:creationId xmlns:a16="http://schemas.microsoft.com/office/drawing/2014/main" id="{00000000-0008-0000-0200-00000C000000}"/>
              </a:ext>
            </a:extLst>
          </xdr:cNvPr>
          <xdr:cNvSpPr txBox="1"/>
        </xdr:nvSpPr>
        <xdr:spPr>
          <a:xfrm>
            <a:off x="3176601" y="1220630"/>
            <a:ext cx="914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C1443F-3EE9-456D-8006-2DDEDDCC3F4E}"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 </a:t>
            </a:fld>
            <a:endParaRPr lang="en-US" sz="1200" b="1">
              <a:latin typeface="Times New Roman" panose="02020603050405020304" pitchFamily="18" charset="0"/>
              <a:cs typeface="Times New Roman" panose="02020603050405020304" pitchFamily="18" charset="0"/>
            </a:endParaRPr>
          </a:p>
        </xdr:txBody>
      </xdr:sp>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2314569" y="862011"/>
            <a:ext cx="14573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Date of Last Record</a:t>
            </a:r>
          </a:p>
        </xdr:txBody>
      </xdr:sp>
    </xdr:grpSp>
    <xdr:clientData/>
  </xdr:twoCellAnchor>
  <xdr:twoCellAnchor>
    <xdr:from>
      <xdr:col>4</xdr:col>
      <xdr:colOff>1247779</xdr:colOff>
      <xdr:row>3</xdr:row>
      <xdr:rowOff>180966</xdr:rowOff>
    </xdr:from>
    <xdr:to>
      <xdr:col>5</xdr:col>
      <xdr:colOff>1271594</xdr:colOff>
      <xdr:row>8</xdr:row>
      <xdr:rowOff>118101</xdr:rowOff>
    </xdr:to>
    <xdr:grpSp>
      <xdr:nvGrpSpPr>
        <xdr:cNvPr id="10" name="Group 9">
          <a:extLst>
            <a:ext uri="{FF2B5EF4-FFF2-40B4-BE49-F238E27FC236}">
              <a16:creationId xmlns:a16="http://schemas.microsoft.com/office/drawing/2014/main" id="{00000000-0008-0000-0200-00000A000000}"/>
            </a:ext>
          </a:extLst>
        </xdr:cNvPr>
        <xdr:cNvGrpSpPr/>
      </xdr:nvGrpSpPr>
      <xdr:grpSpPr>
        <a:xfrm>
          <a:off x="4276729" y="723891"/>
          <a:ext cx="1709740" cy="842010"/>
          <a:chOff x="4276729" y="823913"/>
          <a:chExt cx="1709740" cy="84201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4276729" y="823913"/>
            <a:ext cx="1547813"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Calculations!E11">
        <xdr:nvSpPr>
          <xdr:cNvPr id="15" name="TextBox 14">
            <a:extLst>
              <a:ext uri="{FF2B5EF4-FFF2-40B4-BE49-F238E27FC236}">
                <a16:creationId xmlns:a16="http://schemas.microsoft.com/office/drawing/2014/main" id="{00000000-0008-0000-0200-00000F000000}"/>
              </a:ext>
            </a:extLst>
          </xdr:cNvPr>
          <xdr:cNvSpPr txBox="1"/>
        </xdr:nvSpPr>
        <xdr:spPr>
          <a:xfrm>
            <a:off x="4329117" y="1228722"/>
            <a:ext cx="361946"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3C133B-72F4-4C6A-8AC1-BFAD458353E7}"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0</a:t>
            </a:fld>
            <a:endParaRPr lang="en-US" sz="1400" b="1">
              <a:latin typeface="Times New Roman" panose="02020603050405020304" pitchFamily="18" charset="0"/>
              <a:cs typeface="Times New Roman" panose="02020603050405020304" pitchFamily="18" charset="0"/>
            </a:endParaRPr>
          </a:p>
        </xdr:txBody>
      </xdr:sp>
      <xdr:sp macro="" textlink="Calculations!E12">
        <xdr:nvSpPr>
          <xdr:cNvPr id="16" name="TextBox 15">
            <a:extLst>
              <a:ext uri="{FF2B5EF4-FFF2-40B4-BE49-F238E27FC236}">
                <a16:creationId xmlns:a16="http://schemas.microsoft.com/office/drawing/2014/main" id="{00000000-0008-0000-0200-000010000000}"/>
              </a:ext>
            </a:extLst>
          </xdr:cNvPr>
          <xdr:cNvSpPr txBox="1"/>
        </xdr:nvSpPr>
        <xdr:spPr>
          <a:xfrm>
            <a:off x="4772033" y="1247773"/>
            <a:ext cx="1147762"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15782E-4F06-4E43-A69E-9354C8F2CF1A}"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(0 this year)</a:t>
            </a:fld>
            <a:endParaRPr lang="en-US" sz="1400" b="1">
              <a:latin typeface="Times New Roman" panose="02020603050405020304" pitchFamily="18" charset="0"/>
              <a:cs typeface="Times New Roman" panose="02020603050405020304" pitchFamily="18" charset="0"/>
            </a:endParaRPr>
          </a:p>
        </xdr:txBody>
      </xdr:sp>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4286256" y="9001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a:t>
            </a:r>
            <a:r>
              <a:rPr lang="en-US" sz="1100" b="1" baseline="0">
                <a:latin typeface="Times New Roman" panose="02020603050405020304" pitchFamily="18" charset="0"/>
                <a:cs typeface="Times New Roman" panose="02020603050405020304" pitchFamily="18" charset="0"/>
              </a:rPr>
              <a:t> of Tracked Records</a:t>
            </a:r>
            <a:endParaRPr lang="en-US" sz="1100" b="1">
              <a:latin typeface="Times New Roman" panose="02020603050405020304" pitchFamily="18" charset="0"/>
              <a:cs typeface="Times New Roman" panose="02020603050405020304" pitchFamily="18" charset="0"/>
            </a:endParaRPr>
          </a:p>
        </xdr:txBody>
      </xdr:sp>
    </xdr:grpSp>
    <xdr:clientData/>
  </xdr:twoCellAnchor>
  <xdr:twoCellAnchor>
    <xdr:from>
      <xdr:col>5</xdr:col>
      <xdr:colOff>1281101</xdr:colOff>
      <xdr:row>3</xdr:row>
      <xdr:rowOff>180966</xdr:rowOff>
    </xdr:from>
    <xdr:to>
      <xdr:col>8</xdr:col>
      <xdr:colOff>552445</xdr:colOff>
      <xdr:row>9</xdr:row>
      <xdr:rowOff>9523</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5995976" y="723891"/>
          <a:ext cx="3338519" cy="914407"/>
          <a:chOff x="5995976" y="819148"/>
          <a:chExt cx="3338519" cy="914407"/>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5995976" y="819148"/>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62634" y="895348"/>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Total Tracking Balance</a:t>
            </a:r>
          </a:p>
        </xdr:txBody>
      </xdr:sp>
      <xdr:sp macro="" textlink="Calculations!E13">
        <xdr:nvSpPr>
          <xdr:cNvPr id="21" name="TextBox 20">
            <a:extLst>
              <a:ext uri="{FF2B5EF4-FFF2-40B4-BE49-F238E27FC236}">
                <a16:creationId xmlns:a16="http://schemas.microsoft.com/office/drawing/2014/main" id="{00000000-0008-0000-0200-000015000000}"/>
              </a:ext>
            </a:extLst>
          </xdr:cNvPr>
          <xdr:cNvSpPr txBox="1"/>
        </xdr:nvSpPr>
        <xdr:spPr>
          <a:xfrm>
            <a:off x="6010242" y="1223964"/>
            <a:ext cx="65723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DE312A-5674-46FA-A001-A44369A2868E}"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lgn="ctr"/>
              <a:t>-</a:t>
            </a:fld>
            <a:endParaRPr lang="en-US" sz="1400" b="1">
              <a:latin typeface="Times New Roman" panose="02020603050405020304" pitchFamily="18" charset="0"/>
              <a:cs typeface="Times New Roman" panose="02020603050405020304" pitchFamily="18" charset="0"/>
            </a:endParaRPr>
          </a:p>
        </xdr:txBody>
      </xdr:sp>
      <xdr:sp macro="" textlink="Calculations!E14">
        <xdr:nvSpPr>
          <xdr:cNvPr id="23" name="TextBox 22">
            <a:extLst>
              <a:ext uri="{FF2B5EF4-FFF2-40B4-BE49-F238E27FC236}">
                <a16:creationId xmlns:a16="http://schemas.microsoft.com/office/drawing/2014/main" id="{00000000-0008-0000-0200-000017000000}"/>
              </a:ext>
            </a:extLst>
          </xdr:cNvPr>
          <xdr:cNvSpPr txBox="1"/>
        </xdr:nvSpPr>
        <xdr:spPr>
          <a:xfrm>
            <a:off x="6657970" y="1243018"/>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30DA96-D86A-4ABB-8942-09BB91F9CF4F}"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30</xdr:col>
      <xdr:colOff>185738</xdr:colOff>
      <xdr:row>12</xdr:row>
      <xdr:rowOff>171450</xdr:rowOff>
    </xdr:from>
    <xdr:to>
      <xdr:col>34</xdr:col>
      <xdr:colOff>90488</xdr:colOff>
      <xdr:row>14</xdr:row>
      <xdr:rowOff>109538</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834063" y="2343150"/>
          <a:ext cx="2028825"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6"/>
              </a:solidFill>
              <a:latin typeface="Times New Roman" panose="02020603050405020304" pitchFamily="18" charset="0"/>
              <a:cs typeface="Times New Roman" panose="02020603050405020304" pitchFamily="18" charset="0"/>
            </a:rPr>
            <a:t>Income</a:t>
          </a:r>
          <a:r>
            <a:rPr lang="en-US" sz="1100" b="1">
              <a:latin typeface="Times New Roman" panose="02020603050405020304" pitchFamily="18" charset="0"/>
              <a:cs typeface="Times New Roman" panose="02020603050405020304" pitchFamily="18" charset="0"/>
            </a:rPr>
            <a:t> Categories (Tracked)</a:t>
          </a:r>
        </a:p>
      </xdr:txBody>
    </xdr:sp>
    <xdr:clientData/>
  </xdr:twoCellAnchor>
  <xdr:twoCellAnchor editAs="absolute">
    <xdr:from>
      <xdr:col>30</xdr:col>
      <xdr:colOff>209550</xdr:colOff>
      <xdr:row>27</xdr:row>
      <xdr:rowOff>133350</xdr:rowOff>
    </xdr:from>
    <xdr:to>
      <xdr:col>32</xdr:col>
      <xdr:colOff>690562</xdr:colOff>
      <xdr:row>35</xdr:row>
      <xdr:rowOff>90490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29</xdr:col>
      <xdr:colOff>628653</xdr:colOff>
      <xdr:row>14</xdr:row>
      <xdr:rowOff>104779</xdr:rowOff>
    </xdr:from>
    <xdr:to>
      <xdr:col>33</xdr:col>
      <xdr:colOff>42866</xdr:colOff>
      <xdr:row>22</xdr:row>
      <xdr:rowOff>61919</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30</xdr:col>
      <xdr:colOff>123825</xdr:colOff>
      <xdr:row>25</xdr:row>
      <xdr:rowOff>157162</xdr:rowOff>
    </xdr:from>
    <xdr:to>
      <xdr:col>34</xdr:col>
      <xdr:colOff>209550</xdr:colOff>
      <xdr:row>27</xdr:row>
      <xdr:rowOff>95250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772150" y="4681537"/>
          <a:ext cx="2209800"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latin typeface="Times New Roman" panose="02020603050405020304" pitchFamily="18" charset="0"/>
              <a:cs typeface="Times New Roman" panose="02020603050405020304" pitchFamily="18" charset="0"/>
            </a:rPr>
            <a:t>Expenses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37</xdr:col>
      <xdr:colOff>185737</xdr:colOff>
      <xdr:row>26</xdr:row>
      <xdr:rowOff>4762</xdr:rowOff>
    </xdr:from>
    <xdr:to>
      <xdr:col>39</xdr:col>
      <xdr:colOff>814387</xdr:colOff>
      <xdr:row>27</xdr:row>
      <xdr:rowOff>123825</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9953625" y="4710112"/>
          <a:ext cx="2028825"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1"/>
              </a:solidFill>
              <a:latin typeface="Times New Roman" panose="02020603050405020304" pitchFamily="18" charset="0"/>
              <a:cs typeface="Times New Roman" panose="02020603050405020304" pitchFamily="18" charset="0"/>
            </a:rPr>
            <a:t>Savings</a:t>
          </a:r>
          <a:r>
            <a:rPr lang="en-US" sz="1100" b="1" baseline="0">
              <a:solidFill>
                <a:schemeClr val="accent6"/>
              </a:solidFill>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Categories (Tracked)</a:t>
          </a:r>
        </a:p>
      </xdr:txBody>
    </xdr:sp>
    <xdr:clientData/>
  </xdr:twoCellAnchor>
  <xdr:twoCellAnchor editAs="absolute">
    <xdr:from>
      <xdr:col>36</xdr:col>
      <xdr:colOff>171451</xdr:colOff>
      <xdr:row>28</xdr:row>
      <xdr:rowOff>9526</xdr:rowOff>
    </xdr:from>
    <xdr:to>
      <xdr:col>39</xdr:col>
      <xdr:colOff>723900</xdr:colOff>
      <xdr:row>36</xdr:row>
      <xdr:rowOff>104776</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37</xdr:col>
      <xdr:colOff>204787</xdr:colOff>
      <xdr:row>13</xdr:row>
      <xdr:rowOff>23813</xdr:rowOff>
    </xdr:from>
    <xdr:to>
      <xdr:col>39</xdr:col>
      <xdr:colOff>833437</xdr:colOff>
      <xdr:row>14</xdr:row>
      <xdr:rowOff>142876</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972675" y="2376488"/>
          <a:ext cx="2028825"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Times New Roman" panose="02020603050405020304" pitchFamily="18" charset="0"/>
              <a:cs typeface="Times New Roman" panose="02020603050405020304" pitchFamily="18" charset="0"/>
            </a:rPr>
            <a:t>Tracked (vs. Budget)</a:t>
          </a:r>
        </a:p>
      </xdr:txBody>
    </xdr:sp>
    <xdr:clientData/>
  </xdr:twoCellAnchor>
  <xdr:twoCellAnchor editAs="absolute">
    <xdr:from>
      <xdr:col>37</xdr:col>
      <xdr:colOff>266700</xdr:colOff>
      <xdr:row>14</xdr:row>
      <xdr:rowOff>100012</xdr:rowOff>
    </xdr:from>
    <xdr:to>
      <xdr:col>43</xdr:col>
      <xdr:colOff>180975</xdr:colOff>
      <xdr:row>23</xdr:row>
      <xdr:rowOff>171451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95250</xdr:colOff>
          <xdr:row>13</xdr:row>
          <xdr:rowOff>123825</xdr:rowOff>
        </xdr:from>
        <xdr:to>
          <xdr:col>41</xdr:col>
          <xdr:colOff>1009650</xdr:colOff>
          <xdr:row>14</xdr:row>
          <xdr:rowOff>123825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14</xdr:row>
          <xdr:rowOff>123825</xdr:rowOff>
        </xdr:from>
        <xdr:to>
          <xdr:col>41</xdr:col>
          <xdr:colOff>1009650</xdr:colOff>
          <xdr:row>15</xdr:row>
          <xdr:rowOff>128588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xdr:colOff>
          <xdr:row>15</xdr:row>
          <xdr:rowOff>128588</xdr:rowOff>
        </xdr:from>
        <xdr:to>
          <xdr:col>41</xdr:col>
          <xdr:colOff>1009650</xdr:colOff>
          <xdr:row>16</xdr:row>
          <xdr:rowOff>128588</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838200</xdr:colOff>
          <xdr:row>13</xdr:row>
          <xdr:rowOff>114300</xdr:rowOff>
        </xdr:from>
        <xdr:to>
          <xdr:col>43</xdr:col>
          <xdr:colOff>109538</xdr:colOff>
          <xdr:row>14</xdr:row>
          <xdr:rowOff>114300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85725</xdr:colOff>
      <xdr:row>13</xdr:row>
      <xdr:rowOff>61913</xdr:rowOff>
    </xdr:from>
    <xdr:to>
      <xdr:col>43</xdr:col>
      <xdr:colOff>161925</xdr:colOff>
      <xdr:row>17</xdr:row>
      <xdr:rowOff>90488</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2525375" y="2471738"/>
          <a:ext cx="1719263" cy="752475"/>
        </a:xfrm>
        <a:prstGeom prst="rect">
          <a:avLst/>
        </a:prstGeom>
        <a:no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4</xdr:row>
      <xdr:rowOff>80951</xdr:rowOff>
    </xdr:from>
    <xdr:to>
      <xdr:col>26</xdr:col>
      <xdr:colOff>223839</xdr:colOff>
      <xdr:row>9</xdr:row>
      <xdr:rowOff>18086</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742950" y="804851"/>
          <a:ext cx="2538414" cy="842010"/>
          <a:chOff x="609600" y="804851"/>
          <a:chExt cx="2538414" cy="842010"/>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609600" y="804851"/>
            <a:ext cx="2538414"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609600" y="885813"/>
            <a:ext cx="1657350" cy="2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Selected</a:t>
            </a:r>
            <a:r>
              <a:rPr lang="en-US" sz="1100" b="1" baseline="0">
                <a:latin typeface="Times New Roman" panose="02020603050405020304" pitchFamily="18" charset="0"/>
                <a:cs typeface="Times New Roman" panose="02020603050405020304" pitchFamily="18" charset="0"/>
              </a:rPr>
              <a:t> Year  &amp; Period</a:t>
            </a:r>
            <a:endParaRPr lang="en-US" sz="1100" b="1">
              <a:latin typeface="Times New Roman" panose="02020603050405020304" pitchFamily="18" charset="0"/>
              <a:cs typeface="Times New Roman" panose="02020603050405020304" pitchFamily="18" charset="0"/>
            </a:endParaRPr>
          </a:p>
        </xdr:txBody>
      </xdr:sp>
      <xdr:sp macro="" textlink="selected_year">
        <xdr:nvSpPr>
          <xdr:cNvPr id="63" name="Rectangle: Rounded Corners 9">
            <a:extLst>
              <a:ext uri="{FF2B5EF4-FFF2-40B4-BE49-F238E27FC236}">
                <a16:creationId xmlns:a16="http://schemas.microsoft.com/office/drawing/2014/main" id="{00000000-0008-0000-0300-00003F000000}"/>
              </a:ext>
            </a:extLst>
          </xdr:cNvPr>
          <xdr:cNvSpPr/>
        </xdr:nvSpPr>
        <xdr:spPr>
          <a:xfrm>
            <a:off x="800100" y="1207279"/>
            <a:ext cx="609600"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035A8C6-D498-43B3-8363-219BBC74F622}"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2024</a:t>
            </a:fld>
            <a:endParaRPr lang="en-US" sz="1100" b="1">
              <a:latin typeface="Times New Roman" panose="02020603050405020304" pitchFamily="18" charset="0"/>
              <a:cs typeface="Times New Roman" panose="02020603050405020304" pitchFamily="18" charset="0"/>
            </a:endParaRPr>
          </a:p>
        </xdr:txBody>
      </xdr:sp>
      <xdr:sp macro="" textlink="selected_period_display">
        <xdr:nvSpPr>
          <xdr:cNvPr id="2060" name="Rectangle: Rounded Corners 10">
            <a:extLst>
              <a:ext uri="{FF2B5EF4-FFF2-40B4-BE49-F238E27FC236}">
                <a16:creationId xmlns:a16="http://schemas.microsoft.com/office/drawing/2014/main" id="{00000000-0008-0000-0300-00000C080000}"/>
              </a:ext>
            </a:extLst>
          </xdr:cNvPr>
          <xdr:cNvSpPr/>
        </xdr:nvSpPr>
        <xdr:spPr>
          <a:xfrm>
            <a:off x="1552574" y="1207279"/>
            <a:ext cx="933451" cy="319087"/>
          </a:xfrm>
          <a:prstGeom prst="roundRect">
            <a:avLst>
              <a:gd name="adj" fmla="val 50000"/>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D9B47040-9BBA-4EEB-8987-9EC659852C25}"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lgn="l"/>
              <a:t>Total Year</a:t>
            </a:fld>
            <a:endParaRPr lang="en-US" sz="1100" b="1">
              <a:latin typeface="Times New Roman" panose="02020603050405020304" pitchFamily="18" charset="0"/>
              <a:cs typeface="Times New Roman" panose="02020603050405020304" pitchFamily="18" charset="0"/>
            </a:endParaRPr>
          </a:p>
        </xdr:txBody>
      </xdr:sp>
    </xdr:grpSp>
    <xdr:clientData fLocksWithSheet="0" fPrintsWithSheet="0"/>
  </xdr:twoCellAnchor>
  <xdr:twoCellAnchor>
    <xdr:from>
      <xdr:col>26</xdr:col>
      <xdr:colOff>526257</xdr:colOff>
      <xdr:row>4</xdr:row>
      <xdr:rowOff>80951</xdr:rowOff>
    </xdr:from>
    <xdr:to>
      <xdr:col>28</xdr:col>
      <xdr:colOff>307182</xdr:colOff>
      <xdr:row>8</xdr:row>
      <xdr:rowOff>180011</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450432" y="804851"/>
          <a:ext cx="1076325"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523875</xdr:colOff>
      <xdr:row>4</xdr:row>
      <xdr:rowOff>161914</xdr:rowOff>
    </xdr:from>
    <xdr:to>
      <xdr:col>28</xdr:col>
      <xdr:colOff>309563</xdr:colOff>
      <xdr:row>6</xdr:row>
      <xdr:rowOff>76189</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448050" y="885814"/>
          <a:ext cx="108108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Compl.</a:t>
          </a:r>
        </a:p>
      </xdr:txBody>
    </xdr:sp>
    <xdr:clientData/>
  </xdr:twoCellAnchor>
  <xdr:twoCellAnchor>
    <xdr:from>
      <xdr:col>26</xdr:col>
      <xdr:colOff>509588</xdr:colOff>
      <xdr:row>5</xdr:row>
      <xdr:rowOff>157148</xdr:rowOff>
    </xdr:from>
    <xdr:to>
      <xdr:col>28</xdr:col>
      <xdr:colOff>190500</xdr:colOff>
      <xdr:row>8</xdr:row>
      <xdr:rowOff>61899</xdr:rowOff>
    </xdr:to>
    <xdr:graphicFrame macro="">
      <xdr:nvGraphicFramePr>
        <xdr:cNvPr id="2058" name="Chart 22">
          <a:extLst>
            <a:ext uri="{FF2B5EF4-FFF2-40B4-BE49-F238E27FC236}">
              <a16:creationId xmlns:a16="http://schemas.microsoft.com/office/drawing/2014/main" id="{00000000-0008-0000-0300-00000A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104921</xdr:colOff>
      <xdr:row>6</xdr:row>
      <xdr:rowOff>38089</xdr:rowOff>
    </xdr:from>
    <xdr:to>
      <xdr:col>27</xdr:col>
      <xdr:colOff>595168</xdr:colOff>
      <xdr:row>7</xdr:row>
      <xdr:rowOff>152389</xdr:rowOff>
    </xdr:to>
    <xdr:sp macro="" textlink="Calculations!E24">
      <xdr:nvSpPr>
        <xdr:cNvPr id="2059" name="TextBox 21">
          <a:extLst>
            <a:ext uri="{FF2B5EF4-FFF2-40B4-BE49-F238E27FC236}">
              <a16:creationId xmlns:a16="http://schemas.microsoft.com/office/drawing/2014/main" id="{00000000-0008-0000-0300-00000B080000}"/>
            </a:ext>
          </a:extLst>
        </xdr:cNvPr>
        <xdr:cNvSpPr txBox="1"/>
      </xdr:nvSpPr>
      <xdr:spPr>
        <a:xfrm>
          <a:off x="3676796" y="1123939"/>
          <a:ext cx="490247"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7B89AE-3725-4A47-8D07-95A5E2141703}"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11%</a:t>
          </a:fld>
          <a:endParaRPr lang="en-US" sz="1400" b="1">
            <a:latin typeface="Times New Roman" panose="02020603050405020304" pitchFamily="18" charset="0"/>
            <a:cs typeface="Times New Roman" panose="02020603050405020304" pitchFamily="18" charset="0"/>
          </a:endParaRPr>
        </a:p>
      </xdr:txBody>
    </xdr:sp>
    <xdr:clientData/>
  </xdr:twoCellAnchor>
  <xdr:twoCellAnchor editAs="absolute">
    <xdr:from>
      <xdr:col>28</xdr:col>
      <xdr:colOff>528637</xdr:colOff>
      <xdr:row>6</xdr:row>
      <xdr:rowOff>61902</xdr:rowOff>
    </xdr:from>
    <xdr:to>
      <xdr:col>29</xdr:col>
      <xdr:colOff>495300</xdr:colOff>
      <xdr:row>7</xdr:row>
      <xdr:rowOff>176202</xdr:rowOff>
    </xdr:to>
    <xdr:sp macro="" textlink="Calculations!E25">
      <xdr:nvSpPr>
        <xdr:cNvPr id="2057" name="TextBox 27">
          <a:extLst>
            <a:ext uri="{FF2B5EF4-FFF2-40B4-BE49-F238E27FC236}">
              <a16:creationId xmlns:a16="http://schemas.microsoft.com/office/drawing/2014/main" id="{00000000-0008-0000-0300-000009080000}"/>
            </a:ext>
          </a:extLst>
        </xdr:cNvPr>
        <xdr:cNvSpPr txBox="1"/>
      </xdr:nvSpPr>
      <xdr:spPr>
        <a:xfrm>
          <a:off x="4881562" y="1147752"/>
          <a:ext cx="61436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CE4A32-2A2E-4DED-92BB-593F827BEE69}" type="TxLink">
            <a:rPr lang="en-US" sz="1200" b="1" i="0" u="none" strike="noStrike">
              <a:solidFill>
                <a:srgbClr val="000000"/>
              </a:solidFill>
              <a:latin typeface="Times New Roman" panose="02020603050405020304" pitchFamily="18" charset="0"/>
              <a:ea typeface="Calibri"/>
              <a:cs typeface="Times New Roman" panose="02020603050405020304" pitchFamily="18" charset="0"/>
            </a:rPr>
            <a:pPr/>
            <a:t> -   </a:t>
          </a:fld>
          <a:endParaRPr lang="en-US" sz="1600" b="1">
            <a:latin typeface="Times New Roman" panose="02020603050405020304" pitchFamily="18" charset="0"/>
            <a:cs typeface="Times New Roman" panose="02020603050405020304" pitchFamily="18" charset="0"/>
          </a:endParaRPr>
        </a:p>
      </xdr:txBody>
    </xdr:sp>
    <xdr:clientData/>
  </xdr:twoCellAnchor>
  <xdr:twoCellAnchor editAs="oneCell">
    <xdr:from>
      <xdr:col>28</xdr:col>
      <xdr:colOff>614363</xdr:colOff>
      <xdr:row>4</xdr:row>
      <xdr:rowOff>80951</xdr:rowOff>
    </xdr:from>
    <xdr:to>
      <xdr:col>34</xdr:col>
      <xdr:colOff>504824</xdr:colOff>
      <xdr:row>9</xdr:row>
      <xdr:rowOff>18086</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4967288" y="804851"/>
          <a:ext cx="3309936" cy="842010"/>
          <a:chOff x="4833938" y="804851"/>
          <a:chExt cx="3309936" cy="842010"/>
        </a:xfrm>
      </xdr:grpSpPr>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4833938"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4843462" y="88581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Period</a:t>
            </a:r>
            <a:r>
              <a:rPr lang="en-US" sz="1100" b="1" baseline="0">
                <a:latin typeface="Times New Roman" panose="02020603050405020304" pitchFamily="18" charset="0"/>
                <a:cs typeface="Times New Roman" panose="02020603050405020304" pitchFamily="18" charset="0"/>
              </a:rPr>
              <a:t> </a:t>
            </a:r>
            <a:r>
              <a:rPr lang="en-US" sz="1100" b="1">
                <a:latin typeface="Times New Roman" panose="02020603050405020304" pitchFamily="18" charset="0"/>
                <a:cs typeface="Times New Roman" panose="02020603050405020304" pitchFamily="18" charset="0"/>
              </a:rPr>
              <a:t>Tracking Balance</a:t>
            </a:r>
          </a:p>
        </xdr:txBody>
      </xdr:sp>
      <xdr:sp macro="" textlink="Calculations!E26">
        <xdr:nvSpPr>
          <xdr:cNvPr id="2055" name="TextBox 28">
            <a:extLst>
              <a:ext uri="{FF2B5EF4-FFF2-40B4-BE49-F238E27FC236}">
                <a16:creationId xmlns:a16="http://schemas.microsoft.com/office/drawing/2014/main" id="{00000000-0008-0000-0300-000007080000}"/>
              </a:ext>
            </a:extLst>
          </xdr:cNvPr>
          <xdr:cNvSpPr txBox="1"/>
        </xdr:nvSpPr>
        <xdr:spPr>
          <a:xfrm>
            <a:off x="5467349" y="1147753"/>
            <a:ext cx="2676525"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4A7E54-E206-49CC-90B4-68A1E23072BD}" type="TxLink">
              <a:rPr lang="en-US" sz="1100" b="0" i="0" u="none" strike="noStrike">
                <a:solidFill>
                  <a:srgbClr val="000000"/>
                </a:solidFill>
                <a:latin typeface="Times New Roman" panose="02020603050405020304" pitchFamily="18" charset="0"/>
                <a:ea typeface="Calibri"/>
                <a:cs typeface="Times New Roman" panose="02020603050405020304" pitchFamily="18" charset="0"/>
              </a:rPr>
              <a:pPr/>
              <a:t>of tracked income left to be allocated</a:t>
            </a:fld>
            <a:endParaRPr lang="en-US" sz="1400" b="0">
              <a:latin typeface="Times New Roman" panose="02020603050405020304" pitchFamily="18" charset="0"/>
              <a:cs typeface="Times New Roman" panose="02020603050405020304" pitchFamily="18" charset="0"/>
            </a:endParaRPr>
          </a:p>
        </xdr:txBody>
      </xdr:sp>
    </xdr:grpSp>
    <xdr:clientData/>
  </xdr:twoCellAnchor>
  <xdr:twoCellAnchor>
    <xdr:from>
      <xdr:col>34</xdr:col>
      <xdr:colOff>523876</xdr:colOff>
      <xdr:row>4</xdr:row>
      <xdr:rowOff>80951</xdr:rowOff>
    </xdr:from>
    <xdr:to>
      <xdr:col>39</xdr:col>
      <xdr:colOff>371475</xdr:colOff>
      <xdr:row>8</xdr:row>
      <xdr:rowOff>180011</xdr:rowOff>
    </xdr:to>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8162926" y="804851"/>
          <a:ext cx="3243262" cy="842010"/>
        </a:xfrm>
        <a:prstGeom prst="roundRect">
          <a:avLst/>
        </a:prstGeom>
        <a:solidFill>
          <a:schemeClr val="bg1"/>
        </a:solidFill>
        <a:ln w="6350">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561975</xdr:colOff>
      <xdr:row>4</xdr:row>
      <xdr:rowOff>142864</xdr:rowOff>
    </xdr:from>
    <xdr:to>
      <xdr:col>37</xdr:col>
      <xdr:colOff>266700</xdr:colOff>
      <xdr:row>6</xdr:row>
      <xdr:rowOff>57139</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8201025" y="866764"/>
          <a:ext cx="170021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a:t>
          </a:r>
          <a:r>
            <a:rPr lang="en-US" sz="1100" b="1" baseline="0">
              <a:latin typeface="Times New Roman" panose="02020603050405020304" pitchFamily="18" charset="0"/>
              <a:cs typeface="Times New Roman" panose="02020603050405020304" pitchFamily="18" charset="0"/>
            </a:rPr>
            <a:t>Savings</a:t>
          </a:r>
          <a:r>
            <a:rPr lang="en-US" sz="1100" b="1" baseline="0"/>
            <a:t> Rate</a:t>
          </a:r>
          <a:endParaRPr lang="en-US" sz="1100" b="1"/>
        </a:p>
      </xdr:txBody>
    </xdr:sp>
    <xdr:clientData/>
  </xdr:twoCellAnchor>
  <xdr:twoCellAnchor>
    <xdr:from>
      <xdr:col>35</xdr:col>
      <xdr:colOff>597693</xdr:colOff>
      <xdr:row>6</xdr:row>
      <xdr:rowOff>80951</xdr:rowOff>
    </xdr:from>
    <xdr:to>
      <xdr:col>38</xdr:col>
      <xdr:colOff>102393</xdr:colOff>
      <xdr:row>8</xdr:row>
      <xdr:rowOff>14276</xdr:rowOff>
    </xdr:to>
    <xdr:sp macro="" textlink="Calculations!E27">
      <xdr:nvSpPr>
        <xdr:cNvPr id="2049" name="TextBox 32">
          <a:extLst>
            <a:ext uri="{FF2B5EF4-FFF2-40B4-BE49-F238E27FC236}">
              <a16:creationId xmlns:a16="http://schemas.microsoft.com/office/drawing/2014/main" id="{00000000-0008-0000-0300-000001080000}"/>
            </a:ext>
          </a:extLst>
        </xdr:cNvPr>
        <xdr:cNvSpPr txBox="1"/>
      </xdr:nvSpPr>
      <xdr:spPr>
        <a:xfrm>
          <a:off x="9341643" y="1166801"/>
          <a:ext cx="6667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959E34-A7C5-423D-9FE1-E1EC031FB150}" type="TxLink">
            <a:rPr lang="en-US" sz="1200" b="1" i="0" u="none" strike="noStrike">
              <a:solidFill>
                <a:schemeClr val="accent5"/>
              </a:solidFill>
              <a:latin typeface="Calibri"/>
              <a:ea typeface="Calibri"/>
              <a:cs typeface="Calibri"/>
            </a:rPr>
            <a:pPr algn="ctr"/>
            <a:t>-</a:t>
          </a:fld>
          <a:endParaRPr lang="en-US" sz="1600" b="1">
            <a:solidFill>
              <a:schemeClr val="accent5"/>
            </a:solidFill>
          </a:endParaRPr>
        </a:p>
      </xdr:txBody>
    </xdr:sp>
    <xdr:clientData/>
  </xdr:twoCellAnchor>
  <xdr:twoCellAnchor>
    <xdr:from>
      <xdr:col>34</xdr:col>
      <xdr:colOff>719137</xdr:colOff>
      <xdr:row>6</xdr:row>
      <xdr:rowOff>90478</xdr:rowOff>
    </xdr:from>
    <xdr:to>
      <xdr:col>36</xdr:col>
      <xdr:colOff>61912</xdr:colOff>
      <xdr:row>8</xdr:row>
      <xdr:rowOff>19040</xdr:rowOff>
    </xdr:to>
    <xdr:sp macro="" textlink="">
      <xdr:nvSpPr>
        <xdr:cNvPr id="2054" name="TextBox 35">
          <a:extLst>
            <a:ext uri="{FF2B5EF4-FFF2-40B4-BE49-F238E27FC236}">
              <a16:creationId xmlns:a16="http://schemas.microsoft.com/office/drawing/2014/main" id="{00000000-0008-0000-0300-000006080000}"/>
            </a:ext>
          </a:extLst>
        </xdr:cNvPr>
        <xdr:cNvSpPr txBox="1"/>
      </xdr:nvSpPr>
      <xdr:spPr>
        <a:xfrm>
          <a:off x="8358187" y="1195378"/>
          <a:ext cx="1047750"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latin typeface="Times New Roman" panose="02020603050405020304" pitchFamily="18" charset="0"/>
              <a:cs typeface="Times New Roman" panose="02020603050405020304" pitchFamily="18" charset="0"/>
            </a:rPr>
            <a:t>You are saving</a:t>
          </a:r>
        </a:p>
      </xdr:txBody>
    </xdr:sp>
    <xdr:clientData/>
  </xdr:twoCellAnchor>
  <xdr:twoCellAnchor>
    <xdr:from>
      <xdr:col>38</xdr:col>
      <xdr:colOff>38099</xdr:colOff>
      <xdr:row>6</xdr:row>
      <xdr:rowOff>100003</xdr:rowOff>
    </xdr:from>
    <xdr:to>
      <xdr:col>39</xdr:col>
      <xdr:colOff>195262</xdr:colOff>
      <xdr:row>8</xdr:row>
      <xdr:rowOff>28565</xdr:rowOff>
    </xdr:to>
    <xdr:sp macro="" textlink="">
      <xdr:nvSpPr>
        <xdr:cNvPr id="2048" name="TextBox 36">
          <a:extLst>
            <a:ext uri="{FF2B5EF4-FFF2-40B4-BE49-F238E27FC236}">
              <a16:creationId xmlns:a16="http://schemas.microsoft.com/office/drawing/2014/main" id="{00000000-0008-0000-0300-000000080000}"/>
            </a:ext>
          </a:extLst>
        </xdr:cNvPr>
        <xdr:cNvSpPr txBox="1"/>
      </xdr:nvSpPr>
      <xdr:spPr>
        <a:xfrm>
          <a:off x="9944099" y="1204903"/>
          <a:ext cx="1285876"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of</a:t>
          </a:r>
          <a:r>
            <a:rPr lang="en-US" sz="1100" b="0" baseline="0"/>
            <a:t> your </a:t>
          </a:r>
          <a:r>
            <a:rPr lang="en-US" sz="1100" b="0" baseline="0">
              <a:latin typeface="Times New Roman" panose="02020603050405020304" pitchFamily="18" charset="0"/>
              <a:cs typeface="Times New Roman" panose="02020603050405020304" pitchFamily="18" charset="0"/>
            </a:rPr>
            <a:t>income</a:t>
          </a:r>
          <a:endParaRPr lang="en-US" sz="1100" b="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71438</xdr:colOff>
          <xdr:row>48</xdr:row>
          <xdr:rowOff>66675</xdr:rowOff>
        </xdr:from>
        <xdr:to>
          <xdr:col>7</xdr:col>
          <xdr:colOff>957263</xdr:colOff>
          <xdr:row>49</xdr:row>
          <xdr:rowOff>66675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49</xdr:row>
          <xdr:rowOff>76200</xdr:rowOff>
        </xdr:from>
        <xdr:to>
          <xdr:col>7</xdr:col>
          <xdr:colOff>838200</xdr:colOff>
          <xdr:row>50</xdr:row>
          <xdr:rowOff>76200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71438</xdr:colOff>
          <xdr:row>50</xdr:row>
          <xdr:rowOff>95250</xdr:rowOff>
        </xdr:from>
        <xdr:to>
          <xdr:col>7</xdr:col>
          <xdr:colOff>909638</xdr:colOff>
          <xdr:row>51</xdr:row>
          <xdr:rowOff>100013</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48</xdr:row>
          <xdr:rowOff>90488</xdr:rowOff>
        </xdr:from>
        <xdr:to>
          <xdr:col>8</xdr:col>
          <xdr:colOff>1181100</xdr:colOff>
          <xdr:row>49</xdr:row>
          <xdr:rowOff>90488</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EF0025-76A1-4C35-9CC9-94B7C7269F30}" name="Income" displayName="Income" ref="C9:C13" totalsRowShown="0" headerRowDxfId="107" dataDxfId="106">
  <autoFilter ref="C9:C13" xr:uid="{41EF0025-76A1-4C35-9CC9-94B7C7269F30}">
    <filterColumn colId="0" hiddenButton="1"/>
  </autoFilter>
  <tableColumns count="1">
    <tableColumn id="1" xr3:uid="{83E86A14-D0F4-46D9-A8FA-AA0F30DD201F}" name="Income" dataDxfId="105"/>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B8FF55-7EEE-45FA-AFFC-A0C4082FC0AE}" name="Expenses" displayName="Expenses" ref="C22:C28" totalsRowShown="0" headerRowDxfId="104" dataDxfId="103">
  <autoFilter ref="C22:C28" xr:uid="{E0B8FF55-7EEE-45FA-AFFC-A0C4082FC0AE}">
    <filterColumn colId="0" hiddenButton="1"/>
  </autoFilter>
  <tableColumns count="1">
    <tableColumn id="1" xr3:uid="{689FE88E-7A70-493C-A24A-A0F7D69711EE}" name="Expenses" dataDxfId="102"/>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6F21D2-8258-48F3-92E3-AC3032A41B95}" name="Savings" displayName="Savings" ref="C35:C39" totalsRowShown="0" headerRowDxfId="101" dataDxfId="100">
  <autoFilter ref="C35:C39" xr:uid="{A26F21D2-8258-48F3-92E3-AC3032A41B95}">
    <filterColumn colId="0" hiddenButton="1"/>
  </autoFilter>
  <tableColumns count="1">
    <tableColumn id="1" xr3:uid="{15FFD28E-FD90-44A1-B910-2EBE7F8C344F}" name="Savings" dataDxfId="99"/>
  </tableColumns>
  <tableStyleInfo name="Income 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98D1E1-866A-42FD-9E71-E41BF892EE22}" name="Tracking" displayName="Tracking" ref="C11:I21" totalsRowShown="0" headerRowDxfId="98" dataDxfId="97">
  <autoFilter ref="C11:I21" xr:uid="{D398D1E1-866A-42FD-9E71-E41BF892EE22}"/>
  <tableColumns count="7">
    <tableColumn id="1" xr3:uid="{DA76469E-BC5C-483C-92D0-EFCB8D800AA2}" name="Date" dataDxfId="96"/>
    <tableColumn id="2" xr3:uid="{EB5FF3D9-D2CD-49F5-97AD-1F5CB54DC6A0}" name="Type" dataDxfId="95"/>
    <tableColumn id="3" xr3:uid="{EE241218-448F-415E-AB88-5EA1933FCBA2}" name="Category" dataDxfId="94"/>
    <tableColumn id="4" xr3:uid="{57BCB45F-825B-4200-97B1-3EBDF73103E1}" name="Amount" dataDxfId="93"/>
    <tableColumn id="5" xr3:uid="{328A57F1-A00A-46D7-9486-E7C061F7E1F4}" name="Details" dataDxfId="92"/>
    <tableColumn id="6" xr3:uid="{5D86C50F-C85C-4A54-9E77-94EC1AD80A62}" name="Balance" dataDxfId="91">
      <calculatedColumnFormula array="1">SUMPRODUCT(Tracking[Amount], --(Tracking[Date]&lt;=Tracking[[#This Row],[Date]]), (Tracking[Type]&lt;&gt;"Income") *(-1) +(Tracking[Type]="Income"))</calculatedColumnFormula>
    </tableColumn>
    <tableColumn id="7" xr3:uid="{28B97863-C7A7-48FD-880A-C3536CEAE15F}" name="Effective Date" dataDxfId="90">
      <calculatedColumnFormula>IF(AND(Tracking[[#This Row],[Type]]="Income", shift_late_income_status="Active", DAY(Tracking[[#This Row],[Date]])&gt;shift_late_income_starting_day), 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84AD-34C0-482B-92A8-E9AAA77866DD}">
  <dimension ref="A1:I26"/>
  <sheetViews>
    <sheetView showGridLines="0" workbookViewId="0">
      <selection activeCell="E18" sqref="E18"/>
    </sheetView>
  </sheetViews>
  <sheetFormatPr defaultRowHeight="14.25" x14ac:dyDescent="0.45"/>
  <cols>
    <col min="1" max="1" width="9.06640625" style="7"/>
    <col min="2" max="2" width="9.06640625" style="7" customWidth="1"/>
    <col min="3" max="3" width="3.06640625" style="7" customWidth="1"/>
    <col min="4" max="4" width="29" style="7" customWidth="1"/>
    <col min="5" max="5" width="19.73046875" style="7" customWidth="1"/>
    <col min="6" max="6" width="2.06640625" style="7" customWidth="1"/>
    <col min="7" max="7" width="74.19921875" style="7" customWidth="1"/>
    <col min="8" max="8" width="2.3984375" style="7" customWidth="1"/>
    <col min="9" max="9" width="9.06640625" style="7"/>
  </cols>
  <sheetData>
    <row r="1" spans="1:9" s="110" customFormat="1" x14ac:dyDescent="0.45">
      <c r="A1" s="109"/>
      <c r="B1" s="109"/>
      <c r="C1" s="109"/>
      <c r="D1" s="109"/>
      <c r="E1" s="109"/>
      <c r="F1" s="109"/>
      <c r="G1" s="109"/>
      <c r="H1" s="109"/>
      <c r="I1" s="109"/>
    </row>
    <row r="2" spans="1:9" s="126" customFormat="1" ht="36" x14ac:dyDescent="0.45">
      <c r="A2" s="124" t="s">
        <v>0</v>
      </c>
      <c r="B2" s="125"/>
      <c r="C2" s="125"/>
      <c r="D2" s="125"/>
      <c r="E2" s="125"/>
      <c r="F2" s="125"/>
      <c r="G2" s="125"/>
      <c r="H2" s="125"/>
      <c r="I2" s="125"/>
    </row>
    <row r="3" spans="1:9" s="110" customFormat="1" x14ac:dyDescent="0.45">
      <c r="A3" s="109"/>
      <c r="B3" s="109"/>
      <c r="C3" s="109"/>
      <c r="D3" s="109"/>
      <c r="E3" s="109"/>
      <c r="F3" s="109"/>
      <c r="G3" s="109"/>
      <c r="H3" s="109"/>
      <c r="I3" s="109"/>
    </row>
    <row r="6" spans="1:9" x14ac:dyDescent="0.45">
      <c r="C6" s="111" t="s">
        <v>6</v>
      </c>
      <c r="D6" s="112"/>
      <c r="E6" s="112"/>
      <c r="F6" s="112"/>
      <c r="G6" s="112"/>
      <c r="H6" s="113"/>
    </row>
    <row r="7" spans="1:9" x14ac:dyDescent="0.45">
      <c r="C7" s="59"/>
      <c r="H7" s="60"/>
    </row>
    <row r="8" spans="1:9" x14ac:dyDescent="0.45">
      <c r="C8" s="59"/>
      <c r="D8" s="39" t="s">
        <v>7</v>
      </c>
      <c r="E8" s="108">
        <v>2024</v>
      </c>
      <c r="G8" s="42" t="s">
        <v>8</v>
      </c>
      <c r="H8" s="60"/>
    </row>
    <row r="9" spans="1:9" x14ac:dyDescent="0.45">
      <c r="C9" s="121"/>
      <c r="D9" s="122"/>
      <c r="E9" s="122"/>
      <c r="F9" s="122"/>
      <c r="G9" s="122"/>
      <c r="H9" s="123"/>
    </row>
    <row r="12" spans="1:9" x14ac:dyDescent="0.45">
      <c r="C12" s="114" t="s">
        <v>33</v>
      </c>
      <c r="D12" s="115"/>
      <c r="E12" s="115"/>
      <c r="F12" s="115"/>
      <c r="G12" s="115"/>
      <c r="H12" s="116"/>
    </row>
    <row r="13" spans="1:9" x14ac:dyDescent="0.45">
      <c r="C13" s="59"/>
      <c r="H13" s="60"/>
    </row>
    <row r="14" spans="1:9" x14ac:dyDescent="0.45">
      <c r="C14" s="59"/>
      <c r="D14" s="107" t="s">
        <v>34</v>
      </c>
      <c r="H14" s="60"/>
    </row>
    <row r="15" spans="1:9" x14ac:dyDescent="0.45">
      <c r="C15" s="59"/>
      <c r="H15" s="60"/>
    </row>
    <row r="16" spans="1:9" x14ac:dyDescent="0.45">
      <c r="C16" s="59"/>
      <c r="D16" s="39" t="s">
        <v>7</v>
      </c>
      <c r="E16" s="108" t="s">
        <v>36</v>
      </c>
      <c r="G16" s="119" t="s">
        <v>106</v>
      </c>
      <c r="H16" s="60"/>
    </row>
    <row r="17" spans="3:8" x14ac:dyDescent="0.45">
      <c r="C17" s="59"/>
      <c r="G17" s="120"/>
      <c r="H17" s="60"/>
    </row>
    <row r="18" spans="3:8" x14ac:dyDescent="0.45">
      <c r="C18" s="59"/>
      <c r="D18" s="39" t="s">
        <v>35</v>
      </c>
      <c r="E18" s="108">
        <v>20</v>
      </c>
      <c r="G18" s="120"/>
      <c r="H18" s="60"/>
    </row>
    <row r="19" spans="3:8" x14ac:dyDescent="0.45">
      <c r="C19" s="59"/>
      <c r="H19" s="60"/>
    </row>
    <row r="20" spans="3:8" x14ac:dyDescent="0.45">
      <c r="C20" s="59"/>
      <c r="D20" s="107" t="s">
        <v>102</v>
      </c>
      <c r="H20" s="60"/>
    </row>
    <row r="21" spans="3:8" x14ac:dyDescent="0.45">
      <c r="C21" s="59"/>
      <c r="H21" s="60"/>
    </row>
    <row r="22" spans="3:8" ht="14.25" customHeight="1" x14ac:dyDescent="0.45">
      <c r="C22" s="59"/>
      <c r="D22" s="39" t="s">
        <v>103</v>
      </c>
      <c r="E22" s="108" t="s">
        <v>104</v>
      </c>
      <c r="G22" s="117" t="s">
        <v>105</v>
      </c>
      <c r="H22" s="60"/>
    </row>
    <row r="23" spans="3:8" x14ac:dyDescent="0.45">
      <c r="C23" s="59"/>
      <c r="G23" s="118"/>
      <c r="H23" s="60"/>
    </row>
    <row r="24" spans="3:8" x14ac:dyDescent="0.45">
      <c r="C24" s="59"/>
      <c r="G24" s="118"/>
      <c r="H24" s="60"/>
    </row>
    <row r="25" spans="3:8" x14ac:dyDescent="0.45">
      <c r="C25" s="59"/>
      <c r="H25" s="60"/>
    </row>
    <row r="26" spans="3:8" x14ac:dyDescent="0.45">
      <c r="C26" s="61"/>
      <c r="D26" s="62"/>
      <c r="E26" s="62"/>
      <c r="F26" s="62"/>
      <c r="G26" s="62"/>
      <c r="H26" s="63"/>
    </row>
  </sheetData>
  <mergeCells count="8">
    <mergeCell ref="A1:XFD1"/>
    <mergeCell ref="C6:H6"/>
    <mergeCell ref="C12:H12"/>
    <mergeCell ref="G22:G24"/>
    <mergeCell ref="G16:G18"/>
    <mergeCell ref="C9:H9"/>
    <mergeCell ref="A3:XFD3"/>
    <mergeCell ref="A2:XFD2"/>
  </mergeCells>
  <conditionalFormatting sqref="E18">
    <cfRule type="expression" dxfId="89" priority="1">
      <formula>shift_late_income_status="Inactive"</formula>
    </cfRule>
  </conditionalFormatting>
  <dataValidations count="2">
    <dataValidation type="list" allowBlank="1" showInputMessage="1" showErrorMessage="1" sqref="E16" xr:uid="{90E5C2B6-85FC-4DEF-B104-5BB2F7D54310}">
      <formula1>"Active, Inactive"</formula1>
    </dataValidation>
    <dataValidation type="list" allowBlank="1" showInputMessage="1" showErrorMessage="1" sqref="E22" xr:uid="{FBD2F3FB-C06C-4F8C-9C3F-7662B3A0BD6D}">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0EB4-101D-41D3-B0D2-29C260A329D6}">
  <dimension ref="A1:EU46"/>
  <sheetViews>
    <sheetView showGridLines="0" zoomScaleNormal="100" workbookViewId="0">
      <pane xSplit="4" ySplit="3" topLeftCell="AF21" activePane="bottomRight" state="frozen"/>
      <selection pane="topRight" activeCell="E1" sqref="E1"/>
      <selection pane="bottomLeft" activeCell="A4" sqref="A4"/>
      <selection pane="bottomRight" activeCell="EP12" sqref="EP12"/>
    </sheetView>
  </sheetViews>
  <sheetFormatPr defaultRowHeight="14.25" outlineLevelCol="1" x14ac:dyDescent="0.45"/>
  <cols>
    <col min="1" max="1" width="2.53125" style="7" customWidth="1"/>
    <col min="2" max="2" width="3.53125" style="7" customWidth="1"/>
    <col min="3" max="3" width="27.46484375" style="7" customWidth="1"/>
    <col min="4" max="4" width="1.796875" style="7" customWidth="1"/>
    <col min="5" max="16" width="10.59765625" style="7" customWidth="1" outlineLevel="1"/>
    <col min="17" max="17" width="9.1328125" style="39" customWidth="1"/>
    <col min="18" max="18" width="5.6640625" style="7" customWidth="1"/>
    <col min="19" max="30" width="9.06640625" style="7" hidden="1" customWidth="1" outlineLevel="1"/>
    <col min="31" max="31" width="9.06640625" style="7" customWidth="1" collapsed="1"/>
    <col min="32" max="32" width="5.46484375" style="7" customWidth="1"/>
    <col min="33" max="44" width="9.06640625" style="7" hidden="1" customWidth="1" outlineLevel="1"/>
    <col min="45" max="45" width="9.06640625" style="7" customWidth="1" collapsed="1"/>
    <col min="46" max="46" width="5.59765625" style="7" customWidth="1"/>
    <col min="47" max="57" width="9.06640625" style="7" hidden="1" customWidth="1" outlineLevel="1"/>
    <col min="58" max="58" width="6.640625E-2" style="7" hidden="1" customWidth="1" outlineLevel="1"/>
    <col min="59" max="59" width="9.06640625" style="7" customWidth="1" collapsed="1"/>
    <col min="60" max="60" width="5.796875" style="7" customWidth="1"/>
    <col min="61" max="72" width="9.06640625" style="7" hidden="1" customWidth="1" outlineLevel="1"/>
    <col min="73" max="73" width="9.06640625" style="7" customWidth="1" collapsed="1"/>
    <col min="74" max="74" width="5.33203125" style="7" customWidth="1"/>
    <col min="75" max="85" width="9.06640625" style="7" hidden="1" customWidth="1" outlineLevel="1"/>
    <col min="86" max="86" width="6.640625E-2" style="7" hidden="1" customWidth="1" outlineLevel="1"/>
    <col min="87" max="87" width="9.06640625" style="7" customWidth="1" collapsed="1"/>
    <col min="88" max="88" width="5.9296875" style="7" customWidth="1"/>
    <col min="89" max="100" width="9.06640625" style="7" hidden="1" customWidth="1" outlineLevel="1"/>
    <col min="101" max="101" width="9.06640625" style="7" customWidth="1" collapsed="1"/>
    <col min="102" max="102" width="6" style="7" customWidth="1"/>
    <col min="103" max="114" width="9.06640625" style="7" hidden="1" customWidth="1" outlineLevel="1"/>
    <col min="115" max="115" width="9.06640625" style="7" customWidth="1" collapsed="1"/>
    <col min="116" max="116" width="5.46484375" style="7" customWidth="1"/>
    <col min="117" max="128" width="9.06640625" style="7" hidden="1" customWidth="1" outlineLevel="1"/>
    <col min="129" max="129" width="9.06640625" style="7" customWidth="1" collapsed="1"/>
    <col min="130" max="130" width="5.6640625" style="7" customWidth="1"/>
    <col min="131" max="141" width="9.06640625" style="7" hidden="1" customWidth="1" outlineLevel="1"/>
    <col min="142" max="142" width="0.53125" style="7" hidden="1" customWidth="1" outlineLevel="1"/>
    <col min="143" max="143" width="9.06640625" style="7" customWidth="1" collapsed="1"/>
    <col min="144" max="151" width="9.06640625" style="7"/>
  </cols>
  <sheetData>
    <row r="1" spans="1:143" s="128" customFormat="1" x14ac:dyDescent="0.45">
      <c r="A1" s="128" t="s">
        <v>1</v>
      </c>
    </row>
    <row r="2" spans="1:143" s="128" customFormat="1" x14ac:dyDescent="0.45"/>
    <row r="3" spans="1:143" s="128" customFormat="1" x14ac:dyDescent="0.45"/>
    <row r="5" spans="1:143" ht="25.15" customHeight="1" x14ac:dyDescent="0.45">
      <c r="C5" s="40" t="s">
        <v>9</v>
      </c>
      <c r="E5" s="127">
        <v>2024</v>
      </c>
      <c r="F5" s="127"/>
      <c r="G5" s="127"/>
      <c r="H5" s="127"/>
      <c r="I5" s="127"/>
      <c r="J5" s="127"/>
      <c r="K5" s="127"/>
      <c r="L5" s="127"/>
      <c r="M5" s="127"/>
      <c r="N5" s="127"/>
      <c r="O5" s="127"/>
      <c r="P5" s="127"/>
      <c r="Q5" s="127"/>
      <c r="S5" s="127">
        <f>E5+1</f>
        <v>2025</v>
      </c>
      <c r="T5" s="127"/>
      <c r="U5" s="127"/>
      <c r="V5" s="127"/>
      <c r="W5" s="127"/>
      <c r="X5" s="127"/>
      <c r="Y5" s="127"/>
      <c r="Z5" s="127"/>
      <c r="AA5" s="127"/>
      <c r="AB5" s="127"/>
      <c r="AC5" s="127"/>
      <c r="AD5" s="127"/>
      <c r="AE5" s="127"/>
      <c r="AG5" s="127">
        <f>S5+1</f>
        <v>2026</v>
      </c>
      <c r="AH5" s="127"/>
      <c r="AI5" s="127"/>
      <c r="AJ5" s="127"/>
      <c r="AK5" s="127"/>
      <c r="AL5" s="127"/>
      <c r="AM5" s="127"/>
      <c r="AN5" s="127"/>
      <c r="AO5" s="127"/>
      <c r="AP5" s="127"/>
      <c r="AQ5" s="127"/>
      <c r="AR5" s="127"/>
      <c r="AS5" s="127"/>
      <c r="AU5" s="127">
        <f>AG5+1</f>
        <v>2027</v>
      </c>
      <c r="AV5" s="127"/>
      <c r="AW5" s="127"/>
      <c r="AX5" s="127"/>
      <c r="AY5" s="127"/>
      <c r="AZ5" s="127"/>
      <c r="BA5" s="127"/>
      <c r="BB5" s="127"/>
      <c r="BC5" s="127"/>
      <c r="BD5" s="127"/>
      <c r="BE5" s="127"/>
      <c r="BF5" s="127"/>
      <c r="BG5" s="127"/>
      <c r="BI5" s="127">
        <f>AU5+1</f>
        <v>2028</v>
      </c>
      <c r="BJ5" s="127"/>
      <c r="BK5" s="127"/>
      <c r="BL5" s="127"/>
      <c r="BM5" s="127"/>
      <c r="BN5" s="127"/>
      <c r="BO5" s="127"/>
      <c r="BP5" s="127"/>
      <c r="BQ5" s="127"/>
      <c r="BR5" s="127"/>
      <c r="BS5" s="127"/>
      <c r="BT5" s="127"/>
      <c r="BU5" s="127"/>
      <c r="BW5" s="127">
        <f>BI5+1</f>
        <v>2029</v>
      </c>
      <c r="BX5" s="127"/>
      <c r="BY5" s="127"/>
      <c r="BZ5" s="127"/>
      <c r="CA5" s="127"/>
      <c r="CB5" s="127"/>
      <c r="CC5" s="127"/>
      <c r="CD5" s="127"/>
      <c r="CE5" s="127"/>
      <c r="CF5" s="127"/>
      <c r="CG5" s="127"/>
      <c r="CH5" s="127"/>
      <c r="CI5" s="127"/>
      <c r="CK5" s="127">
        <f>BW5+1</f>
        <v>2030</v>
      </c>
      <c r="CL5" s="127"/>
      <c r="CM5" s="127"/>
      <c r="CN5" s="127"/>
      <c r="CO5" s="127"/>
      <c r="CP5" s="127"/>
      <c r="CQ5" s="127"/>
      <c r="CR5" s="127"/>
      <c r="CS5" s="127"/>
      <c r="CT5" s="127"/>
      <c r="CU5" s="127"/>
      <c r="CV5" s="127"/>
      <c r="CW5" s="127"/>
      <c r="CY5" s="127">
        <f>CK5+1</f>
        <v>2031</v>
      </c>
      <c r="CZ5" s="127"/>
      <c r="DA5" s="127"/>
      <c r="DB5" s="127"/>
      <c r="DC5" s="127"/>
      <c r="DD5" s="127"/>
      <c r="DE5" s="127"/>
      <c r="DF5" s="127"/>
      <c r="DG5" s="127"/>
      <c r="DH5" s="127"/>
      <c r="DI5" s="127"/>
      <c r="DJ5" s="127"/>
      <c r="DK5" s="127"/>
      <c r="DM5" s="127">
        <f>CY5+1</f>
        <v>2032</v>
      </c>
      <c r="DN5" s="127"/>
      <c r="DO5" s="127"/>
      <c r="DP5" s="127"/>
      <c r="DQ5" s="127"/>
      <c r="DR5" s="127"/>
      <c r="DS5" s="127"/>
      <c r="DT5" s="127"/>
      <c r="DU5" s="127"/>
      <c r="DV5" s="127"/>
      <c r="DW5" s="127"/>
      <c r="DX5" s="127"/>
      <c r="DY5" s="127"/>
      <c r="EA5" s="127">
        <f>DM5+1</f>
        <v>2033</v>
      </c>
      <c r="EB5" s="127"/>
      <c r="EC5" s="127"/>
      <c r="ED5" s="127"/>
      <c r="EE5" s="127"/>
      <c r="EF5" s="127"/>
      <c r="EG5" s="127"/>
      <c r="EH5" s="127"/>
      <c r="EI5" s="127"/>
      <c r="EJ5" s="127"/>
      <c r="EK5" s="127"/>
      <c r="EL5" s="127"/>
      <c r="EM5" s="127"/>
    </row>
    <row r="6" spans="1:143" x14ac:dyDescent="0.45">
      <c r="C6" s="47"/>
      <c r="E6" s="41" t="str">
        <f ca="1">IF(E7=0, "Jan ✓")</f>
        <v>Jan ✓</v>
      </c>
      <c r="F6" s="41" t="str">
        <f ca="1">IF(F7=0, "Feb ✓")</f>
        <v>Feb ✓</v>
      </c>
      <c r="G6" s="41" t="str">
        <f ca="1">IF(G7=0, "Mar ✓")</f>
        <v>Mar ✓</v>
      </c>
      <c r="H6" s="41" t="str">
        <f ca="1">IF(H7=0, "Apr ✓")</f>
        <v>Apr ✓</v>
      </c>
      <c r="I6" s="41" t="str">
        <f ca="1">IF(I7=0, "May ✓")</f>
        <v>May ✓</v>
      </c>
      <c r="J6" s="41" t="str">
        <f ca="1">IF(J7=0, "Jun ✓")</f>
        <v>Jun ✓</v>
      </c>
      <c r="K6" s="41" t="str">
        <f ca="1">IF(K7=0, "Jul ✓")</f>
        <v>Jul ✓</v>
      </c>
      <c r="L6" s="41" t="str">
        <f ca="1">IF(L7=0, "Aug ✓")</f>
        <v>Aug ✓</v>
      </c>
      <c r="M6" s="41" t="str">
        <f ca="1">IF(M7=0, "Sept ✓")</f>
        <v>Sept ✓</v>
      </c>
      <c r="N6" s="41" t="str">
        <f ca="1">IF(N7=0, "Oct ✓")</f>
        <v>Oct ✓</v>
      </c>
      <c r="O6" s="41" t="str">
        <f ca="1">IF(O7=0, "Nov ✓")</f>
        <v>Nov ✓</v>
      </c>
      <c r="P6" s="41" t="str">
        <f ca="1">IF(P7=0, "Dec ✓")</f>
        <v>Dec ✓</v>
      </c>
      <c r="Q6" s="41" t="str">
        <f ca="1">IF(Q7=0, "Total ✓")</f>
        <v>Total ✓</v>
      </c>
      <c r="S6" s="41" t="str">
        <f ca="1">IF(S7=0, "Jan ✓")</f>
        <v>Jan ✓</v>
      </c>
      <c r="T6" s="41" t="str">
        <f ca="1">IF(T7=0, "Feb ✓")</f>
        <v>Feb ✓</v>
      </c>
      <c r="U6" s="41" t="str">
        <f ca="1">IF(U7=0, "Mar ✓")</f>
        <v>Mar ✓</v>
      </c>
      <c r="V6" s="41" t="str">
        <f ca="1">IF(V7=0, "Apr ✓")</f>
        <v>Apr ✓</v>
      </c>
      <c r="W6" s="41" t="str">
        <f ca="1">IF(W7=0, "May ✓")</f>
        <v>May ✓</v>
      </c>
      <c r="X6" s="41" t="str">
        <f ca="1">IF(X7=0, "Jun ✓")</f>
        <v>Jun ✓</v>
      </c>
      <c r="Y6" s="41" t="str">
        <f ca="1">IF(Y7=0, "Jul ✓")</f>
        <v>Jul ✓</v>
      </c>
      <c r="Z6" s="41" t="str">
        <f ca="1">IF(Z7=0, "Aug ✓")</f>
        <v>Aug ✓</v>
      </c>
      <c r="AA6" s="41" t="str">
        <f ca="1">IF(AA7=0, "Sept ✓")</f>
        <v>Sept ✓</v>
      </c>
      <c r="AB6" s="41" t="str">
        <f ca="1">IF(AB7=0, "Oct ✓")</f>
        <v>Oct ✓</v>
      </c>
      <c r="AC6" s="41" t="str">
        <f ca="1">IF(AC7=0, "Nov ✓")</f>
        <v>Nov ✓</v>
      </c>
      <c r="AD6" s="41" t="str">
        <f ca="1">IF(AD7=0, "Dec ✓")</f>
        <v>Dec ✓</v>
      </c>
      <c r="AE6" s="106" t="str">
        <f ca="1">IF(AE7=0, "Total ✓")</f>
        <v>Total ✓</v>
      </c>
      <c r="AG6" s="41" t="str">
        <f ca="1">IF(AG7=0, "Jan ✓")</f>
        <v>Jan ✓</v>
      </c>
      <c r="AH6" s="41" t="str">
        <f ca="1">IF(AH7=0, "Feb ✓")</f>
        <v>Feb ✓</v>
      </c>
      <c r="AI6" s="41" t="str">
        <f ca="1">IF(AI7=0, "Mar ✓")</f>
        <v>Mar ✓</v>
      </c>
      <c r="AJ6" s="41" t="str">
        <f ca="1">IF(AJ7=0, "Apr ✓")</f>
        <v>Apr ✓</v>
      </c>
      <c r="AK6" s="41" t="str">
        <f ca="1">IF(AK7=0, "May ✓")</f>
        <v>May ✓</v>
      </c>
      <c r="AL6" s="41" t="str">
        <f ca="1">IF(AL7=0, "Jun ✓")</f>
        <v>Jun ✓</v>
      </c>
      <c r="AM6" s="41" t="str">
        <f ca="1">IF(AM7=0, "Jul ✓")</f>
        <v>Jul ✓</v>
      </c>
      <c r="AN6" s="41" t="str">
        <f ca="1">IF(AN7=0, "Aug ✓")</f>
        <v>Aug ✓</v>
      </c>
      <c r="AO6" s="41" t="str">
        <f ca="1">IF(AO7=0, "Sept ✓")</f>
        <v>Sept ✓</v>
      </c>
      <c r="AP6" s="41" t="str">
        <f ca="1">IF(AP7=0, "Oct ✓")</f>
        <v>Oct ✓</v>
      </c>
      <c r="AQ6" s="41" t="str">
        <f ca="1">IF(AQ7=0, "Nov ✓")</f>
        <v>Nov ✓</v>
      </c>
      <c r="AR6" s="41" t="str">
        <f ca="1">IF(AR7=0, "Dec ✓")</f>
        <v>Dec ✓</v>
      </c>
      <c r="AS6" s="41" t="str">
        <f ca="1">IF(AS7=0, "Total ✓")</f>
        <v>Total ✓</v>
      </c>
      <c r="AU6" s="41" t="str">
        <f ca="1">IF(AU7=0, "Jan ✓")</f>
        <v>Jan ✓</v>
      </c>
      <c r="AV6" s="41" t="str">
        <f ca="1">IF(AV7=0, "Feb ✓")</f>
        <v>Feb ✓</v>
      </c>
      <c r="AW6" s="41" t="str">
        <f ca="1">IF(AW7=0, "Mar ✓")</f>
        <v>Mar ✓</v>
      </c>
      <c r="AX6" s="41" t="str">
        <f ca="1">IF(AX7=0, "Apr ✓")</f>
        <v>Apr ✓</v>
      </c>
      <c r="AY6" s="41" t="str">
        <f ca="1">IF(AY7=0, "May ✓")</f>
        <v>May ✓</v>
      </c>
      <c r="AZ6" s="41" t="str">
        <f ca="1">IF(AZ7=0, "Jun ✓")</f>
        <v>Jun ✓</v>
      </c>
      <c r="BA6" s="41" t="str">
        <f ca="1">IF(BA7=0, "Jul ✓")</f>
        <v>Jul ✓</v>
      </c>
      <c r="BB6" s="41" t="str">
        <f ca="1">IF(BB7=0, "Aug ✓")</f>
        <v>Aug ✓</v>
      </c>
      <c r="BC6" s="41" t="str">
        <f ca="1">IF(BC7=0, "Sept ✓")</f>
        <v>Sept ✓</v>
      </c>
      <c r="BD6" s="41" t="str">
        <f ca="1">IF(BD7=0, "Oct ✓")</f>
        <v>Oct ✓</v>
      </c>
      <c r="BE6" s="41" t="str">
        <f ca="1">IF(BE7=0, "Nov ✓")</f>
        <v>Nov ✓</v>
      </c>
      <c r="BF6" s="41" t="str">
        <f ca="1">IF(BF7=0, "Dec ✓")</f>
        <v>Dec ✓</v>
      </c>
      <c r="BG6" s="41" t="str">
        <f ca="1">IF(BG7=0, "Total ✓")</f>
        <v>Total ✓</v>
      </c>
      <c r="BI6" s="41" t="str">
        <f ca="1">IF(BI7=0, "Jan ✓")</f>
        <v>Jan ✓</v>
      </c>
      <c r="BJ6" s="41" t="str">
        <f ca="1">IF(BJ7=0, "Feb ✓")</f>
        <v>Feb ✓</v>
      </c>
      <c r="BK6" s="41" t="str">
        <f ca="1">IF(BK7=0, "Mar ✓")</f>
        <v>Mar ✓</v>
      </c>
      <c r="BL6" s="41" t="str">
        <f ca="1">IF(BL7=0, "Apr ✓")</f>
        <v>Apr ✓</v>
      </c>
      <c r="BM6" s="41" t="str">
        <f ca="1">IF(BM7=0, "May ✓")</f>
        <v>May ✓</v>
      </c>
      <c r="BN6" s="41" t="str">
        <f ca="1">IF(BN7=0, "Jun ✓")</f>
        <v>Jun ✓</v>
      </c>
      <c r="BO6" s="41" t="str">
        <f ca="1">IF(BO7=0, "Jul ✓")</f>
        <v>Jul ✓</v>
      </c>
      <c r="BP6" s="41" t="str">
        <f ca="1">IF(BP7=0, "Aug ✓")</f>
        <v>Aug ✓</v>
      </c>
      <c r="BQ6" s="41" t="str">
        <f ca="1">IF(BQ7=0, "Sept ✓")</f>
        <v>Sept ✓</v>
      </c>
      <c r="BR6" s="41" t="str">
        <f ca="1">IF(BR7=0, "Oct ✓")</f>
        <v>Oct ✓</v>
      </c>
      <c r="BS6" s="41" t="str">
        <f ca="1">IF(BS7=0, "Nov ✓")</f>
        <v>Nov ✓</v>
      </c>
      <c r="BT6" s="41" t="str">
        <f ca="1">IF(BT7=0, "Dec ✓")</f>
        <v>Dec ✓</v>
      </c>
      <c r="BU6" s="41" t="str">
        <f ca="1">IF(BU7=0, "Total ✓")</f>
        <v>Total ✓</v>
      </c>
      <c r="BW6" s="41" t="str">
        <f ca="1">IF(BW7=0, "Jan ✓")</f>
        <v>Jan ✓</v>
      </c>
      <c r="BX6" s="41" t="str">
        <f ca="1">IF(BX7=0, "Feb ✓")</f>
        <v>Feb ✓</v>
      </c>
      <c r="BY6" s="41" t="str">
        <f ca="1">IF(BY7=0, "Mar ✓")</f>
        <v>Mar ✓</v>
      </c>
      <c r="BZ6" s="41" t="str">
        <f ca="1">IF(BZ7=0, "Apr ✓")</f>
        <v>Apr ✓</v>
      </c>
      <c r="CA6" s="41" t="str">
        <f ca="1">IF(CA7=0, "May ✓")</f>
        <v>May ✓</v>
      </c>
      <c r="CB6" s="41" t="str">
        <f ca="1">IF(CB7=0, "Jun ✓")</f>
        <v>Jun ✓</v>
      </c>
      <c r="CC6" s="41" t="str">
        <f ca="1">IF(CC7=0, "Jul ✓")</f>
        <v>Jul ✓</v>
      </c>
      <c r="CD6" s="41" t="str">
        <f ca="1">IF(CD7=0, "Aug ✓")</f>
        <v>Aug ✓</v>
      </c>
      <c r="CE6" s="41" t="str">
        <f ca="1">IF(CE7=0, "Sept ✓")</f>
        <v>Sept ✓</v>
      </c>
      <c r="CF6" s="41" t="str">
        <f ca="1">IF(CF7=0, "Oct ✓")</f>
        <v>Oct ✓</v>
      </c>
      <c r="CG6" s="41" t="str">
        <f ca="1">IF(CG7=0, "Nov ✓")</f>
        <v>Nov ✓</v>
      </c>
      <c r="CH6" s="41" t="str">
        <f ca="1">IF(CH7=0, "Dec ✓")</f>
        <v>Dec ✓</v>
      </c>
      <c r="CI6" s="41" t="str">
        <f ca="1">IF(CI7=0, "Total ✓")</f>
        <v>Total ✓</v>
      </c>
      <c r="CK6" s="41" t="str">
        <f ca="1">IF(CK7=0, "Jan ✓")</f>
        <v>Jan ✓</v>
      </c>
      <c r="CL6" s="41" t="str">
        <f ca="1">IF(CL7=0, "Feb ✓")</f>
        <v>Feb ✓</v>
      </c>
      <c r="CM6" s="41" t="str">
        <f ca="1">IF(CM7=0, "Mar ✓")</f>
        <v>Mar ✓</v>
      </c>
      <c r="CN6" s="41" t="str">
        <f ca="1">IF(CN7=0, "Apr ✓")</f>
        <v>Apr ✓</v>
      </c>
      <c r="CO6" s="41" t="str">
        <f ca="1">IF(CO7=0, "May ✓")</f>
        <v>May ✓</v>
      </c>
      <c r="CP6" s="41" t="str">
        <f ca="1">IF(CP7=0, "Jun ✓")</f>
        <v>Jun ✓</v>
      </c>
      <c r="CQ6" s="41" t="str">
        <f ca="1">IF(CQ7=0, "Jul ✓")</f>
        <v>Jul ✓</v>
      </c>
      <c r="CR6" s="41" t="str">
        <f ca="1">IF(CR7=0, "Aug ✓")</f>
        <v>Aug ✓</v>
      </c>
      <c r="CS6" s="41" t="str">
        <f ca="1">IF(CS7=0, "Sept ✓")</f>
        <v>Sept ✓</v>
      </c>
      <c r="CT6" s="41" t="str">
        <f ca="1">IF(CT7=0, "Oct ✓")</f>
        <v>Oct ✓</v>
      </c>
      <c r="CU6" s="41" t="str">
        <f ca="1">IF(CU7=0, "Nov ✓")</f>
        <v>Nov ✓</v>
      </c>
      <c r="CV6" s="41" t="str">
        <f ca="1">IF(CV7=0, "Dec ✓")</f>
        <v>Dec ✓</v>
      </c>
      <c r="CW6" s="41" t="str">
        <f ca="1">IF(CW7=0, "Total ✓")</f>
        <v>Total ✓</v>
      </c>
      <c r="CY6" s="41" t="str">
        <f ca="1">IF(CY7=0, "Jan ✓")</f>
        <v>Jan ✓</v>
      </c>
      <c r="CZ6" s="41" t="str">
        <f ca="1">IF(CZ7=0, "Feb ✓")</f>
        <v>Feb ✓</v>
      </c>
      <c r="DA6" s="41" t="str">
        <f ca="1">IF(DA7=0, "Mar ✓")</f>
        <v>Mar ✓</v>
      </c>
      <c r="DB6" s="41" t="str">
        <f ca="1">IF(DB7=0, "Apr ✓")</f>
        <v>Apr ✓</v>
      </c>
      <c r="DC6" s="41" t="str">
        <f ca="1">IF(DC7=0, "May ✓")</f>
        <v>May ✓</v>
      </c>
      <c r="DD6" s="41" t="str">
        <f ca="1">IF(DD7=0, "Jun ✓")</f>
        <v>Jun ✓</v>
      </c>
      <c r="DE6" s="41" t="str">
        <f ca="1">IF(DE7=0, "Jul ✓")</f>
        <v>Jul ✓</v>
      </c>
      <c r="DF6" s="41" t="str">
        <f ca="1">IF(DF7=0, "Aug ✓")</f>
        <v>Aug ✓</v>
      </c>
      <c r="DG6" s="41" t="str">
        <f ca="1">IF(DG7=0, "Sept ✓")</f>
        <v>Sept ✓</v>
      </c>
      <c r="DH6" s="41" t="str">
        <f ca="1">IF(DH7=0, "Oct ✓")</f>
        <v>Oct ✓</v>
      </c>
      <c r="DI6" s="41" t="str">
        <f ca="1">IF(DI7=0, "Nov ✓")</f>
        <v>Nov ✓</v>
      </c>
      <c r="DJ6" s="41" t="str">
        <f ca="1">IF(DJ7=0, "Dec ✓")</f>
        <v>Dec ✓</v>
      </c>
      <c r="DK6" s="41" t="str">
        <f ca="1">IF(DK7=0, "Total ✓")</f>
        <v>Total ✓</v>
      </c>
      <c r="DM6" s="41" t="str">
        <f ca="1">IF(DM7=0, "Jan ✓")</f>
        <v>Jan ✓</v>
      </c>
      <c r="DN6" s="41" t="str">
        <f ca="1">IF(DN7=0, "Feb ✓")</f>
        <v>Feb ✓</v>
      </c>
      <c r="DO6" s="41" t="str">
        <f ca="1">IF(DO7=0, "Mar ✓")</f>
        <v>Mar ✓</v>
      </c>
      <c r="DP6" s="41" t="str">
        <f ca="1">IF(DP7=0, "Apr ✓")</f>
        <v>Apr ✓</v>
      </c>
      <c r="DQ6" s="41" t="str">
        <f ca="1">IF(DQ7=0, "May ✓")</f>
        <v>May ✓</v>
      </c>
      <c r="DR6" s="41" t="str">
        <f ca="1">IF(DR7=0, "Jun ✓")</f>
        <v>Jun ✓</v>
      </c>
      <c r="DS6" s="41" t="str">
        <f ca="1">IF(DS7=0, "Jul ✓")</f>
        <v>Jul ✓</v>
      </c>
      <c r="DT6" s="41" t="str">
        <f ca="1">IF(DT7=0, "Aug ✓")</f>
        <v>Aug ✓</v>
      </c>
      <c r="DU6" s="41" t="str">
        <f ca="1">IF(DU7=0, "Sept ✓")</f>
        <v>Sept ✓</v>
      </c>
      <c r="DV6" s="41" t="str">
        <f ca="1">IF(DV7=0, "Oct ✓")</f>
        <v>Oct ✓</v>
      </c>
      <c r="DW6" s="41" t="str">
        <f ca="1">IF(DW7=0, "Nov ✓")</f>
        <v>Nov ✓</v>
      </c>
      <c r="DX6" s="41" t="str">
        <f ca="1">IF(DX7=0, "Dec ✓")</f>
        <v>Dec ✓</v>
      </c>
      <c r="DY6" s="41" t="str">
        <f ca="1">IF(DY7=0, "Total ✓")</f>
        <v>Total ✓</v>
      </c>
      <c r="EA6" s="41" t="str">
        <f ca="1">IF(EA7=0, "Jan ✓")</f>
        <v>Jan ✓</v>
      </c>
      <c r="EB6" s="41" t="str">
        <f ca="1">IF(EB7=0, "Feb ✓")</f>
        <v>Feb ✓</v>
      </c>
      <c r="EC6" s="41" t="str">
        <f ca="1">IF(EC7=0, "Mar ✓")</f>
        <v>Mar ✓</v>
      </c>
      <c r="ED6" s="41" t="str">
        <f ca="1">IF(ED7=0, "Apr ✓")</f>
        <v>Apr ✓</v>
      </c>
      <c r="EE6" s="41" t="str">
        <f ca="1">IF(EE7=0, "May ✓")</f>
        <v>May ✓</v>
      </c>
      <c r="EF6" s="41" t="str">
        <f ca="1">IF(EF7=0, "Jun ✓")</f>
        <v>Jun ✓</v>
      </c>
      <c r="EG6" s="41" t="str">
        <f ca="1">IF(EG7=0, "Jul ✓")</f>
        <v>Jul ✓</v>
      </c>
      <c r="EH6" s="41" t="str">
        <f ca="1">IF(EH7=0, "Aug ✓")</f>
        <v>Aug ✓</v>
      </c>
      <c r="EI6" s="41" t="str">
        <f ca="1">IF(EI7=0, "Sept ✓")</f>
        <v>Sept ✓</v>
      </c>
      <c r="EJ6" s="41" t="str">
        <f ca="1">IF(EJ7=0, "Oct ✓")</f>
        <v>Oct ✓</v>
      </c>
      <c r="EK6" s="41" t="str">
        <f ca="1">IF(EK7=0, "Nov ✓")</f>
        <v>Nov ✓</v>
      </c>
      <c r="EL6" s="41" t="str">
        <f ca="1">IF(EL7=0, "Dec ✓")</f>
        <v>Dec ✓</v>
      </c>
      <c r="EM6" s="41" t="str">
        <f ca="1">IF(EM7=0, "Total ✓")</f>
        <v>Total ✓</v>
      </c>
    </row>
    <row r="7" spans="1:143" x14ac:dyDescent="0.45">
      <c r="C7" s="42" t="s">
        <v>25</v>
      </c>
      <c r="E7" s="43">
        <f t="shared" ref="E7:P7" ca="1" si="0">E20-(E33+E46)</f>
        <v>0</v>
      </c>
      <c r="F7" s="43">
        <f t="shared" ca="1" si="0"/>
        <v>0</v>
      </c>
      <c r="G7" s="43">
        <f t="shared" ca="1" si="0"/>
        <v>0</v>
      </c>
      <c r="H7" s="43">
        <f t="shared" ca="1" si="0"/>
        <v>0</v>
      </c>
      <c r="I7" s="43">
        <f t="shared" ca="1" si="0"/>
        <v>0</v>
      </c>
      <c r="J7" s="43">
        <f t="shared" ca="1" si="0"/>
        <v>0</v>
      </c>
      <c r="K7" s="43">
        <f t="shared" ca="1" si="0"/>
        <v>0</v>
      </c>
      <c r="L7" s="43">
        <f t="shared" ca="1" si="0"/>
        <v>0</v>
      </c>
      <c r="M7" s="43">
        <f t="shared" ca="1" si="0"/>
        <v>0</v>
      </c>
      <c r="N7" s="43">
        <f t="shared" ca="1" si="0"/>
        <v>0</v>
      </c>
      <c r="O7" s="43">
        <f t="shared" ca="1" si="0"/>
        <v>0</v>
      </c>
      <c r="P7" s="43">
        <f t="shared" ca="1" si="0"/>
        <v>0</v>
      </c>
      <c r="Q7" s="44">
        <f ca="1">SUM(E7:P7)</f>
        <v>0</v>
      </c>
      <c r="S7" s="43">
        <f ca="1">S20-(S33+S46)</f>
        <v>0</v>
      </c>
      <c r="T7" s="43">
        <f t="shared" ref="T7:AD7" ca="1" si="1">T20-(T33+T46)</f>
        <v>0</v>
      </c>
      <c r="U7" s="43">
        <f t="shared" ca="1" si="1"/>
        <v>0</v>
      </c>
      <c r="V7" s="43">
        <f t="shared" ca="1" si="1"/>
        <v>0</v>
      </c>
      <c r="W7" s="43">
        <f t="shared" ca="1" si="1"/>
        <v>0</v>
      </c>
      <c r="X7" s="43">
        <f t="shared" ca="1" si="1"/>
        <v>0</v>
      </c>
      <c r="Y7" s="43">
        <f t="shared" ca="1" si="1"/>
        <v>0</v>
      </c>
      <c r="Z7" s="43">
        <f t="shared" ca="1" si="1"/>
        <v>0</v>
      </c>
      <c r="AA7" s="43">
        <f t="shared" ca="1" si="1"/>
        <v>0</v>
      </c>
      <c r="AB7" s="43">
        <f t="shared" ca="1" si="1"/>
        <v>0</v>
      </c>
      <c r="AC7" s="43">
        <f t="shared" ca="1" si="1"/>
        <v>0</v>
      </c>
      <c r="AD7" s="43">
        <f t="shared" ca="1" si="1"/>
        <v>0</v>
      </c>
      <c r="AE7" s="44">
        <f ca="1">SUM(S7:AD7)</f>
        <v>0</v>
      </c>
      <c r="AG7" s="43">
        <f ca="1">AG20-(AG33+AG46)</f>
        <v>0</v>
      </c>
      <c r="AH7" s="43">
        <f t="shared" ref="AH7:AR7" ca="1" si="2">AH20-(AH33+AH46)</f>
        <v>0</v>
      </c>
      <c r="AI7" s="43">
        <f t="shared" ca="1" si="2"/>
        <v>0</v>
      </c>
      <c r="AJ7" s="43">
        <f t="shared" ca="1" si="2"/>
        <v>0</v>
      </c>
      <c r="AK7" s="43">
        <f t="shared" ca="1" si="2"/>
        <v>0</v>
      </c>
      <c r="AL7" s="43">
        <f t="shared" ca="1" si="2"/>
        <v>0</v>
      </c>
      <c r="AM7" s="43">
        <f t="shared" ca="1" si="2"/>
        <v>0</v>
      </c>
      <c r="AN7" s="43">
        <f t="shared" ca="1" si="2"/>
        <v>0</v>
      </c>
      <c r="AO7" s="43">
        <f t="shared" ca="1" si="2"/>
        <v>0</v>
      </c>
      <c r="AP7" s="43">
        <f t="shared" ca="1" si="2"/>
        <v>0</v>
      </c>
      <c r="AQ7" s="43">
        <f t="shared" ca="1" si="2"/>
        <v>0</v>
      </c>
      <c r="AR7" s="43">
        <f t="shared" ca="1" si="2"/>
        <v>0</v>
      </c>
      <c r="AS7" s="44">
        <f ca="1">SUM(AG7:AR7)</f>
        <v>0</v>
      </c>
      <c r="AU7" s="43">
        <f ca="1">AU20-(AU33+AU46)</f>
        <v>0</v>
      </c>
      <c r="AV7" s="43">
        <f t="shared" ref="AV7:BF7" ca="1" si="3">AV20-(AV33+AV46)</f>
        <v>0</v>
      </c>
      <c r="AW7" s="43">
        <f t="shared" ca="1" si="3"/>
        <v>0</v>
      </c>
      <c r="AX7" s="43">
        <f t="shared" ca="1" si="3"/>
        <v>0</v>
      </c>
      <c r="AY7" s="43">
        <f t="shared" ca="1" si="3"/>
        <v>0</v>
      </c>
      <c r="AZ7" s="43">
        <f t="shared" ca="1" si="3"/>
        <v>0</v>
      </c>
      <c r="BA7" s="43">
        <f t="shared" ca="1" si="3"/>
        <v>0</v>
      </c>
      <c r="BB7" s="43">
        <f t="shared" ca="1" si="3"/>
        <v>0</v>
      </c>
      <c r="BC7" s="43">
        <f t="shared" ca="1" si="3"/>
        <v>0</v>
      </c>
      <c r="BD7" s="43">
        <f t="shared" ca="1" si="3"/>
        <v>0</v>
      </c>
      <c r="BE7" s="43">
        <f t="shared" ca="1" si="3"/>
        <v>0</v>
      </c>
      <c r="BF7" s="43">
        <f t="shared" ca="1" si="3"/>
        <v>0</v>
      </c>
      <c r="BG7" s="44">
        <f ca="1">SUM(AU7:BF7)</f>
        <v>0</v>
      </c>
      <c r="BI7" s="43">
        <f ca="1">BI20-(BI33+BI46)</f>
        <v>0</v>
      </c>
      <c r="BJ7" s="43">
        <f t="shared" ref="BJ7:BT7" ca="1" si="4">BJ20-(BJ33+BJ46)</f>
        <v>0</v>
      </c>
      <c r="BK7" s="43">
        <f t="shared" ca="1" si="4"/>
        <v>0</v>
      </c>
      <c r="BL7" s="43">
        <f t="shared" ca="1" si="4"/>
        <v>0</v>
      </c>
      <c r="BM7" s="43">
        <f t="shared" ca="1" si="4"/>
        <v>0</v>
      </c>
      <c r="BN7" s="43">
        <f t="shared" ca="1" si="4"/>
        <v>0</v>
      </c>
      <c r="BO7" s="43">
        <f t="shared" ca="1" si="4"/>
        <v>0</v>
      </c>
      <c r="BP7" s="43">
        <f t="shared" ca="1" si="4"/>
        <v>0</v>
      </c>
      <c r="BQ7" s="43">
        <f t="shared" ca="1" si="4"/>
        <v>0</v>
      </c>
      <c r="BR7" s="43">
        <f t="shared" ca="1" si="4"/>
        <v>0</v>
      </c>
      <c r="BS7" s="43">
        <f t="shared" ca="1" si="4"/>
        <v>0</v>
      </c>
      <c r="BT7" s="43">
        <f t="shared" ca="1" si="4"/>
        <v>0</v>
      </c>
      <c r="BU7" s="44">
        <f ca="1">SUM(BI7:BT7)</f>
        <v>0</v>
      </c>
      <c r="BW7" s="43">
        <f ca="1">BW20-(BW33+BW46)</f>
        <v>0</v>
      </c>
      <c r="BX7" s="43">
        <f t="shared" ref="BX7:CH7" ca="1" si="5">BX20-(BX33+BX46)</f>
        <v>0</v>
      </c>
      <c r="BY7" s="43">
        <f t="shared" ca="1" si="5"/>
        <v>0</v>
      </c>
      <c r="BZ7" s="43">
        <f t="shared" ca="1" si="5"/>
        <v>0</v>
      </c>
      <c r="CA7" s="43">
        <f t="shared" ca="1" si="5"/>
        <v>0</v>
      </c>
      <c r="CB7" s="43">
        <f t="shared" ca="1" si="5"/>
        <v>0</v>
      </c>
      <c r="CC7" s="43">
        <f t="shared" ca="1" si="5"/>
        <v>0</v>
      </c>
      <c r="CD7" s="43">
        <f t="shared" ca="1" si="5"/>
        <v>0</v>
      </c>
      <c r="CE7" s="43">
        <f t="shared" ca="1" si="5"/>
        <v>0</v>
      </c>
      <c r="CF7" s="43">
        <f t="shared" ca="1" si="5"/>
        <v>0</v>
      </c>
      <c r="CG7" s="43">
        <f t="shared" ca="1" si="5"/>
        <v>0</v>
      </c>
      <c r="CH7" s="43">
        <f t="shared" ca="1" si="5"/>
        <v>0</v>
      </c>
      <c r="CI7" s="44">
        <f ca="1">SUM(BW7:CH7)</f>
        <v>0</v>
      </c>
      <c r="CK7" s="43">
        <f ca="1">CK20-(CK33+CK46)</f>
        <v>0</v>
      </c>
      <c r="CL7" s="43">
        <f t="shared" ref="CL7:CV7" ca="1" si="6">CL20-(CL33+CL46)</f>
        <v>0</v>
      </c>
      <c r="CM7" s="43">
        <f t="shared" ca="1" si="6"/>
        <v>0</v>
      </c>
      <c r="CN7" s="43">
        <f t="shared" ca="1" si="6"/>
        <v>0</v>
      </c>
      <c r="CO7" s="43">
        <f t="shared" ca="1" si="6"/>
        <v>0</v>
      </c>
      <c r="CP7" s="43">
        <f t="shared" ca="1" si="6"/>
        <v>0</v>
      </c>
      <c r="CQ7" s="43">
        <f t="shared" ca="1" si="6"/>
        <v>0</v>
      </c>
      <c r="CR7" s="43">
        <f t="shared" ca="1" si="6"/>
        <v>0</v>
      </c>
      <c r="CS7" s="43">
        <f t="shared" ca="1" si="6"/>
        <v>0</v>
      </c>
      <c r="CT7" s="43">
        <f t="shared" ca="1" si="6"/>
        <v>0</v>
      </c>
      <c r="CU7" s="43">
        <f t="shared" ca="1" si="6"/>
        <v>0</v>
      </c>
      <c r="CV7" s="43">
        <f t="shared" ca="1" si="6"/>
        <v>0</v>
      </c>
      <c r="CW7" s="44">
        <f ca="1">SUM(CK7:CV7)</f>
        <v>0</v>
      </c>
      <c r="CY7" s="43">
        <f ca="1">CY20-(CY33+CY46)</f>
        <v>0</v>
      </c>
      <c r="CZ7" s="43">
        <f t="shared" ref="CZ7:DJ7" ca="1" si="7">CZ20-(CZ33+CZ46)</f>
        <v>0</v>
      </c>
      <c r="DA7" s="43">
        <f t="shared" ca="1" si="7"/>
        <v>0</v>
      </c>
      <c r="DB7" s="43">
        <f t="shared" ca="1" si="7"/>
        <v>0</v>
      </c>
      <c r="DC7" s="43">
        <f t="shared" ca="1" si="7"/>
        <v>0</v>
      </c>
      <c r="DD7" s="43">
        <f t="shared" ca="1" si="7"/>
        <v>0</v>
      </c>
      <c r="DE7" s="43">
        <f t="shared" ca="1" si="7"/>
        <v>0</v>
      </c>
      <c r="DF7" s="43">
        <f t="shared" ca="1" si="7"/>
        <v>0</v>
      </c>
      <c r="DG7" s="43">
        <f t="shared" ca="1" si="7"/>
        <v>0</v>
      </c>
      <c r="DH7" s="43">
        <f t="shared" ca="1" si="7"/>
        <v>0</v>
      </c>
      <c r="DI7" s="43">
        <f t="shared" ca="1" si="7"/>
        <v>0</v>
      </c>
      <c r="DJ7" s="43">
        <f t="shared" ca="1" si="7"/>
        <v>0</v>
      </c>
      <c r="DK7" s="44">
        <f ca="1">SUM(CY7:DJ7)</f>
        <v>0</v>
      </c>
      <c r="DM7" s="43">
        <f ca="1">DM20-(DM33+DM46)</f>
        <v>0</v>
      </c>
      <c r="DN7" s="43">
        <f t="shared" ref="DN7:DX7" ca="1" si="8">DN20-(DN33+DN46)</f>
        <v>0</v>
      </c>
      <c r="DO7" s="43">
        <f t="shared" ca="1" si="8"/>
        <v>0</v>
      </c>
      <c r="DP7" s="43">
        <f t="shared" ca="1" si="8"/>
        <v>0</v>
      </c>
      <c r="DQ7" s="43">
        <f t="shared" ca="1" si="8"/>
        <v>0</v>
      </c>
      <c r="DR7" s="43">
        <f t="shared" ca="1" si="8"/>
        <v>0</v>
      </c>
      <c r="DS7" s="43">
        <f t="shared" ca="1" si="8"/>
        <v>0</v>
      </c>
      <c r="DT7" s="43">
        <f t="shared" ca="1" si="8"/>
        <v>0</v>
      </c>
      <c r="DU7" s="43">
        <f t="shared" ca="1" si="8"/>
        <v>0</v>
      </c>
      <c r="DV7" s="43">
        <f t="shared" ca="1" si="8"/>
        <v>0</v>
      </c>
      <c r="DW7" s="43">
        <f t="shared" ca="1" si="8"/>
        <v>0</v>
      </c>
      <c r="DX7" s="43">
        <f t="shared" ca="1" si="8"/>
        <v>0</v>
      </c>
      <c r="DY7" s="44">
        <f ca="1">SUM(DM7:DX7)</f>
        <v>0</v>
      </c>
      <c r="EA7" s="43">
        <f ca="1">EA20-(EA33+EA46)</f>
        <v>0</v>
      </c>
      <c r="EB7" s="43">
        <f t="shared" ref="EB7:EL7" ca="1" si="9">EB20-(EB33+EB46)</f>
        <v>0</v>
      </c>
      <c r="EC7" s="43">
        <f t="shared" ca="1" si="9"/>
        <v>0</v>
      </c>
      <c r="ED7" s="43">
        <f t="shared" ca="1" si="9"/>
        <v>0</v>
      </c>
      <c r="EE7" s="43">
        <f t="shared" ca="1" si="9"/>
        <v>0</v>
      </c>
      <c r="EF7" s="43">
        <f t="shared" ca="1" si="9"/>
        <v>0</v>
      </c>
      <c r="EG7" s="43">
        <f t="shared" ca="1" si="9"/>
        <v>0</v>
      </c>
      <c r="EH7" s="43">
        <f t="shared" ca="1" si="9"/>
        <v>0</v>
      </c>
      <c r="EI7" s="43">
        <f t="shared" ca="1" si="9"/>
        <v>0</v>
      </c>
      <c r="EJ7" s="43">
        <f t="shared" ca="1" si="9"/>
        <v>0</v>
      </c>
      <c r="EK7" s="43">
        <f t="shared" ca="1" si="9"/>
        <v>0</v>
      </c>
      <c r="EL7" s="43">
        <f t="shared" ca="1" si="9"/>
        <v>0</v>
      </c>
      <c r="EM7" s="44">
        <f ca="1">SUM(EA7:EL7)</f>
        <v>0</v>
      </c>
    </row>
    <row r="8" spans="1:143" x14ac:dyDescent="0.45">
      <c r="AE8" s="39"/>
      <c r="AS8" s="39"/>
      <c r="BG8" s="39"/>
      <c r="BU8" s="39"/>
      <c r="CI8" s="39"/>
      <c r="CW8" s="39"/>
      <c r="DK8" s="39"/>
      <c r="DY8" s="39"/>
      <c r="EM8" s="39"/>
    </row>
    <row r="9" spans="1:143" x14ac:dyDescent="0.45">
      <c r="C9" s="39" t="s">
        <v>10</v>
      </c>
      <c r="E9" s="45">
        <f>DATE(E$5,1,1)</f>
        <v>45292</v>
      </c>
      <c r="F9" s="45">
        <f>DATE(E$5,2,1)</f>
        <v>45323</v>
      </c>
      <c r="G9" s="45">
        <f>DATE(E$5,3,1)</f>
        <v>45352</v>
      </c>
      <c r="H9" s="45">
        <f>DATE(E$5,4,1)</f>
        <v>45383</v>
      </c>
      <c r="I9" s="45">
        <f>DATE(E$5,5,1)</f>
        <v>45413</v>
      </c>
      <c r="J9" s="45">
        <f>DATE(E$5,6,1)</f>
        <v>45444</v>
      </c>
      <c r="K9" s="45">
        <f>DATE(E$5,7,1)</f>
        <v>45474</v>
      </c>
      <c r="L9" s="45">
        <f>DATE(E$5,8,1)</f>
        <v>45505</v>
      </c>
      <c r="M9" s="45">
        <f>DATE(E$5,9,1)</f>
        <v>45536</v>
      </c>
      <c r="N9" s="45">
        <f>DATE(E$5,10,1)</f>
        <v>45566</v>
      </c>
      <c r="O9" s="45">
        <f>DATE(E$5,11,1)</f>
        <v>45597</v>
      </c>
      <c r="P9" s="45">
        <f>DATE(E$5,12,1)</f>
        <v>45627</v>
      </c>
      <c r="Q9" s="46">
        <f>E$5</f>
        <v>2024</v>
      </c>
      <c r="S9" s="45">
        <f>DATE(S$5,1,1)</f>
        <v>45658</v>
      </c>
      <c r="T9" s="45">
        <f>DATE(S$5,2,1)</f>
        <v>45689</v>
      </c>
      <c r="U9" s="45">
        <f>DATE(S$5,3,1)</f>
        <v>45717</v>
      </c>
      <c r="V9" s="45">
        <f>DATE(S$5,4,1)</f>
        <v>45748</v>
      </c>
      <c r="W9" s="45">
        <f>DATE(S$5,5,1)</f>
        <v>45778</v>
      </c>
      <c r="X9" s="45">
        <f>DATE(S$5,6,1)</f>
        <v>45809</v>
      </c>
      <c r="Y9" s="45">
        <f>DATE(S$5,7,1)</f>
        <v>45839</v>
      </c>
      <c r="Z9" s="45">
        <f>DATE(S$5,8,1)</f>
        <v>45870</v>
      </c>
      <c r="AA9" s="45">
        <f>DATE(S$5,9,1)</f>
        <v>45901</v>
      </c>
      <c r="AB9" s="45">
        <f>DATE(S$5,10,1)</f>
        <v>45931</v>
      </c>
      <c r="AC9" s="45">
        <f>DATE(S$5,11,1)</f>
        <v>45962</v>
      </c>
      <c r="AD9" s="45">
        <f>DATE(S$5,12,1)</f>
        <v>45992</v>
      </c>
      <c r="AE9" s="46">
        <f>S$5</f>
        <v>2025</v>
      </c>
      <c r="AG9" s="45">
        <f>DATE(AG$5,1,1)</f>
        <v>46023</v>
      </c>
      <c r="AH9" s="45">
        <f>DATE(AG$5,2,1)</f>
        <v>46054</v>
      </c>
      <c r="AI9" s="45">
        <f>DATE(AG$5,3,1)</f>
        <v>46082</v>
      </c>
      <c r="AJ9" s="45">
        <f>DATE(AG$5,4,1)</f>
        <v>46113</v>
      </c>
      <c r="AK9" s="45">
        <f>DATE(AG$5,5,1)</f>
        <v>46143</v>
      </c>
      <c r="AL9" s="45">
        <f>DATE(AG$5,6,1)</f>
        <v>46174</v>
      </c>
      <c r="AM9" s="45">
        <f>DATE(AG$5,7,1)</f>
        <v>46204</v>
      </c>
      <c r="AN9" s="45">
        <f>DATE(AG$5,8,1)</f>
        <v>46235</v>
      </c>
      <c r="AO9" s="45">
        <f>DATE(AG$5,9,1)</f>
        <v>46266</v>
      </c>
      <c r="AP9" s="45">
        <f>DATE(AG$5,10,1)</f>
        <v>46296</v>
      </c>
      <c r="AQ9" s="45">
        <f>DATE(AG$5,11,1)</f>
        <v>46327</v>
      </c>
      <c r="AR9" s="45">
        <f>DATE(AG$5,12,1)</f>
        <v>46357</v>
      </c>
      <c r="AS9" s="46">
        <f>AG$5</f>
        <v>2026</v>
      </c>
      <c r="AU9" s="45">
        <f>DATE(AU$5,1,1)</f>
        <v>46388</v>
      </c>
      <c r="AV9" s="45">
        <f>DATE(AU$5,2,1)</f>
        <v>46419</v>
      </c>
      <c r="AW9" s="45">
        <f>DATE(AU$5,3,1)</f>
        <v>46447</v>
      </c>
      <c r="AX9" s="45">
        <f>DATE(AU$5,4,1)</f>
        <v>46478</v>
      </c>
      <c r="AY9" s="45">
        <f>DATE(AU$5,5,1)</f>
        <v>46508</v>
      </c>
      <c r="AZ9" s="45">
        <f>DATE(AU$5,6,1)</f>
        <v>46539</v>
      </c>
      <c r="BA9" s="45">
        <f>DATE(AU$5,7,1)</f>
        <v>46569</v>
      </c>
      <c r="BB9" s="45">
        <f>DATE(AU$5,8,1)</f>
        <v>46600</v>
      </c>
      <c r="BC9" s="45">
        <f>DATE(AU$5,9,1)</f>
        <v>46631</v>
      </c>
      <c r="BD9" s="45">
        <f>DATE(AU$5,10,1)</f>
        <v>46661</v>
      </c>
      <c r="BE9" s="45">
        <f>DATE(AU$5,11,1)</f>
        <v>46692</v>
      </c>
      <c r="BF9" s="45">
        <f>DATE(AU$5,12,1)</f>
        <v>46722</v>
      </c>
      <c r="BG9" s="46">
        <f>AU$5</f>
        <v>2027</v>
      </c>
      <c r="BI9" s="45">
        <f>DATE(BI$5,1,1)</f>
        <v>46753</v>
      </c>
      <c r="BJ9" s="45">
        <f>DATE(BI$5,2,1)</f>
        <v>46784</v>
      </c>
      <c r="BK9" s="45">
        <f>DATE(BI$5,3,1)</f>
        <v>46813</v>
      </c>
      <c r="BL9" s="45">
        <f>DATE(BI$5,4,1)</f>
        <v>46844</v>
      </c>
      <c r="BM9" s="45">
        <f>DATE(BI$5,5,1)</f>
        <v>46874</v>
      </c>
      <c r="BN9" s="45">
        <f>DATE(BI$5,6,1)</f>
        <v>46905</v>
      </c>
      <c r="BO9" s="45">
        <f>DATE(BI$5,7,1)</f>
        <v>46935</v>
      </c>
      <c r="BP9" s="45">
        <f>DATE(BI$5,8,1)</f>
        <v>46966</v>
      </c>
      <c r="BQ9" s="45">
        <f>DATE(BI$5,9,1)</f>
        <v>46997</v>
      </c>
      <c r="BR9" s="45">
        <f>DATE(BI$5,10,1)</f>
        <v>47027</v>
      </c>
      <c r="BS9" s="45">
        <f>DATE(BI$5,11,1)</f>
        <v>47058</v>
      </c>
      <c r="BT9" s="45">
        <f>DATE(BI$5,12,1)</f>
        <v>47088</v>
      </c>
      <c r="BU9" s="46">
        <f>BI$5</f>
        <v>2028</v>
      </c>
      <c r="BW9" s="45">
        <f>DATE(BW$5,1,1)</f>
        <v>47119</v>
      </c>
      <c r="BX9" s="45">
        <f>DATE(BW$5,2,1)</f>
        <v>47150</v>
      </c>
      <c r="BY9" s="45">
        <f>DATE(BW$5,3,1)</f>
        <v>47178</v>
      </c>
      <c r="BZ9" s="45">
        <f>DATE(BW$5,4,1)</f>
        <v>47209</v>
      </c>
      <c r="CA9" s="45">
        <f>DATE(BW$5,5,1)</f>
        <v>47239</v>
      </c>
      <c r="CB9" s="45">
        <f>DATE(BW$5,6,1)</f>
        <v>47270</v>
      </c>
      <c r="CC9" s="45">
        <f>DATE(BW$5,7,1)</f>
        <v>47300</v>
      </c>
      <c r="CD9" s="45">
        <f>DATE(BW$5,8,1)</f>
        <v>47331</v>
      </c>
      <c r="CE9" s="45">
        <f>DATE(BW$5,9,1)</f>
        <v>47362</v>
      </c>
      <c r="CF9" s="45">
        <f>DATE(BW$5,10,1)</f>
        <v>47392</v>
      </c>
      <c r="CG9" s="45">
        <f>DATE(BW$5,11,1)</f>
        <v>47423</v>
      </c>
      <c r="CH9" s="45">
        <f>DATE(BW$5,12,1)</f>
        <v>47453</v>
      </c>
      <c r="CI9" s="46">
        <f>BW$5</f>
        <v>2029</v>
      </c>
      <c r="CK9" s="45">
        <f>DATE(CK$5,1,1)</f>
        <v>47484</v>
      </c>
      <c r="CL9" s="45">
        <f>DATE(CK$5,2,1)</f>
        <v>47515</v>
      </c>
      <c r="CM9" s="45">
        <f>DATE(CK$5,3,1)</f>
        <v>47543</v>
      </c>
      <c r="CN9" s="45">
        <f>DATE(CK$5,4,1)</f>
        <v>47574</v>
      </c>
      <c r="CO9" s="45">
        <f>DATE(CK$5,5,1)</f>
        <v>47604</v>
      </c>
      <c r="CP9" s="45">
        <f>DATE(CK$5,6,1)</f>
        <v>47635</v>
      </c>
      <c r="CQ9" s="45">
        <f>DATE(CK$5,7,1)</f>
        <v>47665</v>
      </c>
      <c r="CR9" s="45">
        <f>DATE(CK$5,8,1)</f>
        <v>47696</v>
      </c>
      <c r="CS9" s="45">
        <f>DATE(CK$5,9,1)</f>
        <v>47727</v>
      </c>
      <c r="CT9" s="45">
        <f>DATE(CK$5,10,1)</f>
        <v>47757</v>
      </c>
      <c r="CU9" s="45">
        <f>DATE(CK$5,11,1)</f>
        <v>47788</v>
      </c>
      <c r="CV9" s="45">
        <f>DATE(CK$5,12,1)</f>
        <v>47818</v>
      </c>
      <c r="CW9" s="46">
        <f>CK$5</f>
        <v>2030</v>
      </c>
      <c r="CY9" s="45">
        <f>DATE(CY$5,1,1)</f>
        <v>47849</v>
      </c>
      <c r="CZ9" s="45">
        <f>DATE(CY$5,2,1)</f>
        <v>47880</v>
      </c>
      <c r="DA9" s="45">
        <f>DATE(CY$5,3,1)</f>
        <v>47908</v>
      </c>
      <c r="DB9" s="45">
        <f>DATE(CY$5,4,1)</f>
        <v>47939</v>
      </c>
      <c r="DC9" s="45">
        <f>DATE(CY$5,5,1)</f>
        <v>47969</v>
      </c>
      <c r="DD9" s="45">
        <f>DATE(CY$5,6,1)</f>
        <v>48000</v>
      </c>
      <c r="DE9" s="45">
        <f>DATE(CY$5,7,1)</f>
        <v>48030</v>
      </c>
      <c r="DF9" s="45">
        <f>DATE(CY$5,8,1)</f>
        <v>48061</v>
      </c>
      <c r="DG9" s="45">
        <f>DATE(CY$5,9,1)</f>
        <v>48092</v>
      </c>
      <c r="DH9" s="45">
        <f>DATE(CY$5,10,1)</f>
        <v>48122</v>
      </c>
      <c r="DI9" s="45">
        <f>DATE(CY$5,11,1)</f>
        <v>48153</v>
      </c>
      <c r="DJ9" s="45">
        <f>DATE(CY$5,12,1)</f>
        <v>48183</v>
      </c>
      <c r="DK9" s="46">
        <f>CY$5</f>
        <v>2031</v>
      </c>
      <c r="DM9" s="45">
        <f>DATE(DM$5,1,1)</f>
        <v>48214</v>
      </c>
      <c r="DN9" s="45">
        <f>DATE(DM$5,2,1)</f>
        <v>48245</v>
      </c>
      <c r="DO9" s="45">
        <f>DATE(DM$5,3,1)</f>
        <v>48274</v>
      </c>
      <c r="DP9" s="45">
        <f>DATE(DM$5,4,1)</f>
        <v>48305</v>
      </c>
      <c r="DQ9" s="45">
        <f>DATE(DM$5,5,1)</f>
        <v>48335</v>
      </c>
      <c r="DR9" s="45">
        <f>DATE(DM$5,6,1)</f>
        <v>48366</v>
      </c>
      <c r="DS9" s="45">
        <f>DATE(DM$5,7,1)</f>
        <v>48396</v>
      </c>
      <c r="DT9" s="45">
        <f>DATE(DM$5,8,1)</f>
        <v>48427</v>
      </c>
      <c r="DU9" s="45">
        <f>DATE(DM$5,9,1)</f>
        <v>48458</v>
      </c>
      <c r="DV9" s="45">
        <f>DATE(DM$5,10,1)</f>
        <v>48488</v>
      </c>
      <c r="DW9" s="45">
        <f>DATE(DM$5,11,1)</f>
        <v>48519</v>
      </c>
      <c r="DX9" s="45">
        <f>DATE(DM$5,12,1)</f>
        <v>48549</v>
      </c>
      <c r="DY9" s="46">
        <f>DM$5</f>
        <v>2032</v>
      </c>
      <c r="EA9" s="45">
        <f>DATE(EA$5,1,1)</f>
        <v>48580</v>
      </c>
      <c r="EB9" s="45">
        <f>DATE(EA$5,2,1)</f>
        <v>48611</v>
      </c>
      <c r="EC9" s="45">
        <f>DATE(EA$5,3,1)</f>
        <v>48639</v>
      </c>
      <c r="ED9" s="45">
        <f>DATE(EA$5,4,1)</f>
        <v>48670</v>
      </c>
      <c r="EE9" s="45">
        <f>DATE(EA$5,5,1)</f>
        <v>48700</v>
      </c>
      <c r="EF9" s="45">
        <f>DATE(EA$5,6,1)</f>
        <v>48731</v>
      </c>
      <c r="EG9" s="45">
        <f>DATE(EA$5,7,1)</f>
        <v>48761</v>
      </c>
      <c r="EH9" s="45">
        <f>DATE(EA$5,8,1)</f>
        <v>48792</v>
      </c>
      <c r="EI9" s="45">
        <f>DATE(EA$5,9,1)</f>
        <v>48823</v>
      </c>
      <c r="EJ9" s="45">
        <f>DATE(EA$5,10,1)</f>
        <v>48853</v>
      </c>
      <c r="EK9" s="45">
        <f>DATE(EA$5,11,1)</f>
        <v>48884</v>
      </c>
      <c r="EL9" s="45">
        <f>DATE(EA$5,12,1)</f>
        <v>48914</v>
      </c>
      <c r="EM9" s="46">
        <f>EA$5</f>
        <v>2033</v>
      </c>
    </row>
    <row r="10" spans="1:143" x14ac:dyDescent="0.45">
      <c r="C10" s="47" t="s">
        <v>13</v>
      </c>
      <c r="E10" s="48"/>
      <c r="F10" s="48"/>
      <c r="G10" s="48"/>
      <c r="H10" s="48"/>
      <c r="I10" s="48"/>
      <c r="J10" s="48"/>
      <c r="K10" s="48"/>
      <c r="L10" s="48"/>
      <c r="M10" s="48"/>
      <c r="N10" s="48"/>
      <c r="O10" s="48"/>
      <c r="P10" s="48"/>
      <c r="Q10" s="49">
        <f>SUM(E10:P10)</f>
        <v>0</v>
      </c>
      <c r="S10" s="48"/>
      <c r="T10" s="48"/>
      <c r="U10" s="48"/>
      <c r="V10" s="48"/>
      <c r="W10" s="48"/>
      <c r="X10" s="48"/>
      <c r="Y10" s="48"/>
      <c r="Z10" s="48"/>
      <c r="AA10" s="48"/>
      <c r="AB10" s="48"/>
      <c r="AC10" s="48"/>
      <c r="AD10" s="48"/>
      <c r="AE10" s="49">
        <f>SUM(S10:AD10)</f>
        <v>0</v>
      </c>
      <c r="AG10" s="48"/>
      <c r="AH10" s="48"/>
      <c r="AI10" s="48"/>
      <c r="AJ10" s="48"/>
      <c r="AK10" s="48"/>
      <c r="AL10" s="48"/>
      <c r="AM10" s="48"/>
      <c r="AN10" s="48"/>
      <c r="AO10" s="48"/>
      <c r="AP10" s="48"/>
      <c r="AQ10" s="48"/>
      <c r="AR10" s="48"/>
      <c r="AS10" s="49">
        <f>SUM(AG10:AR10)</f>
        <v>0</v>
      </c>
      <c r="AU10" s="48"/>
      <c r="AV10" s="48"/>
      <c r="AW10" s="48"/>
      <c r="AX10" s="48"/>
      <c r="AY10" s="48"/>
      <c r="AZ10" s="48"/>
      <c r="BA10" s="48"/>
      <c r="BB10" s="48"/>
      <c r="BC10" s="48"/>
      <c r="BD10" s="48"/>
      <c r="BE10" s="48"/>
      <c r="BF10" s="48"/>
      <c r="BG10" s="49">
        <f>SUM(AU10:BF10)</f>
        <v>0</v>
      </c>
      <c r="BI10" s="48"/>
      <c r="BJ10" s="48"/>
      <c r="BK10" s="48"/>
      <c r="BL10" s="48"/>
      <c r="BM10" s="48"/>
      <c r="BN10" s="48"/>
      <c r="BO10" s="48"/>
      <c r="BP10" s="48"/>
      <c r="BQ10" s="48"/>
      <c r="BR10" s="48"/>
      <c r="BS10" s="48"/>
      <c r="BT10" s="48"/>
      <c r="BU10" s="49">
        <f>SUM(BI10:BT10)</f>
        <v>0</v>
      </c>
      <c r="BW10" s="48"/>
      <c r="BX10" s="48"/>
      <c r="BY10" s="48"/>
      <c r="BZ10" s="48"/>
      <c r="CA10" s="48"/>
      <c r="CB10" s="48"/>
      <c r="CC10" s="48"/>
      <c r="CD10" s="48"/>
      <c r="CE10" s="48"/>
      <c r="CF10" s="48"/>
      <c r="CG10" s="48"/>
      <c r="CH10" s="48"/>
      <c r="CI10" s="49">
        <f>SUM(BW10:CH10)</f>
        <v>0</v>
      </c>
      <c r="CK10" s="48"/>
      <c r="CL10" s="48"/>
      <c r="CM10" s="48"/>
      <c r="CN10" s="48"/>
      <c r="CO10" s="48"/>
      <c r="CP10" s="48"/>
      <c r="CQ10" s="48"/>
      <c r="CR10" s="48"/>
      <c r="CS10" s="48"/>
      <c r="CT10" s="48"/>
      <c r="CU10" s="48"/>
      <c r="CV10" s="48"/>
      <c r="CW10" s="49">
        <f>SUM(CK10:CV10)</f>
        <v>0</v>
      </c>
      <c r="CY10" s="48"/>
      <c r="CZ10" s="48"/>
      <c r="DA10" s="48"/>
      <c r="DB10" s="48"/>
      <c r="DC10" s="48"/>
      <c r="DD10" s="48"/>
      <c r="DE10" s="48"/>
      <c r="DF10" s="48"/>
      <c r="DG10" s="48"/>
      <c r="DH10" s="48"/>
      <c r="DI10" s="48"/>
      <c r="DJ10" s="48"/>
      <c r="DK10" s="49">
        <f>SUM(CY10:DJ10)</f>
        <v>0</v>
      </c>
      <c r="DM10" s="48"/>
      <c r="DN10" s="48"/>
      <c r="DO10" s="48"/>
      <c r="DP10" s="48"/>
      <c r="DQ10" s="48"/>
      <c r="DR10" s="48"/>
      <c r="DS10" s="48"/>
      <c r="DT10" s="48"/>
      <c r="DU10" s="48"/>
      <c r="DV10" s="48"/>
      <c r="DW10" s="48"/>
      <c r="DX10" s="48"/>
      <c r="DY10" s="49">
        <f>SUM(DM10:DX10)</f>
        <v>0</v>
      </c>
      <c r="EA10" s="48"/>
      <c r="EB10" s="48"/>
      <c r="EC10" s="48"/>
      <c r="ED10" s="48"/>
      <c r="EE10" s="48"/>
      <c r="EF10" s="48"/>
      <c r="EG10" s="48"/>
      <c r="EH10" s="48"/>
      <c r="EI10" s="48"/>
      <c r="EJ10" s="48"/>
      <c r="EK10" s="48"/>
      <c r="EL10" s="48"/>
      <c r="EM10" s="49">
        <f>SUM(EA10:EL10)</f>
        <v>0</v>
      </c>
    </row>
    <row r="11" spans="1:143" x14ac:dyDescent="0.45">
      <c r="C11" s="47" t="s">
        <v>14</v>
      </c>
      <c r="E11" s="50"/>
      <c r="F11" s="50"/>
      <c r="G11" s="50"/>
      <c r="H11" s="50"/>
      <c r="I11" s="50"/>
      <c r="J11" s="50"/>
      <c r="K11" s="50"/>
      <c r="L11" s="50"/>
      <c r="M11" s="50"/>
      <c r="N11" s="50"/>
      <c r="O11" s="50"/>
      <c r="P11" s="50"/>
      <c r="Q11" s="49">
        <f t="shared" ref="Q11:Q19" si="10">SUM(E11:P11)</f>
        <v>0</v>
      </c>
      <c r="S11" s="50"/>
      <c r="T11" s="50"/>
      <c r="U11" s="50"/>
      <c r="V11" s="50"/>
      <c r="W11" s="50"/>
      <c r="X11" s="50"/>
      <c r="Y11" s="50"/>
      <c r="Z11" s="50"/>
      <c r="AA11" s="50"/>
      <c r="AB11" s="50"/>
      <c r="AC11" s="50"/>
      <c r="AD11" s="50"/>
      <c r="AE11" s="49">
        <f t="shared" ref="AE11:AE19" si="11">SUM(S11:AD11)</f>
        <v>0</v>
      </c>
      <c r="AG11" s="50"/>
      <c r="AH11" s="50"/>
      <c r="AI11" s="50"/>
      <c r="AJ11" s="50"/>
      <c r="AK11" s="50"/>
      <c r="AL11" s="50"/>
      <c r="AM11" s="50"/>
      <c r="AN11" s="50"/>
      <c r="AO11" s="50"/>
      <c r="AP11" s="50"/>
      <c r="AQ11" s="50"/>
      <c r="AR11" s="50"/>
      <c r="AS11" s="49">
        <f t="shared" ref="AS11:AS19" si="12">SUM(AG11:AR11)</f>
        <v>0</v>
      </c>
      <c r="AU11" s="50"/>
      <c r="AV11" s="50"/>
      <c r="AW11" s="50"/>
      <c r="AX11" s="50"/>
      <c r="AY11" s="50"/>
      <c r="AZ11" s="50"/>
      <c r="BA11" s="50"/>
      <c r="BB11" s="50"/>
      <c r="BC11" s="50"/>
      <c r="BD11" s="50"/>
      <c r="BE11" s="50"/>
      <c r="BF11" s="50"/>
      <c r="BG11" s="49">
        <f t="shared" ref="BG11:BG19" si="13">SUM(AU11:BF11)</f>
        <v>0</v>
      </c>
      <c r="BI11" s="50"/>
      <c r="BJ11" s="50"/>
      <c r="BK11" s="50"/>
      <c r="BL11" s="50"/>
      <c r="BM11" s="50"/>
      <c r="BN11" s="50"/>
      <c r="BO11" s="50"/>
      <c r="BP11" s="50"/>
      <c r="BQ11" s="50"/>
      <c r="BR11" s="50"/>
      <c r="BS11" s="50"/>
      <c r="BT11" s="50"/>
      <c r="BU11" s="49">
        <f t="shared" ref="BU11:BU19" si="14">SUM(BI11:BT11)</f>
        <v>0</v>
      </c>
      <c r="BW11" s="50"/>
      <c r="BX11" s="50"/>
      <c r="BY11" s="50"/>
      <c r="BZ11" s="50"/>
      <c r="CA11" s="50"/>
      <c r="CB11" s="50"/>
      <c r="CC11" s="50"/>
      <c r="CD11" s="50"/>
      <c r="CE11" s="50"/>
      <c r="CF11" s="50"/>
      <c r="CG11" s="50"/>
      <c r="CH11" s="50"/>
      <c r="CI11" s="49">
        <f t="shared" ref="CI11:CI19" si="15">SUM(BW11:CH11)</f>
        <v>0</v>
      </c>
      <c r="CK11" s="50"/>
      <c r="CL11" s="50"/>
      <c r="CM11" s="50"/>
      <c r="CN11" s="50"/>
      <c r="CO11" s="50"/>
      <c r="CP11" s="50"/>
      <c r="CQ11" s="50"/>
      <c r="CR11" s="50"/>
      <c r="CS11" s="50"/>
      <c r="CT11" s="50"/>
      <c r="CU11" s="50"/>
      <c r="CV11" s="50"/>
      <c r="CW11" s="49">
        <f t="shared" ref="CW11:CW19" si="16">SUM(CK11:CV11)</f>
        <v>0</v>
      </c>
      <c r="CY11" s="50"/>
      <c r="CZ11" s="50"/>
      <c r="DA11" s="50"/>
      <c r="DB11" s="50"/>
      <c r="DC11" s="50"/>
      <c r="DD11" s="50"/>
      <c r="DE11" s="50"/>
      <c r="DF11" s="50"/>
      <c r="DG11" s="50"/>
      <c r="DH11" s="50"/>
      <c r="DI11" s="50"/>
      <c r="DJ11" s="50"/>
      <c r="DK11" s="49">
        <f t="shared" ref="DK11:DK19" si="17">SUM(CY11:DJ11)</f>
        <v>0</v>
      </c>
      <c r="DM11" s="50"/>
      <c r="DN11" s="50"/>
      <c r="DO11" s="50"/>
      <c r="DP11" s="50"/>
      <c r="DQ11" s="50"/>
      <c r="DR11" s="50"/>
      <c r="DS11" s="50"/>
      <c r="DT11" s="50"/>
      <c r="DU11" s="50"/>
      <c r="DV11" s="50"/>
      <c r="DW11" s="50"/>
      <c r="DX11" s="50"/>
      <c r="DY11" s="49">
        <f t="shared" ref="DY11:DY19" si="18">SUM(DM11:DX11)</f>
        <v>0</v>
      </c>
      <c r="EA11" s="50"/>
      <c r="EB11" s="50"/>
      <c r="EC11" s="50"/>
      <c r="ED11" s="50"/>
      <c r="EE11" s="50"/>
      <c r="EF11" s="50"/>
      <c r="EG11" s="50"/>
      <c r="EH11" s="50"/>
      <c r="EI11" s="50"/>
      <c r="EJ11" s="50"/>
      <c r="EK11" s="50"/>
      <c r="EL11" s="50"/>
      <c r="EM11" s="49">
        <f t="shared" ref="EM11:EM19" si="19">SUM(EA11:EL11)</f>
        <v>0</v>
      </c>
    </row>
    <row r="12" spans="1:143" x14ac:dyDescent="0.45">
      <c r="C12" s="47" t="s">
        <v>15</v>
      </c>
      <c r="E12" s="50"/>
      <c r="F12" s="50"/>
      <c r="G12" s="50"/>
      <c r="H12" s="50"/>
      <c r="I12" s="50"/>
      <c r="J12" s="50"/>
      <c r="K12" s="50"/>
      <c r="L12" s="50"/>
      <c r="M12" s="50"/>
      <c r="N12" s="50"/>
      <c r="O12" s="50"/>
      <c r="P12" s="50"/>
      <c r="Q12" s="49">
        <f t="shared" si="10"/>
        <v>0</v>
      </c>
      <c r="S12" s="50"/>
      <c r="T12" s="50"/>
      <c r="U12" s="50"/>
      <c r="V12" s="50"/>
      <c r="W12" s="50"/>
      <c r="X12" s="50"/>
      <c r="Y12" s="50"/>
      <c r="Z12" s="50"/>
      <c r="AA12" s="50"/>
      <c r="AB12" s="50"/>
      <c r="AC12" s="50"/>
      <c r="AD12" s="50"/>
      <c r="AE12" s="49">
        <f t="shared" si="11"/>
        <v>0</v>
      </c>
      <c r="AG12" s="50"/>
      <c r="AH12" s="50"/>
      <c r="AI12" s="50"/>
      <c r="AJ12" s="50"/>
      <c r="AK12" s="50"/>
      <c r="AL12" s="50"/>
      <c r="AM12" s="50"/>
      <c r="AN12" s="50"/>
      <c r="AO12" s="50"/>
      <c r="AP12" s="50"/>
      <c r="AQ12" s="50"/>
      <c r="AR12" s="50"/>
      <c r="AS12" s="49">
        <f t="shared" si="12"/>
        <v>0</v>
      </c>
      <c r="AU12" s="50"/>
      <c r="AV12" s="50"/>
      <c r="AW12" s="50"/>
      <c r="AX12" s="50"/>
      <c r="AY12" s="50"/>
      <c r="AZ12" s="50"/>
      <c r="BA12" s="50"/>
      <c r="BB12" s="50"/>
      <c r="BC12" s="50"/>
      <c r="BD12" s="50"/>
      <c r="BE12" s="50"/>
      <c r="BF12" s="50"/>
      <c r="BG12" s="49">
        <f t="shared" si="13"/>
        <v>0</v>
      </c>
      <c r="BI12" s="50"/>
      <c r="BJ12" s="50"/>
      <c r="BK12" s="50"/>
      <c r="BL12" s="50"/>
      <c r="BM12" s="50"/>
      <c r="BN12" s="50"/>
      <c r="BO12" s="50"/>
      <c r="BP12" s="50"/>
      <c r="BQ12" s="50"/>
      <c r="BR12" s="50"/>
      <c r="BS12" s="50"/>
      <c r="BT12" s="50"/>
      <c r="BU12" s="49">
        <f t="shared" si="14"/>
        <v>0</v>
      </c>
      <c r="BW12" s="50"/>
      <c r="BX12" s="50"/>
      <c r="BY12" s="50"/>
      <c r="BZ12" s="50"/>
      <c r="CA12" s="50"/>
      <c r="CB12" s="50"/>
      <c r="CC12" s="50"/>
      <c r="CD12" s="50"/>
      <c r="CE12" s="50"/>
      <c r="CF12" s="50"/>
      <c r="CG12" s="50"/>
      <c r="CH12" s="50"/>
      <c r="CI12" s="49">
        <f t="shared" si="15"/>
        <v>0</v>
      </c>
      <c r="CK12" s="50"/>
      <c r="CL12" s="50"/>
      <c r="CM12" s="50"/>
      <c r="CN12" s="50"/>
      <c r="CO12" s="50"/>
      <c r="CP12" s="50"/>
      <c r="CQ12" s="50"/>
      <c r="CR12" s="50"/>
      <c r="CS12" s="50"/>
      <c r="CT12" s="50"/>
      <c r="CU12" s="50"/>
      <c r="CV12" s="50"/>
      <c r="CW12" s="49">
        <f t="shared" si="16"/>
        <v>0</v>
      </c>
      <c r="CY12" s="50"/>
      <c r="CZ12" s="50"/>
      <c r="DA12" s="50"/>
      <c r="DB12" s="50"/>
      <c r="DC12" s="50"/>
      <c r="DD12" s="50"/>
      <c r="DE12" s="50"/>
      <c r="DF12" s="50"/>
      <c r="DG12" s="50"/>
      <c r="DH12" s="50"/>
      <c r="DI12" s="50"/>
      <c r="DJ12" s="50"/>
      <c r="DK12" s="49">
        <f t="shared" si="17"/>
        <v>0</v>
      </c>
      <c r="DM12" s="50"/>
      <c r="DN12" s="50"/>
      <c r="DO12" s="50"/>
      <c r="DP12" s="50"/>
      <c r="DQ12" s="50"/>
      <c r="DR12" s="50"/>
      <c r="DS12" s="50"/>
      <c r="DT12" s="50"/>
      <c r="DU12" s="50"/>
      <c r="DV12" s="50"/>
      <c r="DW12" s="50"/>
      <c r="DX12" s="50"/>
      <c r="DY12" s="49">
        <f t="shared" si="18"/>
        <v>0</v>
      </c>
      <c r="EA12" s="50"/>
      <c r="EB12" s="50"/>
      <c r="EC12" s="50"/>
      <c r="ED12" s="50"/>
      <c r="EE12" s="50"/>
      <c r="EF12" s="50"/>
      <c r="EG12" s="50"/>
      <c r="EH12" s="50"/>
      <c r="EI12" s="50"/>
      <c r="EJ12" s="50"/>
      <c r="EK12" s="50"/>
      <c r="EL12" s="50"/>
      <c r="EM12" s="49">
        <f t="shared" si="19"/>
        <v>0</v>
      </c>
    </row>
    <row r="13" spans="1:143" hidden="1" x14ac:dyDescent="0.45">
      <c r="C13" s="51" t="s">
        <v>11</v>
      </c>
      <c r="E13" s="50"/>
      <c r="F13" s="50"/>
      <c r="G13" s="50"/>
      <c r="H13" s="50"/>
      <c r="I13" s="50"/>
      <c r="J13" s="50"/>
      <c r="K13" s="50"/>
      <c r="L13" s="50"/>
      <c r="M13" s="50"/>
      <c r="N13" s="50"/>
      <c r="O13" s="50"/>
      <c r="P13" s="50"/>
      <c r="Q13" s="49">
        <f t="shared" ref="Q13" si="20">SUM(E13:P13)</f>
        <v>0</v>
      </c>
      <c r="S13" s="50"/>
      <c r="T13" s="50"/>
      <c r="U13" s="50"/>
      <c r="V13" s="50"/>
      <c r="W13" s="50"/>
      <c r="X13" s="50"/>
      <c r="Y13" s="50"/>
      <c r="Z13" s="50"/>
      <c r="AA13" s="50"/>
      <c r="AB13" s="50"/>
      <c r="AC13" s="50"/>
      <c r="AD13" s="50"/>
      <c r="AE13" s="49">
        <f t="shared" si="11"/>
        <v>0</v>
      </c>
      <c r="AG13" s="50"/>
      <c r="AH13" s="50"/>
      <c r="AI13" s="50"/>
      <c r="AJ13" s="50"/>
      <c r="AK13" s="50"/>
      <c r="AL13" s="50"/>
      <c r="AM13" s="50"/>
      <c r="AN13" s="50"/>
      <c r="AO13" s="50"/>
      <c r="AP13" s="50"/>
      <c r="AQ13" s="50"/>
      <c r="AR13" s="50"/>
      <c r="AS13" s="49">
        <f t="shared" si="12"/>
        <v>0</v>
      </c>
      <c r="AU13" s="50"/>
      <c r="AV13" s="50"/>
      <c r="AW13" s="50"/>
      <c r="AX13" s="50"/>
      <c r="AY13" s="50"/>
      <c r="AZ13" s="50"/>
      <c r="BA13" s="50"/>
      <c r="BB13" s="50"/>
      <c r="BC13" s="50"/>
      <c r="BD13" s="50"/>
      <c r="BE13" s="50"/>
      <c r="BF13" s="50"/>
      <c r="BG13" s="49">
        <f t="shared" si="13"/>
        <v>0</v>
      </c>
      <c r="BI13" s="50"/>
      <c r="BJ13" s="50"/>
      <c r="BK13" s="50"/>
      <c r="BL13" s="50"/>
      <c r="BM13" s="50"/>
      <c r="BN13" s="50"/>
      <c r="BO13" s="50"/>
      <c r="BP13" s="50"/>
      <c r="BQ13" s="50"/>
      <c r="BR13" s="50"/>
      <c r="BS13" s="50"/>
      <c r="BT13" s="50"/>
      <c r="BU13" s="49">
        <f t="shared" si="14"/>
        <v>0</v>
      </c>
      <c r="BW13" s="50"/>
      <c r="BX13" s="50"/>
      <c r="BY13" s="50"/>
      <c r="BZ13" s="50"/>
      <c r="CA13" s="50"/>
      <c r="CB13" s="50"/>
      <c r="CC13" s="50"/>
      <c r="CD13" s="50"/>
      <c r="CE13" s="50"/>
      <c r="CF13" s="50"/>
      <c r="CG13" s="50"/>
      <c r="CH13" s="50"/>
      <c r="CI13" s="49">
        <f t="shared" si="15"/>
        <v>0</v>
      </c>
      <c r="CK13" s="50"/>
      <c r="CL13" s="50"/>
      <c r="CM13" s="50"/>
      <c r="CN13" s="50"/>
      <c r="CO13" s="50"/>
      <c r="CP13" s="50"/>
      <c r="CQ13" s="50"/>
      <c r="CR13" s="50"/>
      <c r="CS13" s="50"/>
      <c r="CT13" s="50"/>
      <c r="CU13" s="50"/>
      <c r="CV13" s="50"/>
      <c r="CW13" s="49">
        <f t="shared" si="16"/>
        <v>0</v>
      </c>
      <c r="CY13" s="50"/>
      <c r="CZ13" s="50"/>
      <c r="DA13" s="50"/>
      <c r="DB13" s="50"/>
      <c r="DC13" s="50"/>
      <c r="DD13" s="50"/>
      <c r="DE13" s="50"/>
      <c r="DF13" s="50"/>
      <c r="DG13" s="50"/>
      <c r="DH13" s="50"/>
      <c r="DI13" s="50"/>
      <c r="DJ13" s="50"/>
      <c r="DK13" s="49">
        <f t="shared" si="17"/>
        <v>0</v>
      </c>
      <c r="DM13" s="50"/>
      <c r="DN13" s="50"/>
      <c r="DO13" s="50"/>
      <c r="DP13" s="50"/>
      <c r="DQ13" s="50"/>
      <c r="DR13" s="50"/>
      <c r="DS13" s="50"/>
      <c r="DT13" s="50"/>
      <c r="DU13" s="50"/>
      <c r="DV13" s="50"/>
      <c r="DW13" s="50"/>
      <c r="DX13" s="50"/>
      <c r="DY13" s="49">
        <f t="shared" si="18"/>
        <v>0</v>
      </c>
      <c r="EA13" s="50"/>
      <c r="EB13" s="50"/>
      <c r="EC13" s="50"/>
      <c r="ED13" s="50"/>
      <c r="EE13" s="50"/>
      <c r="EF13" s="50"/>
      <c r="EG13" s="50"/>
      <c r="EH13" s="50"/>
      <c r="EI13" s="50"/>
      <c r="EJ13" s="50"/>
      <c r="EK13" s="50"/>
      <c r="EL13" s="50"/>
      <c r="EM13" s="49">
        <f t="shared" si="19"/>
        <v>0</v>
      </c>
    </row>
    <row r="14" spans="1:143" hidden="1" x14ac:dyDescent="0.45">
      <c r="C14" s="51" t="s">
        <v>11</v>
      </c>
      <c r="E14" s="50"/>
      <c r="F14" s="50"/>
      <c r="G14" s="50"/>
      <c r="H14" s="50"/>
      <c r="I14" s="50"/>
      <c r="J14" s="50"/>
      <c r="K14" s="50"/>
      <c r="L14" s="50"/>
      <c r="M14" s="50"/>
      <c r="N14" s="50"/>
      <c r="O14" s="50"/>
      <c r="P14" s="50"/>
      <c r="Q14" s="49">
        <f t="shared" si="10"/>
        <v>0</v>
      </c>
      <c r="S14" s="50"/>
      <c r="T14" s="50"/>
      <c r="U14" s="50"/>
      <c r="V14" s="50"/>
      <c r="W14" s="50"/>
      <c r="X14" s="50"/>
      <c r="Y14" s="50"/>
      <c r="Z14" s="50"/>
      <c r="AA14" s="50"/>
      <c r="AB14" s="50"/>
      <c r="AC14" s="50"/>
      <c r="AD14" s="50"/>
      <c r="AE14" s="49">
        <f t="shared" si="11"/>
        <v>0</v>
      </c>
      <c r="AG14" s="50"/>
      <c r="AH14" s="50"/>
      <c r="AI14" s="50"/>
      <c r="AJ14" s="50"/>
      <c r="AK14" s="50"/>
      <c r="AL14" s="50"/>
      <c r="AM14" s="50"/>
      <c r="AN14" s="50"/>
      <c r="AO14" s="50"/>
      <c r="AP14" s="50"/>
      <c r="AQ14" s="50"/>
      <c r="AR14" s="50"/>
      <c r="AS14" s="49">
        <f t="shared" si="12"/>
        <v>0</v>
      </c>
      <c r="AU14" s="50"/>
      <c r="AV14" s="50"/>
      <c r="AW14" s="50"/>
      <c r="AX14" s="50"/>
      <c r="AY14" s="50"/>
      <c r="AZ14" s="50"/>
      <c r="BA14" s="50"/>
      <c r="BB14" s="50"/>
      <c r="BC14" s="50"/>
      <c r="BD14" s="50"/>
      <c r="BE14" s="50"/>
      <c r="BF14" s="50"/>
      <c r="BG14" s="49">
        <f t="shared" si="13"/>
        <v>0</v>
      </c>
      <c r="BI14" s="50"/>
      <c r="BJ14" s="50"/>
      <c r="BK14" s="50"/>
      <c r="BL14" s="50"/>
      <c r="BM14" s="50"/>
      <c r="BN14" s="50"/>
      <c r="BO14" s="50"/>
      <c r="BP14" s="50"/>
      <c r="BQ14" s="50"/>
      <c r="BR14" s="50"/>
      <c r="BS14" s="50"/>
      <c r="BT14" s="50"/>
      <c r="BU14" s="49">
        <f t="shared" si="14"/>
        <v>0</v>
      </c>
      <c r="BW14" s="50"/>
      <c r="BX14" s="50"/>
      <c r="BY14" s="50"/>
      <c r="BZ14" s="50"/>
      <c r="CA14" s="50"/>
      <c r="CB14" s="50"/>
      <c r="CC14" s="50"/>
      <c r="CD14" s="50"/>
      <c r="CE14" s="50"/>
      <c r="CF14" s="50"/>
      <c r="CG14" s="50"/>
      <c r="CH14" s="50"/>
      <c r="CI14" s="49">
        <f t="shared" si="15"/>
        <v>0</v>
      </c>
      <c r="CK14" s="50"/>
      <c r="CL14" s="50"/>
      <c r="CM14" s="50"/>
      <c r="CN14" s="50"/>
      <c r="CO14" s="50"/>
      <c r="CP14" s="50"/>
      <c r="CQ14" s="50"/>
      <c r="CR14" s="50"/>
      <c r="CS14" s="50"/>
      <c r="CT14" s="50"/>
      <c r="CU14" s="50"/>
      <c r="CV14" s="50"/>
      <c r="CW14" s="49">
        <f t="shared" si="16"/>
        <v>0</v>
      </c>
      <c r="CY14" s="50"/>
      <c r="CZ14" s="50"/>
      <c r="DA14" s="50"/>
      <c r="DB14" s="50"/>
      <c r="DC14" s="50"/>
      <c r="DD14" s="50"/>
      <c r="DE14" s="50"/>
      <c r="DF14" s="50"/>
      <c r="DG14" s="50"/>
      <c r="DH14" s="50"/>
      <c r="DI14" s="50"/>
      <c r="DJ14" s="50"/>
      <c r="DK14" s="49">
        <f t="shared" si="17"/>
        <v>0</v>
      </c>
      <c r="DM14" s="50"/>
      <c r="DN14" s="50"/>
      <c r="DO14" s="50"/>
      <c r="DP14" s="50"/>
      <c r="DQ14" s="50"/>
      <c r="DR14" s="50"/>
      <c r="DS14" s="50"/>
      <c r="DT14" s="50"/>
      <c r="DU14" s="50"/>
      <c r="DV14" s="50"/>
      <c r="DW14" s="50"/>
      <c r="DX14" s="50"/>
      <c r="DY14" s="49">
        <f t="shared" si="18"/>
        <v>0</v>
      </c>
      <c r="EA14" s="50"/>
      <c r="EB14" s="50"/>
      <c r="EC14" s="50"/>
      <c r="ED14" s="50"/>
      <c r="EE14" s="50"/>
      <c r="EF14" s="50"/>
      <c r="EG14" s="50"/>
      <c r="EH14" s="50"/>
      <c r="EI14" s="50"/>
      <c r="EJ14" s="50"/>
      <c r="EK14" s="50"/>
      <c r="EL14" s="50"/>
      <c r="EM14" s="49">
        <f t="shared" si="19"/>
        <v>0</v>
      </c>
    </row>
    <row r="15" spans="1:143" hidden="1" x14ac:dyDescent="0.45">
      <c r="C15" s="51" t="s">
        <v>11</v>
      </c>
      <c r="E15" s="50"/>
      <c r="F15" s="50"/>
      <c r="G15" s="50"/>
      <c r="H15" s="50"/>
      <c r="I15" s="50"/>
      <c r="J15" s="50"/>
      <c r="K15" s="50"/>
      <c r="L15" s="50"/>
      <c r="M15" s="50"/>
      <c r="N15" s="50"/>
      <c r="O15" s="50"/>
      <c r="P15" s="50"/>
      <c r="Q15" s="49">
        <f t="shared" si="10"/>
        <v>0</v>
      </c>
      <c r="S15" s="50"/>
      <c r="T15" s="50"/>
      <c r="U15" s="50"/>
      <c r="V15" s="50"/>
      <c r="W15" s="50"/>
      <c r="X15" s="50"/>
      <c r="Y15" s="50"/>
      <c r="Z15" s="50"/>
      <c r="AA15" s="50"/>
      <c r="AB15" s="50"/>
      <c r="AC15" s="50"/>
      <c r="AD15" s="50"/>
      <c r="AE15" s="49">
        <f t="shared" si="11"/>
        <v>0</v>
      </c>
      <c r="AG15" s="50"/>
      <c r="AH15" s="50"/>
      <c r="AI15" s="50"/>
      <c r="AJ15" s="50"/>
      <c r="AK15" s="50"/>
      <c r="AL15" s="50"/>
      <c r="AM15" s="50"/>
      <c r="AN15" s="50"/>
      <c r="AO15" s="50"/>
      <c r="AP15" s="50"/>
      <c r="AQ15" s="50"/>
      <c r="AR15" s="50"/>
      <c r="AS15" s="49">
        <f t="shared" si="12"/>
        <v>0</v>
      </c>
      <c r="AU15" s="50"/>
      <c r="AV15" s="50"/>
      <c r="AW15" s="50"/>
      <c r="AX15" s="50"/>
      <c r="AY15" s="50"/>
      <c r="AZ15" s="50"/>
      <c r="BA15" s="50"/>
      <c r="BB15" s="50"/>
      <c r="BC15" s="50"/>
      <c r="BD15" s="50"/>
      <c r="BE15" s="50"/>
      <c r="BF15" s="50"/>
      <c r="BG15" s="49">
        <f t="shared" si="13"/>
        <v>0</v>
      </c>
      <c r="BI15" s="50"/>
      <c r="BJ15" s="50"/>
      <c r="BK15" s="50"/>
      <c r="BL15" s="50"/>
      <c r="BM15" s="50"/>
      <c r="BN15" s="50"/>
      <c r="BO15" s="50"/>
      <c r="BP15" s="50"/>
      <c r="BQ15" s="50"/>
      <c r="BR15" s="50"/>
      <c r="BS15" s="50"/>
      <c r="BT15" s="50"/>
      <c r="BU15" s="49">
        <f t="shared" si="14"/>
        <v>0</v>
      </c>
      <c r="BW15" s="50"/>
      <c r="BX15" s="50"/>
      <c r="BY15" s="50"/>
      <c r="BZ15" s="50"/>
      <c r="CA15" s="50"/>
      <c r="CB15" s="50"/>
      <c r="CC15" s="50"/>
      <c r="CD15" s="50"/>
      <c r="CE15" s="50"/>
      <c r="CF15" s="50"/>
      <c r="CG15" s="50"/>
      <c r="CH15" s="50"/>
      <c r="CI15" s="49">
        <f t="shared" si="15"/>
        <v>0</v>
      </c>
      <c r="CK15" s="50"/>
      <c r="CL15" s="50"/>
      <c r="CM15" s="50"/>
      <c r="CN15" s="50"/>
      <c r="CO15" s="50"/>
      <c r="CP15" s="50"/>
      <c r="CQ15" s="50"/>
      <c r="CR15" s="50"/>
      <c r="CS15" s="50"/>
      <c r="CT15" s="50"/>
      <c r="CU15" s="50"/>
      <c r="CV15" s="50"/>
      <c r="CW15" s="49">
        <f t="shared" si="16"/>
        <v>0</v>
      </c>
      <c r="CY15" s="50"/>
      <c r="CZ15" s="50"/>
      <c r="DA15" s="50"/>
      <c r="DB15" s="50"/>
      <c r="DC15" s="50"/>
      <c r="DD15" s="50"/>
      <c r="DE15" s="50"/>
      <c r="DF15" s="50"/>
      <c r="DG15" s="50"/>
      <c r="DH15" s="50"/>
      <c r="DI15" s="50"/>
      <c r="DJ15" s="50"/>
      <c r="DK15" s="49">
        <f t="shared" si="17"/>
        <v>0</v>
      </c>
      <c r="DM15" s="50"/>
      <c r="DN15" s="50"/>
      <c r="DO15" s="50"/>
      <c r="DP15" s="50"/>
      <c r="DQ15" s="50"/>
      <c r="DR15" s="50"/>
      <c r="DS15" s="50"/>
      <c r="DT15" s="50"/>
      <c r="DU15" s="50"/>
      <c r="DV15" s="50"/>
      <c r="DW15" s="50"/>
      <c r="DX15" s="50"/>
      <c r="DY15" s="49">
        <f t="shared" si="18"/>
        <v>0</v>
      </c>
      <c r="EA15" s="50"/>
      <c r="EB15" s="50"/>
      <c r="EC15" s="50"/>
      <c r="ED15" s="50"/>
      <c r="EE15" s="50"/>
      <c r="EF15" s="50"/>
      <c r="EG15" s="50"/>
      <c r="EH15" s="50"/>
      <c r="EI15" s="50"/>
      <c r="EJ15" s="50"/>
      <c r="EK15" s="50"/>
      <c r="EL15" s="50"/>
      <c r="EM15" s="49">
        <f t="shared" si="19"/>
        <v>0</v>
      </c>
    </row>
    <row r="16" spans="1:143" hidden="1" x14ac:dyDescent="0.45">
      <c r="C16" s="51" t="s">
        <v>11</v>
      </c>
      <c r="E16" s="50"/>
      <c r="F16" s="50"/>
      <c r="G16" s="50"/>
      <c r="H16" s="50"/>
      <c r="I16" s="50"/>
      <c r="J16" s="50"/>
      <c r="K16" s="50"/>
      <c r="L16" s="50"/>
      <c r="M16" s="50"/>
      <c r="N16" s="50"/>
      <c r="O16" s="50"/>
      <c r="P16" s="50"/>
      <c r="Q16" s="49">
        <f t="shared" si="10"/>
        <v>0</v>
      </c>
      <c r="S16" s="50"/>
      <c r="T16" s="50"/>
      <c r="U16" s="50"/>
      <c r="V16" s="50"/>
      <c r="W16" s="50"/>
      <c r="X16" s="50"/>
      <c r="Y16" s="50"/>
      <c r="Z16" s="50"/>
      <c r="AA16" s="50"/>
      <c r="AB16" s="50"/>
      <c r="AC16" s="50"/>
      <c r="AD16" s="50"/>
      <c r="AE16" s="49">
        <f t="shared" si="11"/>
        <v>0</v>
      </c>
      <c r="AG16" s="50"/>
      <c r="AH16" s="50"/>
      <c r="AI16" s="50"/>
      <c r="AJ16" s="50"/>
      <c r="AK16" s="50"/>
      <c r="AL16" s="50"/>
      <c r="AM16" s="50"/>
      <c r="AN16" s="50"/>
      <c r="AO16" s="50"/>
      <c r="AP16" s="50"/>
      <c r="AQ16" s="50"/>
      <c r="AR16" s="50"/>
      <c r="AS16" s="49">
        <f t="shared" si="12"/>
        <v>0</v>
      </c>
      <c r="AU16" s="50"/>
      <c r="AV16" s="50"/>
      <c r="AW16" s="50"/>
      <c r="AX16" s="50"/>
      <c r="AY16" s="50"/>
      <c r="AZ16" s="50"/>
      <c r="BA16" s="50"/>
      <c r="BB16" s="50"/>
      <c r="BC16" s="50"/>
      <c r="BD16" s="50"/>
      <c r="BE16" s="50"/>
      <c r="BF16" s="50"/>
      <c r="BG16" s="49">
        <f t="shared" si="13"/>
        <v>0</v>
      </c>
      <c r="BI16" s="50"/>
      <c r="BJ16" s="50"/>
      <c r="BK16" s="50"/>
      <c r="BL16" s="50"/>
      <c r="BM16" s="50"/>
      <c r="BN16" s="50"/>
      <c r="BO16" s="50"/>
      <c r="BP16" s="50"/>
      <c r="BQ16" s="50"/>
      <c r="BR16" s="50"/>
      <c r="BS16" s="50"/>
      <c r="BT16" s="50"/>
      <c r="BU16" s="49">
        <f t="shared" si="14"/>
        <v>0</v>
      </c>
      <c r="BW16" s="50"/>
      <c r="BX16" s="50"/>
      <c r="BY16" s="50"/>
      <c r="BZ16" s="50"/>
      <c r="CA16" s="50"/>
      <c r="CB16" s="50"/>
      <c r="CC16" s="50"/>
      <c r="CD16" s="50"/>
      <c r="CE16" s="50"/>
      <c r="CF16" s="50"/>
      <c r="CG16" s="50"/>
      <c r="CH16" s="50"/>
      <c r="CI16" s="49">
        <f t="shared" si="15"/>
        <v>0</v>
      </c>
      <c r="CK16" s="50"/>
      <c r="CL16" s="50"/>
      <c r="CM16" s="50"/>
      <c r="CN16" s="50"/>
      <c r="CO16" s="50"/>
      <c r="CP16" s="50"/>
      <c r="CQ16" s="50"/>
      <c r="CR16" s="50"/>
      <c r="CS16" s="50"/>
      <c r="CT16" s="50"/>
      <c r="CU16" s="50"/>
      <c r="CV16" s="50"/>
      <c r="CW16" s="49">
        <f t="shared" si="16"/>
        <v>0</v>
      </c>
      <c r="CY16" s="50"/>
      <c r="CZ16" s="50"/>
      <c r="DA16" s="50"/>
      <c r="DB16" s="50"/>
      <c r="DC16" s="50"/>
      <c r="DD16" s="50"/>
      <c r="DE16" s="50"/>
      <c r="DF16" s="50"/>
      <c r="DG16" s="50"/>
      <c r="DH16" s="50"/>
      <c r="DI16" s="50"/>
      <c r="DJ16" s="50"/>
      <c r="DK16" s="49">
        <f t="shared" si="17"/>
        <v>0</v>
      </c>
      <c r="DM16" s="50"/>
      <c r="DN16" s="50"/>
      <c r="DO16" s="50"/>
      <c r="DP16" s="50"/>
      <c r="DQ16" s="50"/>
      <c r="DR16" s="50"/>
      <c r="DS16" s="50"/>
      <c r="DT16" s="50"/>
      <c r="DU16" s="50"/>
      <c r="DV16" s="50"/>
      <c r="DW16" s="50"/>
      <c r="DX16" s="50"/>
      <c r="DY16" s="49">
        <f t="shared" si="18"/>
        <v>0</v>
      </c>
      <c r="EA16" s="50"/>
      <c r="EB16" s="50"/>
      <c r="EC16" s="50"/>
      <c r="ED16" s="50"/>
      <c r="EE16" s="50"/>
      <c r="EF16" s="50"/>
      <c r="EG16" s="50"/>
      <c r="EH16" s="50"/>
      <c r="EI16" s="50"/>
      <c r="EJ16" s="50"/>
      <c r="EK16" s="50"/>
      <c r="EL16" s="50"/>
      <c r="EM16" s="49">
        <f t="shared" si="19"/>
        <v>0</v>
      </c>
    </row>
    <row r="17" spans="3:143" hidden="1" x14ac:dyDescent="0.45">
      <c r="C17" s="51" t="s">
        <v>11</v>
      </c>
      <c r="E17" s="50"/>
      <c r="F17" s="50"/>
      <c r="G17" s="50"/>
      <c r="H17" s="50"/>
      <c r="I17" s="50"/>
      <c r="J17" s="50"/>
      <c r="K17" s="50"/>
      <c r="L17" s="50"/>
      <c r="M17" s="50"/>
      <c r="N17" s="50"/>
      <c r="O17" s="50"/>
      <c r="P17" s="50"/>
      <c r="Q17" s="49">
        <f t="shared" si="10"/>
        <v>0</v>
      </c>
      <c r="S17" s="50"/>
      <c r="T17" s="50"/>
      <c r="U17" s="50"/>
      <c r="V17" s="50"/>
      <c r="W17" s="50"/>
      <c r="X17" s="50"/>
      <c r="Y17" s="50"/>
      <c r="Z17" s="50"/>
      <c r="AA17" s="50"/>
      <c r="AB17" s="50"/>
      <c r="AC17" s="50"/>
      <c r="AD17" s="50"/>
      <c r="AE17" s="49">
        <f t="shared" si="11"/>
        <v>0</v>
      </c>
      <c r="AG17" s="50"/>
      <c r="AH17" s="50"/>
      <c r="AI17" s="50"/>
      <c r="AJ17" s="50"/>
      <c r="AK17" s="50"/>
      <c r="AL17" s="50"/>
      <c r="AM17" s="50"/>
      <c r="AN17" s="50"/>
      <c r="AO17" s="50"/>
      <c r="AP17" s="50"/>
      <c r="AQ17" s="50"/>
      <c r="AR17" s="50"/>
      <c r="AS17" s="49">
        <f t="shared" si="12"/>
        <v>0</v>
      </c>
      <c r="AU17" s="50"/>
      <c r="AV17" s="50"/>
      <c r="AW17" s="50"/>
      <c r="AX17" s="50"/>
      <c r="AY17" s="50"/>
      <c r="AZ17" s="50"/>
      <c r="BA17" s="50"/>
      <c r="BB17" s="50"/>
      <c r="BC17" s="50"/>
      <c r="BD17" s="50"/>
      <c r="BE17" s="50"/>
      <c r="BF17" s="50"/>
      <c r="BG17" s="49">
        <f t="shared" si="13"/>
        <v>0</v>
      </c>
      <c r="BI17" s="50"/>
      <c r="BJ17" s="50"/>
      <c r="BK17" s="50"/>
      <c r="BL17" s="50"/>
      <c r="BM17" s="50"/>
      <c r="BN17" s="50"/>
      <c r="BO17" s="50"/>
      <c r="BP17" s="50"/>
      <c r="BQ17" s="50"/>
      <c r="BR17" s="50"/>
      <c r="BS17" s="50"/>
      <c r="BT17" s="50"/>
      <c r="BU17" s="49">
        <f t="shared" si="14"/>
        <v>0</v>
      </c>
      <c r="BW17" s="50"/>
      <c r="BX17" s="50"/>
      <c r="BY17" s="50"/>
      <c r="BZ17" s="50"/>
      <c r="CA17" s="50"/>
      <c r="CB17" s="50"/>
      <c r="CC17" s="50"/>
      <c r="CD17" s="50"/>
      <c r="CE17" s="50"/>
      <c r="CF17" s="50"/>
      <c r="CG17" s="50"/>
      <c r="CH17" s="50"/>
      <c r="CI17" s="49">
        <f t="shared" si="15"/>
        <v>0</v>
      </c>
      <c r="CK17" s="50"/>
      <c r="CL17" s="50"/>
      <c r="CM17" s="50"/>
      <c r="CN17" s="50"/>
      <c r="CO17" s="50"/>
      <c r="CP17" s="50"/>
      <c r="CQ17" s="50"/>
      <c r="CR17" s="50"/>
      <c r="CS17" s="50"/>
      <c r="CT17" s="50"/>
      <c r="CU17" s="50"/>
      <c r="CV17" s="50"/>
      <c r="CW17" s="49">
        <f t="shared" si="16"/>
        <v>0</v>
      </c>
      <c r="CY17" s="50"/>
      <c r="CZ17" s="50"/>
      <c r="DA17" s="50"/>
      <c r="DB17" s="50"/>
      <c r="DC17" s="50"/>
      <c r="DD17" s="50"/>
      <c r="DE17" s="50"/>
      <c r="DF17" s="50"/>
      <c r="DG17" s="50"/>
      <c r="DH17" s="50"/>
      <c r="DI17" s="50"/>
      <c r="DJ17" s="50"/>
      <c r="DK17" s="49">
        <f t="shared" si="17"/>
        <v>0</v>
      </c>
      <c r="DM17" s="50"/>
      <c r="DN17" s="50"/>
      <c r="DO17" s="50"/>
      <c r="DP17" s="50"/>
      <c r="DQ17" s="50"/>
      <c r="DR17" s="50"/>
      <c r="DS17" s="50"/>
      <c r="DT17" s="50"/>
      <c r="DU17" s="50"/>
      <c r="DV17" s="50"/>
      <c r="DW17" s="50"/>
      <c r="DX17" s="50"/>
      <c r="DY17" s="49">
        <f t="shared" si="18"/>
        <v>0</v>
      </c>
      <c r="EA17" s="50"/>
      <c r="EB17" s="50"/>
      <c r="EC17" s="50"/>
      <c r="ED17" s="50"/>
      <c r="EE17" s="50"/>
      <c r="EF17" s="50"/>
      <c r="EG17" s="50"/>
      <c r="EH17" s="50"/>
      <c r="EI17" s="50"/>
      <c r="EJ17" s="50"/>
      <c r="EK17" s="50"/>
      <c r="EL17" s="50"/>
      <c r="EM17" s="49">
        <f t="shared" si="19"/>
        <v>0</v>
      </c>
    </row>
    <row r="18" spans="3:143" hidden="1" x14ac:dyDescent="0.45">
      <c r="C18" s="51" t="s">
        <v>11</v>
      </c>
      <c r="E18" s="50"/>
      <c r="F18" s="50"/>
      <c r="G18" s="50"/>
      <c r="H18" s="50"/>
      <c r="I18" s="50"/>
      <c r="J18" s="50"/>
      <c r="K18" s="50"/>
      <c r="L18" s="50"/>
      <c r="M18" s="50"/>
      <c r="N18" s="50"/>
      <c r="O18" s="50"/>
      <c r="P18" s="50"/>
      <c r="Q18" s="49">
        <f t="shared" si="10"/>
        <v>0</v>
      </c>
      <c r="S18" s="50"/>
      <c r="T18" s="50"/>
      <c r="U18" s="50"/>
      <c r="V18" s="50"/>
      <c r="W18" s="50"/>
      <c r="X18" s="50"/>
      <c r="Y18" s="50"/>
      <c r="Z18" s="50"/>
      <c r="AA18" s="50"/>
      <c r="AB18" s="50"/>
      <c r="AC18" s="50"/>
      <c r="AD18" s="50"/>
      <c r="AE18" s="49">
        <f t="shared" si="11"/>
        <v>0</v>
      </c>
      <c r="AG18" s="50"/>
      <c r="AH18" s="50"/>
      <c r="AI18" s="50"/>
      <c r="AJ18" s="50"/>
      <c r="AK18" s="50"/>
      <c r="AL18" s="50"/>
      <c r="AM18" s="50"/>
      <c r="AN18" s="50"/>
      <c r="AO18" s="50"/>
      <c r="AP18" s="50"/>
      <c r="AQ18" s="50"/>
      <c r="AR18" s="50"/>
      <c r="AS18" s="49">
        <f t="shared" si="12"/>
        <v>0</v>
      </c>
      <c r="AU18" s="50"/>
      <c r="AV18" s="50"/>
      <c r="AW18" s="50"/>
      <c r="AX18" s="50"/>
      <c r="AY18" s="50"/>
      <c r="AZ18" s="50"/>
      <c r="BA18" s="50"/>
      <c r="BB18" s="50"/>
      <c r="BC18" s="50"/>
      <c r="BD18" s="50"/>
      <c r="BE18" s="50"/>
      <c r="BF18" s="50"/>
      <c r="BG18" s="49">
        <f t="shared" si="13"/>
        <v>0</v>
      </c>
      <c r="BI18" s="50"/>
      <c r="BJ18" s="50"/>
      <c r="BK18" s="50"/>
      <c r="BL18" s="50"/>
      <c r="BM18" s="50"/>
      <c r="BN18" s="50"/>
      <c r="BO18" s="50"/>
      <c r="BP18" s="50"/>
      <c r="BQ18" s="50"/>
      <c r="BR18" s="50"/>
      <c r="BS18" s="50"/>
      <c r="BT18" s="50"/>
      <c r="BU18" s="49">
        <f t="shared" si="14"/>
        <v>0</v>
      </c>
      <c r="BW18" s="50"/>
      <c r="BX18" s="50"/>
      <c r="BY18" s="50"/>
      <c r="BZ18" s="50"/>
      <c r="CA18" s="50"/>
      <c r="CB18" s="50"/>
      <c r="CC18" s="50"/>
      <c r="CD18" s="50"/>
      <c r="CE18" s="50"/>
      <c r="CF18" s="50"/>
      <c r="CG18" s="50"/>
      <c r="CH18" s="50"/>
      <c r="CI18" s="49">
        <f t="shared" si="15"/>
        <v>0</v>
      </c>
      <c r="CK18" s="50"/>
      <c r="CL18" s="50"/>
      <c r="CM18" s="50"/>
      <c r="CN18" s="50"/>
      <c r="CO18" s="50"/>
      <c r="CP18" s="50"/>
      <c r="CQ18" s="50"/>
      <c r="CR18" s="50"/>
      <c r="CS18" s="50"/>
      <c r="CT18" s="50"/>
      <c r="CU18" s="50"/>
      <c r="CV18" s="50"/>
      <c r="CW18" s="49">
        <f t="shared" si="16"/>
        <v>0</v>
      </c>
      <c r="CY18" s="50"/>
      <c r="CZ18" s="50"/>
      <c r="DA18" s="50"/>
      <c r="DB18" s="50"/>
      <c r="DC18" s="50"/>
      <c r="DD18" s="50"/>
      <c r="DE18" s="50"/>
      <c r="DF18" s="50"/>
      <c r="DG18" s="50"/>
      <c r="DH18" s="50"/>
      <c r="DI18" s="50"/>
      <c r="DJ18" s="50"/>
      <c r="DK18" s="49">
        <f t="shared" si="17"/>
        <v>0</v>
      </c>
      <c r="DM18" s="50"/>
      <c r="DN18" s="50"/>
      <c r="DO18" s="50"/>
      <c r="DP18" s="50"/>
      <c r="DQ18" s="50"/>
      <c r="DR18" s="50"/>
      <c r="DS18" s="50"/>
      <c r="DT18" s="50"/>
      <c r="DU18" s="50"/>
      <c r="DV18" s="50"/>
      <c r="DW18" s="50"/>
      <c r="DX18" s="50"/>
      <c r="DY18" s="49">
        <f t="shared" si="18"/>
        <v>0</v>
      </c>
      <c r="EA18" s="50"/>
      <c r="EB18" s="50"/>
      <c r="EC18" s="50"/>
      <c r="ED18" s="50"/>
      <c r="EE18" s="50"/>
      <c r="EF18" s="50"/>
      <c r="EG18" s="50"/>
      <c r="EH18" s="50"/>
      <c r="EI18" s="50"/>
      <c r="EJ18" s="50"/>
      <c r="EK18" s="50"/>
      <c r="EL18" s="50"/>
      <c r="EM18" s="49">
        <f t="shared" si="19"/>
        <v>0</v>
      </c>
    </row>
    <row r="19" spans="3:143" hidden="1" x14ac:dyDescent="0.45">
      <c r="C19" s="51" t="s">
        <v>11</v>
      </c>
      <c r="E19" s="50"/>
      <c r="F19" s="50"/>
      <c r="G19" s="50"/>
      <c r="H19" s="50"/>
      <c r="I19" s="50"/>
      <c r="J19" s="50"/>
      <c r="K19" s="50"/>
      <c r="L19" s="50"/>
      <c r="M19" s="50"/>
      <c r="N19" s="50"/>
      <c r="O19" s="50"/>
      <c r="P19" s="50"/>
      <c r="Q19" s="49">
        <f t="shared" si="10"/>
        <v>0</v>
      </c>
      <c r="S19" s="50"/>
      <c r="T19" s="50"/>
      <c r="U19" s="50"/>
      <c r="V19" s="50"/>
      <c r="W19" s="50"/>
      <c r="X19" s="50"/>
      <c r="Y19" s="50"/>
      <c r="Z19" s="50"/>
      <c r="AA19" s="50"/>
      <c r="AB19" s="50"/>
      <c r="AC19" s="50"/>
      <c r="AD19" s="50"/>
      <c r="AE19" s="49">
        <f t="shared" si="11"/>
        <v>0</v>
      </c>
      <c r="AG19" s="50"/>
      <c r="AH19" s="50"/>
      <c r="AI19" s="50"/>
      <c r="AJ19" s="50"/>
      <c r="AK19" s="50"/>
      <c r="AL19" s="50"/>
      <c r="AM19" s="50"/>
      <c r="AN19" s="50"/>
      <c r="AO19" s="50"/>
      <c r="AP19" s="50"/>
      <c r="AQ19" s="50"/>
      <c r="AR19" s="50"/>
      <c r="AS19" s="49">
        <f t="shared" si="12"/>
        <v>0</v>
      </c>
      <c r="AU19" s="50"/>
      <c r="AV19" s="50"/>
      <c r="AW19" s="50"/>
      <c r="AX19" s="50"/>
      <c r="AY19" s="50"/>
      <c r="AZ19" s="50"/>
      <c r="BA19" s="50"/>
      <c r="BB19" s="50"/>
      <c r="BC19" s="50"/>
      <c r="BD19" s="50"/>
      <c r="BE19" s="50"/>
      <c r="BF19" s="50"/>
      <c r="BG19" s="49">
        <f t="shared" si="13"/>
        <v>0</v>
      </c>
      <c r="BI19" s="50"/>
      <c r="BJ19" s="50"/>
      <c r="BK19" s="50"/>
      <c r="BL19" s="50"/>
      <c r="BM19" s="50"/>
      <c r="BN19" s="50"/>
      <c r="BO19" s="50"/>
      <c r="BP19" s="50"/>
      <c r="BQ19" s="50"/>
      <c r="BR19" s="50"/>
      <c r="BS19" s="50"/>
      <c r="BT19" s="50"/>
      <c r="BU19" s="49">
        <f t="shared" si="14"/>
        <v>0</v>
      </c>
      <c r="BW19" s="50"/>
      <c r="BX19" s="50"/>
      <c r="BY19" s="50"/>
      <c r="BZ19" s="50"/>
      <c r="CA19" s="50"/>
      <c r="CB19" s="50"/>
      <c r="CC19" s="50"/>
      <c r="CD19" s="50"/>
      <c r="CE19" s="50"/>
      <c r="CF19" s="50"/>
      <c r="CG19" s="50"/>
      <c r="CH19" s="50"/>
      <c r="CI19" s="49">
        <f t="shared" si="15"/>
        <v>0</v>
      </c>
      <c r="CK19" s="50"/>
      <c r="CL19" s="50"/>
      <c r="CM19" s="50"/>
      <c r="CN19" s="50"/>
      <c r="CO19" s="50"/>
      <c r="CP19" s="50"/>
      <c r="CQ19" s="50"/>
      <c r="CR19" s="50"/>
      <c r="CS19" s="50"/>
      <c r="CT19" s="50"/>
      <c r="CU19" s="50"/>
      <c r="CV19" s="50"/>
      <c r="CW19" s="49">
        <f t="shared" si="16"/>
        <v>0</v>
      </c>
      <c r="CY19" s="50"/>
      <c r="CZ19" s="50"/>
      <c r="DA19" s="50"/>
      <c r="DB19" s="50"/>
      <c r="DC19" s="50"/>
      <c r="DD19" s="50"/>
      <c r="DE19" s="50"/>
      <c r="DF19" s="50"/>
      <c r="DG19" s="50"/>
      <c r="DH19" s="50"/>
      <c r="DI19" s="50"/>
      <c r="DJ19" s="50"/>
      <c r="DK19" s="49">
        <f t="shared" si="17"/>
        <v>0</v>
      </c>
      <c r="DM19" s="50"/>
      <c r="DN19" s="50"/>
      <c r="DO19" s="50"/>
      <c r="DP19" s="50"/>
      <c r="DQ19" s="50"/>
      <c r="DR19" s="50"/>
      <c r="DS19" s="50"/>
      <c r="DT19" s="50"/>
      <c r="DU19" s="50"/>
      <c r="DV19" s="50"/>
      <c r="DW19" s="50"/>
      <c r="DX19" s="50"/>
      <c r="DY19" s="49">
        <f t="shared" si="18"/>
        <v>0</v>
      </c>
      <c r="EA19" s="50"/>
      <c r="EB19" s="50"/>
      <c r="EC19" s="50"/>
      <c r="ED19" s="50"/>
      <c r="EE19" s="50"/>
      <c r="EF19" s="50"/>
      <c r="EG19" s="50"/>
      <c r="EH19" s="50"/>
      <c r="EI19" s="50"/>
      <c r="EJ19" s="50"/>
      <c r="EK19" s="50"/>
      <c r="EL19" s="50"/>
      <c r="EM19" s="49">
        <f t="shared" si="19"/>
        <v>0</v>
      </c>
    </row>
    <row r="20" spans="3:143" x14ac:dyDescent="0.45">
      <c r="C20" s="52" t="s">
        <v>12</v>
      </c>
      <c r="E20" s="44" cm="1">
        <f t="array" aca="1" ref="E20" ca="1">SUM(INDIRECT(ADDRESS(Income_min_row,COLUMN()) &amp; ":" &amp; ADDRESS(income_max_row, COLUMN())))</f>
        <v>0</v>
      </c>
      <c r="F20" s="44" cm="1">
        <f t="array" aca="1" ref="F20" ca="1">SUM(INDIRECT(ADDRESS(Income_min_row,COLUMN()) &amp; ":" &amp; ADDRESS(income_max_row, COLUMN())))</f>
        <v>0</v>
      </c>
      <c r="G20" s="44" cm="1">
        <f t="array" aca="1" ref="G20" ca="1">SUM(INDIRECT(ADDRESS(Income_min_row,COLUMN()) &amp; ":" &amp; ADDRESS(income_max_row, COLUMN())))</f>
        <v>0</v>
      </c>
      <c r="H20" s="44" cm="1">
        <f t="array" aca="1" ref="H20" ca="1">SUM(INDIRECT(ADDRESS(Income_min_row,COLUMN()) &amp; ":" &amp; ADDRESS(income_max_row, COLUMN())))</f>
        <v>0</v>
      </c>
      <c r="I20" s="44" cm="1">
        <f t="array" aca="1" ref="I20" ca="1">SUM(INDIRECT(ADDRESS(Income_min_row,COLUMN()) &amp; ":" &amp; ADDRESS(income_max_row, COLUMN())))</f>
        <v>0</v>
      </c>
      <c r="J20" s="44" cm="1">
        <f t="array" aca="1" ref="J20" ca="1">SUM(INDIRECT(ADDRESS(Income_min_row,COLUMN()) &amp; ":" &amp; ADDRESS(income_max_row, COLUMN())))</f>
        <v>0</v>
      </c>
      <c r="K20" s="44" cm="1">
        <f t="array" aca="1" ref="K20" ca="1">SUM(INDIRECT(ADDRESS(Income_min_row,COLUMN()) &amp; ":" &amp; ADDRESS(income_max_row, COLUMN())))</f>
        <v>0</v>
      </c>
      <c r="L20" s="44" cm="1">
        <f t="array" aca="1" ref="L20" ca="1">SUM(INDIRECT(ADDRESS(Income_min_row,COLUMN()) &amp; ":" &amp; ADDRESS(income_max_row, COLUMN())))</f>
        <v>0</v>
      </c>
      <c r="M20" s="44" cm="1">
        <f t="array" aca="1" ref="M20" ca="1">SUM(INDIRECT(ADDRESS(Income_min_row,COLUMN()) &amp; ":" &amp; ADDRESS(income_max_row, COLUMN())))</f>
        <v>0</v>
      </c>
      <c r="N20" s="44" cm="1">
        <f t="array" aca="1" ref="N20" ca="1">SUM(INDIRECT(ADDRESS(Income_min_row,COLUMN()) &amp; ":" &amp; ADDRESS(income_max_row, COLUMN())))</f>
        <v>0</v>
      </c>
      <c r="O20" s="44" cm="1">
        <f t="array" aca="1" ref="O20" ca="1">SUM(INDIRECT(ADDRESS(Income_min_row,COLUMN()) &amp; ":" &amp; ADDRESS(income_max_row, COLUMN())))</f>
        <v>0</v>
      </c>
      <c r="P20" s="44" cm="1">
        <f t="array" aca="1" ref="P20" ca="1">SUM(INDIRECT(ADDRESS(Income_min_row,COLUMN()) &amp; ":" &amp; ADDRESS(income_max_row, COLUMN())))</f>
        <v>0</v>
      </c>
      <c r="Q20" s="44" cm="1">
        <f t="array" aca="1" ref="Q20" ca="1">SUM(INDIRECT(ADDRESS(Income_min_row,COLUMN()) &amp; ":" &amp; ADDRESS(income_max_row, COLUMN())))</f>
        <v>0</v>
      </c>
      <c r="S20" s="44" cm="1">
        <f t="array" aca="1" ref="S20" ca="1">SUM(INDIRECT(ADDRESS(Income_min_row,COLUMN()) &amp; ":" &amp; ADDRESS(income_max_row, COLUMN())))</f>
        <v>0</v>
      </c>
      <c r="T20" s="44" cm="1">
        <f t="array" aca="1" ref="T20" ca="1">SUM(INDIRECT(ADDRESS(Income_min_row,COLUMN()) &amp; ":" &amp; ADDRESS(income_max_row, COLUMN())))</f>
        <v>0</v>
      </c>
      <c r="U20" s="44" cm="1">
        <f t="array" aca="1" ref="U20" ca="1">SUM(INDIRECT(ADDRESS(Income_min_row,COLUMN()) &amp; ":" &amp; ADDRESS(income_max_row, COLUMN())))</f>
        <v>0</v>
      </c>
      <c r="V20" s="44" cm="1">
        <f t="array" aca="1" ref="V20" ca="1">SUM(INDIRECT(ADDRESS(Income_min_row,COLUMN()) &amp; ":" &amp; ADDRESS(income_max_row, COLUMN())))</f>
        <v>0</v>
      </c>
      <c r="W20" s="44" cm="1">
        <f t="array" aca="1" ref="W20" ca="1">SUM(INDIRECT(ADDRESS(Income_min_row,COLUMN()) &amp; ":" &amp; ADDRESS(income_max_row, COLUMN())))</f>
        <v>0</v>
      </c>
      <c r="X20" s="44" cm="1">
        <f t="array" aca="1" ref="X20" ca="1">SUM(INDIRECT(ADDRESS(Income_min_row,COLUMN()) &amp; ":" &amp; ADDRESS(income_max_row, COLUMN())))</f>
        <v>0</v>
      </c>
      <c r="Y20" s="44" cm="1">
        <f t="array" aca="1" ref="Y20" ca="1">SUM(INDIRECT(ADDRESS(Income_min_row,COLUMN()) &amp; ":" &amp; ADDRESS(income_max_row, COLUMN())))</f>
        <v>0</v>
      </c>
      <c r="Z20" s="44" cm="1">
        <f t="array" aca="1" ref="Z20" ca="1">SUM(INDIRECT(ADDRESS(Income_min_row,COLUMN()) &amp; ":" &amp; ADDRESS(income_max_row, COLUMN())))</f>
        <v>0</v>
      </c>
      <c r="AA20" s="44" cm="1">
        <f t="array" aca="1" ref="AA20" ca="1">SUM(INDIRECT(ADDRESS(Income_min_row,COLUMN()) &amp; ":" &amp; ADDRESS(income_max_row, COLUMN())))</f>
        <v>0</v>
      </c>
      <c r="AB20" s="44" cm="1">
        <f t="array" aca="1" ref="AB20" ca="1">SUM(INDIRECT(ADDRESS(Income_min_row,COLUMN()) &amp; ":" &amp; ADDRESS(income_max_row, COLUMN())))</f>
        <v>0</v>
      </c>
      <c r="AC20" s="44" cm="1">
        <f t="array" aca="1" ref="AC20" ca="1">SUM(INDIRECT(ADDRESS(Income_min_row,COLUMN()) &amp; ":" &amp; ADDRESS(income_max_row, COLUMN())))</f>
        <v>0</v>
      </c>
      <c r="AD20" s="44" cm="1">
        <f t="array" aca="1" ref="AD20" ca="1">SUM(INDIRECT(ADDRESS(Income_min_row,COLUMN()) &amp; ":" &amp; ADDRESS(income_max_row, COLUMN())))</f>
        <v>0</v>
      </c>
      <c r="AE20" s="44" cm="1">
        <f t="array" aca="1" ref="AE20" ca="1">SUM(INDIRECT(ADDRESS(Income_min_row,COLUMN()) &amp; ":" &amp; ADDRESS(income_max_row, COLUMN())))</f>
        <v>0</v>
      </c>
      <c r="AG20" s="44" cm="1">
        <f t="array" aca="1" ref="AG20" ca="1">SUM(INDIRECT(ADDRESS(Income_min_row,COLUMN()) &amp; ":" &amp; ADDRESS(income_max_row, COLUMN())))</f>
        <v>0</v>
      </c>
      <c r="AH20" s="44" cm="1">
        <f t="array" aca="1" ref="AH20" ca="1">SUM(INDIRECT(ADDRESS(Income_min_row,COLUMN()) &amp; ":" &amp; ADDRESS(income_max_row, COLUMN())))</f>
        <v>0</v>
      </c>
      <c r="AI20" s="44" cm="1">
        <f t="array" aca="1" ref="AI20" ca="1">SUM(INDIRECT(ADDRESS(Income_min_row,COLUMN()) &amp; ":" &amp; ADDRESS(income_max_row, COLUMN())))</f>
        <v>0</v>
      </c>
      <c r="AJ20" s="44" cm="1">
        <f t="array" aca="1" ref="AJ20" ca="1">SUM(INDIRECT(ADDRESS(Income_min_row,COLUMN()) &amp; ":" &amp; ADDRESS(income_max_row, COLUMN())))</f>
        <v>0</v>
      </c>
      <c r="AK20" s="44" cm="1">
        <f t="array" aca="1" ref="AK20" ca="1">SUM(INDIRECT(ADDRESS(Income_min_row,COLUMN()) &amp; ":" &amp; ADDRESS(income_max_row, COLUMN())))</f>
        <v>0</v>
      </c>
      <c r="AL20" s="44" cm="1">
        <f t="array" aca="1" ref="AL20" ca="1">SUM(INDIRECT(ADDRESS(Income_min_row,COLUMN()) &amp; ":" &amp; ADDRESS(income_max_row, COLUMN())))</f>
        <v>0</v>
      </c>
      <c r="AM20" s="44" cm="1">
        <f t="array" aca="1" ref="AM20" ca="1">SUM(INDIRECT(ADDRESS(Income_min_row,COLUMN()) &amp; ":" &amp; ADDRESS(income_max_row, COLUMN())))</f>
        <v>0</v>
      </c>
      <c r="AN20" s="44" cm="1">
        <f t="array" aca="1" ref="AN20" ca="1">SUM(INDIRECT(ADDRESS(Income_min_row,COLUMN()) &amp; ":" &amp; ADDRESS(income_max_row, COLUMN())))</f>
        <v>0</v>
      </c>
      <c r="AO20" s="44" cm="1">
        <f t="array" aca="1" ref="AO20" ca="1">SUM(INDIRECT(ADDRESS(Income_min_row,COLUMN()) &amp; ":" &amp; ADDRESS(income_max_row, COLUMN())))</f>
        <v>0</v>
      </c>
      <c r="AP20" s="44" cm="1">
        <f t="array" aca="1" ref="AP20" ca="1">SUM(INDIRECT(ADDRESS(Income_min_row,COLUMN()) &amp; ":" &amp; ADDRESS(income_max_row, COLUMN())))</f>
        <v>0</v>
      </c>
      <c r="AQ20" s="44" cm="1">
        <f t="array" aca="1" ref="AQ20" ca="1">SUM(INDIRECT(ADDRESS(Income_min_row,COLUMN()) &amp; ":" &amp; ADDRESS(income_max_row, COLUMN())))</f>
        <v>0</v>
      </c>
      <c r="AR20" s="44" cm="1">
        <f t="array" aca="1" ref="AR20" ca="1">SUM(INDIRECT(ADDRESS(Income_min_row,COLUMN()) &amp; ":" &amp; ADDRESS(income_max_row, COLUMN())))</f>
        <v>0</v>
      </c>
      <c r="AS20" s="44" cm="1">
        <f t="array" aca="1" ref="AS20" ca="1">SUM(INDIRECT(ADDRESS(Income_min_row,COLUMN()) &amp; ":" &amp; ADDRESS(income_max_row, COLUMN())))</f>
        <v>0</v>
      </c>
      <c r="AU20" s="44" cm="1">
        <f t="array" aca="1" ref="AU20" ca="1">SUM(INDIRECT(ADDRESS(Income_min_row,COLUMN()) &amp; ":" &amp; ADDRESS(income_max_row, COLUMN())))</f>
        <v>0</v>
      </c>
      <c r="AV20" s="44" cm="1">
        <f t="array" aca="1" ref="AV20" ca="1">SUM(INDIRECT(ADDRESS(Income_min_row,COLUMN()) &amp; ":" &amp; ADDRESS(income_max_row, COLUMN())))</f>
        <v>0</v>
      </c>
      <c r="AW20" s="44" cm="1">
        <f t="array" aca="1" ref="AW20" ca="1">SUM(INDIRECT(ADDRESS(Income_min_row,COLUMN()) &amp; ":" &amp; ADDRESS(income_max_row, COLUMN())))</f>
        <v>0</v>
      </c>
      <c r="AX20" s="44" cm="1">
        <f t="array" aca="1" ref="AX20" ca="1">SUM(INDIRECT(ADDRESS(Income_min_row,COLUMN()) &amp; ":" &amp; ADDRESS(income_max_row, COLUMN())))</f>
        <v>0</v>
      </c>
      <c r="AY20" s="44" cm="1">
        <f t="array" aca="1" ref="AY20" ca="1">SUM(INDIRECT(ADDRESS(Income_min_row,COLUMN()) &amp; ":" &amp; ADDRESS(income_max_row, COLUMN())))</f>
        <v>0</v>
      </c>
      <c r="AZ20" s="44" cm="1">
        <f t="array" aca="1" ref="AZ20" ca="1">SUM(INDIRECT(ADDRESS(Income_min_row,COLUMN()) &amp; ":" &amp; ADDRESS(income_max_row, COLUMN())))</f>
        <v>0</v>
      </c>
      <c r="BA20" s="44" cm="1">
        <f t="array" aca="1" ref="BA20" ca="1">SUM(INDIRECT(ADDRESS(Income_min_row,COLUMN()) &amp; ":" &amp; ADDRESS(income_max_row, COLUMN())))</f>
        <v>0</v>
      </c>
      <c r="BB20" s="44" cm="1">
        <f t="array" aca="1" ref="BB20" ca="1">SUM(INDIRECT(ADDRESS(Income_min_row,COLUMN()) &amp; ":" &amp; ADDRESS(income_max_row, COLUMN())))</f>
        <v>0</v>
      </c>
      <c r="BC20" s="44" cm="1">
        <f t="array" aca="1" ref="BC20" ca="1">SUM(INDIRECT(ADDRESS(Income_min_row,COLUMN()) &amp; ":" &amp; ADDRESS(income_max_row, COLUMN())))</f>
        <v>0</v>
      </c>
      <c r="BD20" s="44" cm="1">
        <f t="array" aca="1" ref="BD20" ca="1">SUM(INDIRECT(ADDRESS(Income_min_row,COLUMN()) &amp; ":" &amp; ADDRESS(income_max_row, COLUMN())))</f>
        <v>0</v>
      </c>
      <c r="BE20" s="44" cm="1">
        <f t="array" aca="1" ref="BE20" ca="1">SUM(INDIRECT(ADDRESS(Income_min_row,COLUMN()) &amp; ":" &amp; ADDRESS(income_max_row, COLUMN())))</f>
        <v>0</v>
      </c>
      <c r="BF20" s="44" cm="1">
        <f t="array" aca="1" ref="BF20" ca="1">SUM(INDIRECT(ADDRESS(Income_min_row,COLUMN()) &amp; ":" &amp; ADDRESS(income_max_row, COLUMN())))</f>
        <v>0</v>
      </c>
      <c r="BG20" s="44" cm="1">
        <f t="array" aca="1" ref="BG20" ca="1">SUM(INDIRECT(ADDRESS(Income_min_row,COLUMN()) &amp; ":" &amp; ADDRESS(income_max_row, COLUMN())))</f>
        <v>0</v>
      </c>
      <c r="BI20" s="44" cm="1">
        <f t="array" aca="1" ref="BI20" ca="1">SUM(INDIRECT(ADDRESS(Income_min_row,COLUMN()) &amp; ":" &amp; ADDRESS(income_max_row, COLUMN())))</f>
        <v>0</v>
      </c>
      <c r="BJ20" s="44" cm="1">
        <f t="array" aca="1" ref="BJ20" ca="1">SUM(INDIRECT(ADDRESS(Income_min_row,COLUMN()) &amp; ":" &amp; ADDRESS(income_max_row, COLUMN())))</f>
        <v>0</v>
      </c>
      <c r="BK20" s="44" cm="1">
        <f t="array" aca="1" ref="BK20" ca="1">SUM(INDIRECT(ADDRESS(Income_min_row,COLUMN()) &amp; ":" &amp; ADDRESS(income_max_row, COLUMN())))</f>
        <v>0</v>
      </c>
      <c r="BL20" s="44" cm="1">
        <f t="array" aca="1" ref="BL20" ca="1">SUM(INDIRECT(ADDRESS(Income_min_row,COLUMN()) &amp; ":" &amp; ADDRESS(income_max_row, COLUMN())))</f>
        <v>0</v>
      </c>
      <c r="BM20" s="44" cm="1">
        <f t="array" aca="1" ref="BM20" ca="1">SUM(INDIRECT(ADDRESS(Income_min_row,COLUMN()) &amp; ":" &amp; ADDRESS(income_max_row, COLUMN())))</f>
        <v>0</v>
      </c>
      <c r="BN20" s="44" cm="1">
        <f t="array" aca="1" ref="BN20" ca="1">SUM(INDIRECT(ADDRESS(Income_min_row,COLUMN()) &amp; ":" &amp; ADDRESS(income_max_row, COLUMN())))</f>
        <v>0</v>
      </c>
      <c r="BO20" s="44" cm="1">
        <f t="array" aca="1" ref="BO20" ca="1">SUM(INDIRECT(ADDRESS(Income_min_row,COLUMN()) &amp; ":" &amp; ADDRESS(income_max_row, COLUMN())))</f>
        <v>0</v>
      </c>
      <c r="BP20" s="44" cm="1">
        <f t="array" aca="1" ref="BP20" ca="1">SUM(INDIRECT(ADDRESS(Income_min_row,COLUMN()) &amp; ":" &amp; ADDRESS(income_max_row, COLUMN())))</f>
        <v>0</v>
      </c>
      <c r="BQ20" s="44" cm="1">
        <f t="array" aca="1" ref="BQ20" ca="1">SUM(INDIRECT(ADDRESS(Income_min_row,COLUMN()) &amp; ":" &amp; ADDRESS(income_max_row, COLUMN())))</f>
        <v>0</v>
      </c>
      <c r="BR20" s="44" cm="1">
        <f t="array" aca="1" ref="BR20" ca="1">SUM(INDIRECT(ADDRESS(Income_min_row,COLUMN()) &amp; ":" &amp; ADDRESS(income_max_row, COLUMN())))</f>
        <v>0</v>
      </c>
      <c r="BS20" s="44" cm="1">
        <f t="array" aca="1" ref="BS20" ca="1">SUM(INDIRECT(ADDRESS(Income_min_row,COLUMN()) &amp; ":" &amp; ADDRESS(income_max_row, COLUMN())))</f>
        <v>0</v>
      </c>
      <c r="BT20" s="44" cm="1">
        <f t="array" aca="1" ref="BT20" ca="1">SUM(INDIRECT(ADDRESS(Income_min_row,COLUMN()) &amp; ":" &amp; ADDRESS(income_max_row, COLUMN())))</f>
        <v>0</v>
      </c>
      <c r="BU20" s="44" cm="1">
        <f t="array" aca="1" ref="BU20" ca="1">SUM(INDIRECT(ADDRESS(Income_min_row,COLUMN()) &amp; ":" &amp; ADDRESS(income_max_row, COLUMN())))</f>
        <v>0</v>
      </c>
      <c r="BW20" s="44" cm="1">
        <f t="array" aca="1" ref="BW20" ca="1">SUM(INDIRECT(ADDRESS(Income_min_row,COLUMN()) &amp; ":" &amp; ADDRESS(income_max_row, COLUMN())))</f>
        <v>0</v>
      </c>
      <c r="BX20" s="44" cm="1">
        <f t="array" aca="1" ref="BX20" ca="1">SUM(INDIRECT(ADDRESS(Income_min_row,COLUMN()) &amp; ":" &amp; ADDRESS(income_max_row, COLUMN())))</f>
        <v>0</v>
      </c>
      <c r="BY20" s="44" cm="1">
        <f t="array" aca="1" ref="BY20" ca="1">SUM(INDIRECT(ADDRESS(Income_min_row,COLUMN()) &amp; ":" &amp; ADDRESS(income_max_row, COLUMN())))</f>
        <v>0</v>
      </c>
      <c r="BZ20" s="44" cm="1">
        <f t="array" aca="1" ref="BZ20" ca="1">SUM(INDIRECT(ADDRESS(Income_min_row,COLUMN()) &amp; ":" &amp; ADDRESS(income_max_row, COLUMN())))</f>
        <v>0</v>
      </c>
      <c r="CA20" s="44" cm="1">
        <f t="array" aca="1" ref="CA20" ca="1">SUM(INDIRECT(ADDRESS(Income_min_row,COLUMN()) &amp; ":" &amp; ADDRESS(income_max_row, COLUMN())))</f>
        <v>0</v>
      </c>
      <c r="CB20" s="44" cm="1">
        <f t="array" aca="1" ref="CB20" ca="1">SUM(INDIRECT(ADDRESS(Income_min_row,COLUMN()) &amp; ":" &amp; ADDRESS(income_max_row, COLUMN())))</f>
        <v>0</v>
      </c>
      <c r="CC20" s="44" cm="1">
        <f t="array" aca="1" ref="CC20" ca="1">SUM(INDIRECT(ADDRESS(Income_min_row,COLUMN()) &amp; ":" &amp; ADDRESS(income_max_row, COLUMN())))</f>
        <v>0</v>
      </c>
      <c r="CD20" s="44" cm="1">
        <f t="array" aca="1" ref="CD20" ca="1">SUM(INDIRECT(ADDRESS(Income_min_row,COLUMN()) &amp; ":" &amp; ADDRESS(income_max_row, COLUMN())))</f>
        <v>0</v>
      </c>
      <c r="CE20" s="44" cm="1">
        <f t="array" aca="1" ref="CE20" ca="1">SUM(INDIRECT(ADDRESS(Income_min_row,COLUMN()) &amp; ":" &amp; ADDRESS(income_max_row, COLUMN())))</f>
        <v>0</v>
      </c>
      <c r="CF20" s="44" cm="1">
        <f t="array" aca="1" ref="CF20" ca="1">SUM(INDIRECT(ADDRESS(Income_min_row,COLUMN()) &amp; ":" &amp; ADDRESS(income_max_row, COLUMN())))</f>
        <v>0</v>
      </c>
      <c r="CG20" s="44" cm="1">
        <f t="array" aca="1" ref="CG20" ca="1">SUM(INDIRECT(ADDRESS(Income_min_row,COLUMN()) &amp; ":" &amp; ADDRESS(income_max_row, COLUMN())))</f>
        <v>0</v>
      </c>
      <c r="CH20" s="44" cm="1">
        <f t="array" aca="1" ref="CH20" ca="1">SUM(INDIRECT(ADDRESS(Income_min_row,COLUMN()) &amp; ":" &amp; ADDRESS(income_max_row, COLUMN())))</f>
        <v>0</v>
      </c>
      <c r="CI20" s="44" cm="1">
        <f t="array" aca="1" ref="CI20" ca="1">SUM(INDIRECT(ADDRESS(Income_min_row,COLUMN()) &amp; ":" &amp; ADDRESS(income_max_row, COLUMN())))</f>
        <v>0</v>
      </c>
      <c r="CK20" s="44" cm="1">
        <f t="array" aca="1" ref="CK20" ca="1">SUM(INDIRECT(ADDRESS(Income_min_row,COLUMN()) &amp; ":" &amp; ADDRESS(income_max_row, COLUMN())))</f>
        <v>0</v>
      </c>
      <c r="CL20" s="44" cm="1">
        <f t="array" aca="1" ref="CL20" ca="1">SUM(INDIRECT(ADDRESS(Income_min_row,COLUMN()) &amp; ":" &amp; ADDRESS(income_max_row, COLUMN())))</f>
        <v>0</v>
      </c>
      <c r="CM20" s="44" cm="1">
        <f t="array" aca="1" ref="CM20" ca="1">SUM(INDIRECT(ADDRESS(Income_min_row,COLUMN()) &amp; ":" &amp; ADDRESS(income_max_row, COLUMN())))</f>
        <v>0</v>
      </c>
      <c r="CN20" s="44" cm="1">
        <f t="array" aca="1" ref="CN20" ca="1">SUM(INDIRECT(ADDRESS(Income_min_row,COLUMN()) &amp; ":" &amp; ADDRESS(income_max_row, COLUMN())))</f>
        <v>0</v>
      </c>
      <c r="CO20" s="44" cm="1">
        <f t="array" aca="1" ref="CO20" ca="1">SUM(INDIRECT(ADDRESS(Income_min_row,COLUMN()) &amp; ":" &amp; ADDRESS(income_max_row, COLUMN())))</f>
        <v>0</v>
      </c>
      <c r="CP20" s="44" cm="1">
        <f t="array" aca="1" ref="CP20" ca="1">SUM(INDIRECT(ADDRESS(Income_min_row,COLUMN()) &amp; ":" &amp; ADDRESS(income_max_row, COLUMN())))</f>
        <v>0</v>
      </c>
      <c r="CQ20" s="44" cm="1">
        <f t="array" aca="1" ref="CQ20" ca="1">SUM(INDIRECT(ADDRESS(Income_min_row,COLUMN()) &amp; ":" &amp; ADDRESS(income_max_row, COLUMN())))</f>
        <v>0</v>
      </c>
      <c r="CR20" s="44" cm="1">
        <f t="array" aca="1" ref="CR20" ca="1">SUM(INDIRECT(ADDRESS(Income_min_row,COLUMN()) &amp; ":" &amp; ADDRESS(income_max_row, COLUMN())))</f>
        <v>0</v>
      </c>
      <c r="CS20" s="44" cm="1">
        <f t="array" aca="1" ref="CS20" ca="1">SUM(INDIRECT(ADDRESS(Income_min_row,COLUMN()) &amp; ":" &amp; ADDRESS(income_max_row, COLUMN())))</f>
        <v>0</v>
      </c>
      <c r="CT20" s="44" cm="1">
        <f t="array" aca="1" ref="CT20" ca="1">SUM(INDIRECT(ADDRESS(Income_min_row,COLUMN()) &amp; ":" &amp; ADDRESS(income_max_row, COLUMN())))</f>
        <v>0</v>
      </c>
      <c r="CU20" s="44" cm="1">
        <f t="array" aca="1" ref="CU20" ca="1">SUM(INDIRECT(ADDRESS(Income_min_row,COLUMN()) &amp; ":" &amp; ADDRESS(income_max_row, COLUMN())))</f>
        <v>0</v>
      </c>
      <c r="CV20" s="44" cm="1">
        <f t="array" aca="1" ref="CV20" ca="1">SUM(INDIRECT(ADDRESS(Income_min_row,COLUMN()) &amp; ":" &amp; ADDRESS(income_max_row, COLUMN())))</f>
        <v>0</v>
      </c>
      <c r="CW20" s="44" cm="1">
        <f t="array" aca="1" ref="CW20" ca="1">SUM(INDIRECT(ADDRESS(Income_min_row,COLUMN()) &amp; ":" &amp; ADDRESS(income_max_row, COLUMN())))</f>
        <v>0</v>
      </c>
      <c r="CY20" s="44" cm="1">
        <f t="array" aca="1" ref="CY20" ca="1">SUM(INDIRECT(ADDRESS(Income_min_row,COLUMN()) &amp; ":" &amp; ADDRESS(income_max_row, COLUMN())))</f>
        <v>0</v>
      </c>
      <c r="CZ20" s="44" cm="1">
        <f t="array" aca="1" ref="CZ20" ca="1">SUM(INDIRECT(ADDRESS(Income_min_row,COLUMN()) &amp; ":" &amp; ADDRESS(income_max_row, COLUMN())))</f>
        <v>0</v>
      </c>
      <c r="DA20" s="44" cm="1">
        <f t="array" aca="1" ref="DA20" ca="1">SUM(INDIRECT(ADDRESS(Income_min_row,COLUMN()) &amp; ":" &amp; ADDRESS(income_max_row, COLUMN())))</f>
        <v>0</v>
      </c>
      <c r="DB20" s="44" cm="1">
        <f t="array" aca="1" ref="DB20" ca="1">SUM(INDIRECT(ADDRESS(Income_min_row,COLUMN()) &amp; ":" &amp; ADDRESS(income_max_row, COLUMN())))</f>
        <v>0</v>
      </c>
      <c r="DC20" s="44" cm="1">
        <f t="array" aca="1" ref="DC20" ca="1">SUM(INDIRECT(ADDRESS(Income_min_row,COLUMN()) &amp; ":" &amp; ADDRESS(income_max_row, COLUMN())))</f>
        <v>0</v>
      </c>
      <c r="DD20" s="44" cm="1">
        <f t="array" aca="1" ref="DD20" ca="1">SUM(INDIRECT(ADDRESS(Income_min_row,COLUMN()) &amp; ":" &amp; ADDRESS(income_max_row, COLUMN())))</f>
        <v>0</v>
      </c>
      <c r="DE20" s="44" cm="1">
        <f t="array" aca="1" ref="DE20" ca="1">SUM(INDIRECT(ADDRESS(Income_min_row,COLUMN()) &amp; ":" &amp; ADDRESS(income_max_row, COLUMN())))</f>
        <v>0</v>
      </c>
      <c r="DF20" s="44" cm="1">
        <f t="array" aca="1" ref="DF20" ca="1">SUM(INDIRECT(ADDRESS(Income_min_row,COLUMN()) &amp; ":" &amp; ADDRESS(income_max_row, COLUMN())))</f>
        <v>0</v>
      </c>
      <c r="DG20" s="44" cm="1">
        <f t="array" aca="1" ref="DG20" ca="1">SUM(INDIRECT(ADDRESS(Income_min_row,COLUMN()) &amp; ":" &amp; ADDRESS(income_max_row, COLUMN())))</f>
        <v>0</v>
      </c>
      <c r="DH20" s="44" cm="1">
        <f t="array" aca="1" ref="DH20" ca="1">SUM(INDIRECT(ADDRESS(Income_min_row,COLUMN()) &amp; ":" &amp; ADDRESS(income_max_row, COLUMN())))</f>
        <v>0</v>
      </c>
      <c r="DI20" s="44" cm="1">
        <f t="array" aca="1" ref="DI20" ca="1">SUM(INDIRECT(ADDRESS(Income_min_row,COLUMN()) &amp; ":" &amp; ADDRESS(income_max_row, COLUMN())))</f>
        <v>0</v>
      </c>
      <c r="DJ20" s="44" cm="1">
        <f t="array" aca="1" ref="DJ20" ca="1">SUM(INDIRECT(ADDRESS(Income_min_row,COLUMN()) &amp; ":" &amp; ADDRESS(income_max_row, COLUMN())))</f>
        <v>0</v>
      </c>
      <c r="DK20" s="44" cm="1">
        <f t="array" aca="1" ref="DK20" ca="1">SUM(INDIRECT(ADDRESS(Income_min_row,COLUMN()) &amp; ":" &amp; ADDRESS(income_max_row, COLUMN())))</f>
        <v>0</v>
      </c>
      <c r="DM20" s="44" cm="1">
        <f t="array" aca="1" ref="DM20" ca="1">SUM(INDIRECT(ADDRESS(Income_min_row,COLUMN()) &amp; ":" &amp; ADDRESS(income_max_row, COLUMN())))</f>
        <v>0</v>
      </c>
      <c r="DN20" s="44" cm="1">
        <f t="array" aca="1" ref="DN20" ca="1">SUM(INDIRECT(ADDRESS(Income_min_row,COLUMN()) &amp; ":" &amp; ADDRESS(income_max_row, COLUMN())))</f>
        <v>0</v>
      </c>
      <c r="DO20" s="44" cm="1">
        <f t="array" aca="1" ref="DO20" ca="1">SUM(INDIRECT(ADDRESS(Income_min_row,COLUMN()) &amp; ":" &amp; ADDRESS(income_max_row, COLUMN())))</f>
        <v>0</v>
      </c>
      <c r="DP20" s="44" cm="1">
        <f t="array" aca="1" ref="DP20" ca="1">SUM(INDIRECT(ADDRESS(Income_min_row,COLUMN()) &amp; ":" &amp; ADDRESS(income_max_row, COLUMN())))</f>
        <v>0</v>
      </c>
      <c r="DQ20" s="44" cm="1">
        <f t="array" aca="1" ref="DQ20" ca="1">SUM(INDIRECT(ADDRESS(Income_min_row,COLUMN()) &amp; ":" &amp; ADDRESS(income_max_row, COLUMN())))</f>
        <v>0</v>
      </c>
      <c r="DR20" s="44" cm="1">
        <f t="array" aca="1" ref="DR20" ca="1">SUM(INDIRECT(ADDRESS(Income_min_row,COLUMN()) &amp; ":" &amp; ADDRESS(income_max_row, COLUMN())))</f>
        <v>0</v>
      </c>
      <c r="DS20" s="44" cm="1">
        <f t="array" aca="1" ref="DS20" ca="1">SUM(INDIRECT(ADDRESS(Income_min_row,COLUMN()) &amp; ":" &amp; ADDRESS(income_max_row, COLUMN())))</f>
        <v>0</v>
      </c>
      <c r="DT20" s="44" cm="1">
        <f t="array" aca="1" ref="DT20" ca="1">SUM(INDIRECT(ADDRESS(Income_min_row,COLUMN()) &amp; ":" &amp; ADDRESS(income_max_row, COLUMN())))</f>
        <v>0</v>
      </c>
      <c r="DU20" s="44" cm="1">
        <f t="array" aca="1" ref="DU20" ca="1">SUM(INDIRECT(ADDRESS(Income_min_row,COLUMN()) &amp; ":" &amp; ADDRESS(income_max_row, COLUMN())))</f>
        <v>0</v>
      </c>
      <c r="DV20" s="44" cm="1">
        <f t="array" aca="1" ref="DV20" ca="1">SUM(INDIRECT(ADDRESS(Income_min_row,COLUMN()) &amp; ":" &amp; ADDRESS(income_max_row, COLUMN())))</f>
        <v>0</v>
      </c>
      <c r="DW20" s="44" cm="1">
        <f t="array" aca="1" ref="DW20" ca="1">SUM(INDIRECT(ADDRESS(Income_min_row,COLUMN()) &amp; ":" &amp; ADDRESS(income_max_row, COLUMN())))</f>
        <v>0</v>
      </c>
      <c r="DX20" s="44" cm="1">
        <f t="array" aca="1" ref="DX20" ca="1">SUM(INDIRECT(ADDRESS(Income_min_row,COLUMN()) &amp; ":" &amp; ADDRESS(income_max_row, COLUMN())))</f>
        <v>0</v>
      </c>
      <c r="DY20" s="44" cm="1">
        <f t="array" aca="1" ref="DY20" ca="1">SUM(INDIRECT(ADDRESS(Income_min_row,COLUMN()) &amp; ":" &amp; ADDRESS(income_max_row, COLUMN())))</f>
        <v>0</v>
      </c>
      <c r="EA20" s="44" cm="1">
        <f t="array" aca="1" ref="EA20" ca="1">SUM(INDIRECT(ADDRESS(Income_min_row,COLUMN()) &amp; ":" &amp; ADDRESS(income_max_row, COLUMN())))</f>
        <v>0</v>
      </c>
      <c r="EB20" s="44" cm="1">
        <f t="array" aca="1" ref="EB20" ca="1">SUM(INDIRECT(ADDRESS(Income_min_row,COLUMN()) &amp; ":" &amp; ADDRESS(income_max_row, COLUMN())))</f>
        <v>0</v>
      </c>
      <c r="EC20" s="44" cm="1">
        <f t="array" aca="1" ref="EC20" ca="1">SUM(INDIRECT(ADDRESS(Income_min_row,COLUMN()) &amp; ":" &amp; ADDRESS(income_max_row, COLUMN())))</f>
        <v>0</v>
      </c>
      <c r="ED20" s="44" cm="1">
        <f t="array" aca="1" ref="ED20" ca="1">SUM(INDIRECT(ADDRESS(Income_min_row,COLUMN()) &amp; ":" &amp; ADDRESS(income_max_row, COLUMN())))</f>
        <v>0</v>
      </c>
      <c r="EE20" s="44" cm="1">
        <f t="array" aca="1" ref="EE20" ca="1">SUM(INDIRECT(ADDRESS(Income_min_row,COLUMN()) &amp; ":" &amp; ADDRESS(income_max_row, COLUMN())))</f>
        <v>0</v>
      </c>
      <c r="EF20" s="44" cm="1">
        <f t="array" aca="1" ref="EF20" ca="1">SUM(INDIRECT(ADDRESS(Income_min_row,COLUMN()) &amp; ":" &amp; ADDRESS(income_max_row, COLUMN())))</f>
        <v>0</v>
      </c>
      <c r="EG20" s="44" cm="1">
        <f t="array" aca="1" ref="EG20" ca="1">SUM(INDIRECT(ADDRESS(Income_min_row,COLUMN()) &amp; ":" &amp; ADDRESS(income_max_row, COLUMN())))</f>
        <v>0</v>
      </c>
      <c r="EH20" s="44" cm="1">
        <f t="array" aca="1" ref="EH20" ca="1">SUM(INDIRECT(ADDRESS(Income_min_row,COLUMN()) &amp; ":" &amp; ADDRESS(income_max_row, COLUMN())))</f>
        <v>0</v>
      </c>
      <c r="EI20" s="44" cm="1">
        <f t="array" aca="1" ref="EI20" ca="1">SUM(INDIRECT(ADDRESS(Income_min_row,COLUMN()) &amp; ":" &amp; ADDRESS(income_max_row, COLUMN())))</f>
        <v>0</v>
      </c>
      <c r="EJ20" s="44" cm="1">
        <f t="array" aca="1" ref="EJ20" ca="1">SUM(INDIRECT(ADDRESS(Income_min_row,COLUMN()) &amp; ":" &amp; ADDRESS(income_max_row, COLUMN())))</f>
        <v>0</v>
      </c>
      <c r="EK20" s="44" cm="1">
        <f t="array" aca="1" ref="EK20" ca="1">SUM(INDIRECT(ADDRESS(Income_min_row,COLUMN()) &amp; ":" &amp; ADDRESS(income_max_row, COLUMN())))</f>
        <v>0</v>
      </c>
      <c r="EL20" s="44" cm="1">
        <f t="array" aca="1" ref="EL20" ca="1">SUM(INDIRECT(ADDRESS(Income_min_row,COLUMN()) &amp; ":" &amp; ADDRESS(income_max_row, COLUMN())))</f>
        <v>0</v>
      </c>
      <c r="EM20" s="44" cm="1">
        <f t="array" aca="1" ref="EM20" ca="1">SUM(INDIRECT(ADDRESS(Income_min_row,COLUMN()) &amp; ":" &amp; ADDRESS(income_max_row, COLUMN())))</f>
        <v>0</v>
      </c>
    </row>
    <row r="21" spans="3:143" x14ac:dyDescent="0.45">
      <c r="AE21" s="39"/>
      <c r="AS21" s="39"/>
      <c r="BG21" s="39"/>
      <c r="BU21" s="39"/>
      <c r="CI21" s="39"/>
      <c r="CW21" s="39"/>
      <c r="DK21" s="39"/>
      <c r="DY21" s="39"/>
      <c r="EM21" s="39"/>
    </row>
    <row r="22" spans="3:143" x14ac:dyDescent="0.45">
      <c r="C22" s="39" t="s">
        <v>16</v>
      </c>
      <c r="E22" s="53">
        <f>DATE(E$5,1,1)</f>
        <v>45292</v>
      </c>
      <c r="F22" s="53">
        <f>DATE(E$5,2,1)</f>
        <v>45323</v>
      </c>
      <c r="G22" s="53">
        <f>DATE(E$5,3,1)</f>
        <v>45352</v>
      </c>
      <c r="H22" s="53">
        <f>DATE(E$5,4,1)</f>
        <v>45383</v>
      </c>
      <c r="I22" s="53">
        <f>DATE(E$5,5,1)</f>
        <v>45413</v>
      </c>
      <c r="J22" s="53">
        <f>DATE(E$5,6,1)</f>
        <v>45444</v>
      </c>
      <c r="K22" s="53">
        <f>DATE(E$5,7,1)</f>
        <v>45474</v>
      </c>
      <c r="L22" s="53">
        <f>DATE(E$5,8,1)</f>
        <v>45505</v>
      </c>
      <c r="M22" s="53">
        <f>DATE(E$5,9,1)</f>
        <v>45536</v>
      </c>
      <c r="N22" s="53">
        <f>DATE(E$5,10,1)</f>
        <v>45566</v>
      </c>
      <c r="O22" s="53">
        <f>DATE(E$5,11,1)</f>
        <v>45597</v>
      </c>
      <c r="P22" s="53">
        <f>DATE(E$5,12,1)</f>
        <v>45627</v>
      </c>
      <c r="Q22" s="54">
        <f>E$5</f>
        <v>2024</v>
      </c>
      <c r="S22" s="53">
        <f>DATE(S$5,1,1)</f>
        <v>45658</v>
      </c>
      <c r="T22" s="53">
        <f>DATE(S$5,2,1)</f>
        <v>45689</v>
      </c>
      <c r="U22" s="53">
        <f>DATE(S$5,3,1)</f>
        <v>45717</v>
      </c>
      <c r="V22" s="53">
        <f>DATE(S$5,4,1)</f>
        <v>45748</v>
      </c>
      <c r="W22" s="53">
        <f>DATE(S$5,5,1)</f>
        <v>45778</v>
      </c>
      <c r="X22" s="53">
        <f>DATE(S$5,6,1)</f>
        <v>45809</v>
      </c>
      <c r="Y22" s="53">
        <f>DATE(S$5,7,1)</f>
        <v>45839</v>
      </c>
      <c r="Z22" s="53">
        <f>DATE(S$5,8,1)</f>
        <v>45870</v>
      </c>
      <c r="AA22" s="53">
        <f>DATE(S$5,9,1)</f>
        <v>45901</v>
      </c>
      <c r="AB22" s="53">
        <f>DATE(S$5,10,1)</f>
        <v>45931</v>
      </c>
      <c r="AC22" s="53">
        <f>DATE(S$5,11,1)</f>
        <v>45962</v>
      </c>
      <c r="AD22" s="53">
        <f>DATE(S$5,12,1)</f>
        <v>45992</v>
      </c>
      <c r="AE22" s="54">
        <f>S$5</f>
        <v>2025</v>
      </c>
      <c r="AG22" s="53">
        <f>DATE(AG$5,1,1)</f>
        <v>46023</v>
      </c>
      <c r="AH22" s="53">
        <f>DATE(AG$5,2,1)</f>
        <v>46054</v>
      </c>
      <c r="AI22" s="53">
        <f>DATE(AG$5,3,1)</f>
        <v>46082</v>
      </c>
      <c r="AJ22" s="53">
        <f>DATE(AG$5,4,1)</f>
        <v>46113</v>
      </c>
      <c r="AK22" s="53">
        <f>DATE(AG$5,5,1)</f>
        <v>46143</v>
      </c>
      <c r="AL22" s="53">
        <f>DATE(AG$5,6,1)</f>
        <v>46174</v>
      </c>
      <c r="AM22" s="53">
        <f>DATE(AG$5,7,1)</f>
        <v>46204</v>
      </c>
      <c r="AN22" s="53">
        <f>DATE(AG$5,8,1)</f>
        <v>46235</v>
      </c>
      <c r="AO22" s="53">
        <f>DATE(AG$5,9,1)</f>
        <v>46266</v>
      </c>
      <c r="AP22" s="53">
        <f>DATE(AG$5,10,1)</f>
        <v>46296</v>
      </c>
      <c r="AQ22" s="53">
        <f>DATE(AG$5,11,1)</f>
        <v>46327</v>
      </c>
      <c r="AR22" s="53">
        <f>DATE(AG$5,12,1)</f>
        <v>46357</v>
      </c>
      <c r="AS22" s="54">
        <f>AG$5</f>
        <v>2026</v>
      </c>
      <c r="AU22" s="53">
        <f>DATE(AU$5,1,1)</f>
        <v>46388</v>
      </c>
      <c r="AV22" s="53">
        <f>DATE(AU$5,2,1)</f>
        <v>46419</v>
      </c>
      <c r="AW22" s="53">
        <f>DATE(AU$5,3,1)</f>
        <v>46447</v>
      </c>
      <c r="AX22" s="53">
        <f>DATE(AU$5,4,1)</f>
        <v>46478</v>
      </c>
      <c r="AY22" s="53">
        <f>DATE(AU$5,5,1)</f>
        <v>46508</v>
      </c>
      <c r="AZ22" s="53">
        <f>DATE(AU$5,6,1)</f>
        <v>46539</v>
      </c>
      <c r="BA22" s="53">
        <f>DATE(AU$5,7,1)</f>
        <v>46569</v>
      </c>
      <c r="BB22" s="53">
        <f>DATE(AU$5,8,1)</f>
        <v>46600</v>
      </c>
      <c r="BC22" s="53">
        <f>DATE(AU$5,9,1)</f>
        <v>46631</v>
      </c>
      <c r="BD22" s="53">
        <f>DATE(AU$5,10,1)</f>
        <v>46661</v>
      </c>
      <c r="BE22" s="53">
        <f>DATE(AU$5,11,1)</f>
        <v>46692</v>
      </c>
      <c r="BF22" s="53">
        <f>DATE(AU$5,12,1)</f>
        <v>46722</v>
      </c>
      <c r="BG22" s="54">
        <f>AU$5</f>
        <v>2027</v>
      </c>
      <c r="BI22" s="53">
        <f>DATE(BI$5,1,1)</f>
        <v>46753</v>
      </c>
      <c r="BJ22" s="53">
        <f>DATE(BI$5,2,1)</f>
        <v>46784</v>
      </c>
      <c r="BK22" s="53">
        <f>DATE(BI$5,3,1)</f>
        <v>46813</v>
      </c>
      <c r="BL22" s="53">
        <f>DATE(BI$5,4,1)</f>
        <v>46844</v>
      </c>
      <c r="BM22" s="53">
        <f>DATE(BI$5,5,1)</f>
        <v>46874</v>
      </c>
      <c r="BN22" s="53">
        <f>DATE(BI$5,6,1)</f>
        <v>46905</v>
      </c>
      <c r="BO22" s="53">
        <f>DATE(BI$5,7,1)</f>
        <v>46935</v>
      </c>
      <c r="BP22" s="53">
        <f>DATE(BI$5,8,1)</f>
        <v>46966</v>
      </c>
      <c r="BQ22" s="53">
        <f>DATE(BI$5,9,1)</f>
        <v>46997</v>
      </c>
      <c r="BR22" s="53">
        <f>DATE(BI$5,10,1)</f>
        <v>47027</v>
      </c>
      <c r="BS22" s="53">
        <f>DATE(BI$5,11,1)</f>
        <v>47058</v>
      </c>
      <c r="BT22" s="53">
        <f>DATE(BI$5,12,1)</f>
        <v>47088</v>
      </c>
      <c r="BU22" s="54">
        <f>BI$5</f>
        <v>2028</v>
      </c>
      <c r="BW22" s="53">
        <f>DATE(BW$5,1,1)</f>
        <v>47119</v>
      </c>
      <c r="BX22" s="53">
        <f>DATE(BW$5,2,1)</f>
        <v>47150</v>
      </c>
      <c r="BY22" s="53">
        <f>DATE(BW$5,3,1)</f>
        <v>47178</v>
      </c>
      <c r="BZ22" s="53">
        <f>DATE(BW$5,4,1)</f>
        <v>47209</v>
      </c>
      <c r="CA22" s="53">
        <f>DATE(BW$5,5,1)</f>
        <v>47239</v>
      </c>
      <c r="CB22" s="53">
        <f>DATE(BW$5,6,1)</f>
        <v>47270</v>
      </c>
      <c r="CC22" s="53">
        <f>DATE(BW$5,7,1)</f>
        <v>47300</v>
      </c>
      <c r="CD22" s="53">
        <f>DATE(BW$5,8,1)</f>
        <v>47331</v>
      </c>
      <c r="CE22" s="53">
        <f>DATE(BW$5,9,1)</f>
        <v>47362</v>
      </c>
      <c r="CF22" s="53">
        <f>DATE(BW$5,10,1)</f>
        <v>47392</v>
      </c>
      <c r="CG22" s="53">
        <f>DATE(BW$5,11,1)</f>
        <v>47423</v>
      </c>
      <c r="CH22" s="53">
        <f>DATE(BW$5,12,1)</f>
        <v>47453</v>
      </c>
      <c r="CI22" s="54">
        <f>BW$5</f>
        <v>2029</v>
      </c>
      <c r="CK22" s="53">
        <f>DATE(CK$5,1,1)</f>
        <v>47484</v>
      </c>
      <c r="CL22" s="53">
        <f>DATE(CK$5,2,1)</f>
        <v>47515</v>
      </c>
      <c r="CM22" s="53">
        <f>DATE(CK$5,3,1)</f>
        <v>47543</v>
      </c>
      <c r="CN22" s="53">
        <f>DATE(CK$5,4,1)</f>
        <v>47574</v>
      </c>
      <c r="CO22" s="53">
        <f>DATE(CK$5,5,1)</f>
        <v>47604</v>
      </c>
      <c r="CP22" s="53">
        <f>DATE(CK$5,6,1)</f>
        <v>47635</v>
      </c>
      <c r="CQ22" s="53">
        <f>DATE(CK$5,7,1)</f>
        <v>47665</v>
      </c>
      <c r="CR22" s="53">
        <f>DATE(CK$5,8,1)</f>
        <v>47696</v>
      </c>
      <c r="CS22" s="53">
        <f>DATE(CK$5,9,1)</f>
        <v>47727</v>
      </c>
      <c r="CT22" s="53">
        <f>DATE(CK$5,10,1)</f>
        <v>47757</v>
      </c>
      <c r="CU22" s="53">
        <f>DATE(CK$5,11,1)</f>
        <v>47788</v>
      </c>
      <c r="CV22" s="53">
        <f>DATE(CK$5,12,1)</f>
        <v>47818</v>
      </c>
      <c r="CW22" s="54">
        <f>CK$5</f>
        <v>2030</v>
      </c>
      <c r="CY22" s="53">
        <f>DATE(CY$5,1,1)</f>
        <v>47849</v>
      </c>
      <c r="CZ22" s="53">
        <f>DATE(CY$5,2,1)</f>
        <v>47880</v>
      </c>
      <c r="DA22" s="53">
        <f>DATE(CY$5,3,1)</f>
        <v>47908</v>
      </c>
      <c r="DB22" s="53">
        <f>DATE(CY$5,4,1)</f>
        <v>47939</v>
      </c>
      <c r="DC22" s="53">
        <f>DATE(CY$5,5,1)</f>
        <v>47969</v>
      </c>
      <c r="DD22" s="53">
        <f>DATE(CY$5,6,1)</f>
        <v>48000</v>
      </c>
      <c r="DE22" s="53">
        <f>DATE(CY$5,7,1)</f>
        <v>48030</v>
      </c>
      <c r="DF22" s="53">
        <f>DATE(CY$5,8,1)</f>
        <v>48061</v>
      </c>
      <c r="DG22" s="53">
        <f>DATE(CY$5,9,1)</f>
        <v>48092</v>
      </c>
      <c r="DH22" s="53">
        <f>DATE(CY$5,10,1)</f>
        <v>48122</v>
      </c>
      <c r="DI22" s="53">
        <f>DATE(CY$5,11,1)</f>
        <v>48153</v>
      </c>
      <c r="DJ22" s="53">
        <f>DATE(CY$5,12,1)</f>
        <v>48183</v>
      </c>
      <c r="DK22" s="54">
        <f>CY$5</f>
        <v>2031</v>
      </c>
      <c r="DM22" s="53">
        <f>DATE(DM$5,1,1)</f>
        <v>48214</v>
      </c>
      <c r="DN22" s="53">
        <f>DATE(DM$5,2,1)</f>
        <v>48245</v>
      </c>
      <c r="DO22" s="53">
        <f>DATE(DM$5,3,1)</f>
        <v>48274</v>
      </c>
      <c r="DP22" s="53">
        <f>DATE(DM$5,4,1)</f>
        <v>48305</v>
      </c>
      <c r="DQ22" s="53">
        <f>DATE(DM$5,5,1)</f>
        <v>48335</v>
      </c>
      <c r="DR22" s="53">
        <f>DATE(DM$5,6,1)</f>
        <v>48366</v>
      </c>
      <c r="DS22" s="53">
        <f>DATE(DM$5,7,1)</f>
        <v>48396</v>
      </c>
      <c r="DT22" s="53">
        <f>DATE(DM$5,8,1)</f>
        <v>48427</v>
      </c>
      <c r="DU22" s="53">
        <f>DATE(DM$5,9,1)</f>
        <v>48458</v>
      </c>
      <c r="DV22" s="53">
        <f>DATE(DM$5,10,1)</f>
        <v>48488</v>
      </c>
      <c r="DW22" s="53">
        <f>DATE(DM$5,11,1)</f>
        <v>48519</v>
      </c>
      <c r="DX22" s="53">
        <f>DATE(DM$5,12,1)</f>
        <v>48549</v>
      </c>
      <c r="DY22" s="54">
        <f>DM$5</f>
        <v>2032</v>
      </c>
      <c r="EA22" s="53">
        <f>DATE(EA$5,1,1)</f>
        <v>48580</v>
      </c>
      <c r="EB22" s="53">
        <f>DATE(EA$5,2,1)</f>
        <v>48611</v>
      </c>
      <c r="EC22" s="53">
        <f>DATE(EA$5,3,1)</f>
        <v>48639</v>
      </c>
      <c r="ED22" s="53">
        <f>DATE(EA$5,4,1)</f>
        <v>48670</v>
      </c>
      <c r="EE22" s="53">
        <f>DATE(EA$5,5,1)</f>
        <v>48700</v>
      </c>
      <c r="EF22" s="53">
        <f>DATE(EA$5,6,1)</f>
        <v>48731</v>
      </c>
      <c r="EG22" s="53">
        <f>DATE(EA$5,7,1)</f>
        <v>48761</v>
      </c>
      <c r="EH22" s="53">
        <f>DATE(EA$5,8,1)</f>
        <v>48792</v>
      </c>
      <c r="EI22" s="53">
        <f>DATE(EA$5,9,1)</f>
        <v>48823</v>
      </c>
      <c r="EJ22" s="53">
        <f>DATE(EA$5,10,1)</f>
        <v>48853</v>
      </c>
      <c r="EK22" s="53">
        <f>DATE(EA$5,11,1)</f>
        <v>48884</v>
      </c>
      <c r="EL22" s="53">
        <f>DATE(EA$5,12,1)</f>
        <v>48914</v>
      </c>
      <c r="EM22" s="54">
        <f>EA$5</f>
        <v>2033</v>
      </c>
    </row>
    <row r="23" spans="3:143" x14ac:dyDescent="0.45">
      <c r="C23" s="7" t="s">
        <v>19</v>
      </c>
      <c r="E23" s="55"/>
      <c r="F23" s="55"/>
      <c r="G23" s="55"/>
      <c r="H23" s="55"/>
      <c r="I23" s="55"/>
      <c r="J23" s="55"/>
      <c r="K23" s="55"/>
      <c r="L23" s="55"/>
      <c r="M23" s="55"/>
      <c r="N23" s="55"/>
      <c r="O23" s="55"/>
      <c r="P23" s="55"/>
      <c r="Q23" s="49">
        <f>SUM(E23:P23)</f>
        <v>0</v>
      </c>
      <c r="S23" s="55"/>
      <c r="T23" s="55"/>
      <c r="U23" s="55"/>
      <c r="V23" s="55"/>
      <c r="W23" s="55"/>
      <c r="X23" s="55"/>
      <c r="Y23" s="55"/>
      <c r="Z23" s="55"/>
      <c r="AA23" s="55"/>
      <c r="AB23" s="55"/>
      <c r="AC23" s="55"/>
      <c r="AD23" s="55"/>
      <c r="AE23" s="49">
        <f>SUM(S23:AD23)</f>
        <v>0</v>
      </c>
      <c r="AG23" s="55"/>
      <c r="AH23" s="55"/>
      <c r="AI23" s="55"/>
      <c r="AJ23" s="55"/>
      <c r="AK23" s="55"/>
      <c r="AL23" s="55"/>
      <c r="AM23" s="55"/>
      <c r="AN23" s="55"/>
      <c r="AO23" s="55"/>
      <c r="AP23" s="55"/>
      <c r="AQ23" s="55"/>
      <c r="AR23" s="55"/>
      <c r="AS23" s="49">
        <f>SUM(AG23:AR23)</f>
        <v>0</v>
      </c>
      <c r="AU23" s="55"/>
      <c r="AV23" s="55"/>
      <c r="AW23" s="55"/>
      <c r="AX23" s="55"/>
      <c r="AY23" s="55"/>
      <c r="AZ23" s="55"/>
      <c r="BA23" s="55"/>
      <c r="BB23" s="55"/>
      <c r="BC23" s="55"/>
      <c r="BD23" s="55"/>
      <c r="BE23" s="55"/>
      <c r="BF23" s="55"/>
      <c r="BG23" s="49">
        <f>SUM(AU23:BF23)</f>
        <v>0</v>
      </c>
      <c r="BI23" s="55"/>
      <c r="BJ23" s="55"/>
      <c r="BK23" s="55"/>
      <c r="BL23" s="55"/>
      <c r="BM23" s="55"/>
      <c r="BN23" s="55"/>
      <c r="BO23" s="55"/>
      <c r="BP23" s="55"/>
      <c r="BQ23" s="55"/>
      <c r="BR23" s="55"/>
      <c r="BS23" s="55"/>
      <c r="BT23" s="55"/>
      <c r="BU23" s="49">
        <f>SUM(BI23:BT23)</f>
        <v>0</v>
      </c>
      <c r="BW23" s="55"/>
      <c r="BX23" s="55"/>
      <c r="BY23" s="55"/>
      <c r="BZ23" s="55"/>
      <c r="CA23" s="55"/>
      <c r="CB23" s="55"/>
      <c r="CC23" s="55"/>
      <c r="CD23" s="55"/>
      <c r="CE23" s="55"/>
      <c r="CF23" s="55"/>
      <c r="CG23" s="55"/>
      <c r="CH23" s="55"/>
      <c r="CI23" s="49">
        <f>SUM(BW23:CH23)</f>
        <v>0</v>
      </c>
      <c r="CK23" s="55"/>
      <c r="CL23" s="55"/>
      <c r="CM23" s="55"/>
      <c r="CN23" s="55"/>
      <c r="CO23" s="55"/>
      <c r="CP23" s="55"/>
      <c r="CQ23" s="55"/>
      <c r="CR23" s="55"/>
      <c r="CS23" s="55"/>
      <c r="CT23" s="55"/>
      <c r="CU23" s="55"/>
      <c r="CV23" s="55"/>
      <c r="CW23" s="49">
        <f>SUM(CK23:CV23)</f>
        <v>0</v>
      </c>
      <c r="CY23" s="55"/>
      <c r="CZ23" s="55"/>
      <c r="DA23" s="55"/>
      <c r="DB23" s="55"/>
      <c r="DC23" s="55"/>
      <c r="DD23" s="55"/>
      <c r="DE23" s="55"/>
      <c r="DF23" s="55"/>
      <c r="DG23" s="55"/>
      <c r="DH23" s="55"/>
      <c r="DI23" s="55"/>
      <c r="DJ23" s="55"/>
      <c r="DK23" s="49">
        <f>SUM(CY23:DJ23)</f>
        <v>0</v>
      </c>
      <c r="DM23" s="55"/>
      <c r="DN23" s="55"/>
      <c r="DO23" s="55"/>
      <c r="DP23" s="55"/>
      <c r="DQ23" s="55"/>
      <c r="DR23" s="55"/>
      <c r="DS23" s="55"/>
      <c r="DT23" s="55"/>
      <c r="DU23" s="55"/>
      <c r="DV23" s="55"/>
      <c r="DW23" s="55"/>
      <c r="DX23" s="55"/>
      <c r="DY23" s="49">
        <f>SUM(DM23:DX23)</f>
        <v>0</v>
      </c>
      <c r="EA23" s="55"/>
      <c r="EB23" s="55"/>
      <c r="EC23" s="55"/>
      <c r="ED23" s="55"/>
      <c r="EE23" s="55"/>
      <c r="EF23" s="55"/>
      <c r="EG23" s="55"/>
      <c r="EH23" s="55"/>
      <c r="EI23" s="55"/>
      <c r="EJ23" s="55"/>
      <c r="EK23" s="55"/>
      <c r="EL23" s="55"/>
      <c r="EM23" s="49">
        <f>SUM(EA23:EL23)</f>
        <v>0</v>
      </c>
    </row>
    <row r="24" spans="3:143" x14ac:dyDescent="0.45">
      <c r="C24" s="7" t="s">
        <v>17</v>
      </c>
      <c r="E24" s="43"/>
      <c r="F24" s="43"/>
      <c r="G24" s="43"/>
      <c r="H24" s="43"/>
      <c r="I24" s="43"/>
      <c r="J24" s="43"/>
      <c r="K24" s="43"/>
      <c r="L24" s="43"/>
      <c r="M24" s="43"/>
      <c r="N24" s="43"/>
      <c r="O24" s="50"/>
      <c r="P24" s="50"/>
      <c r="Q24" s="49">
        <f t="shared" ref="Q24:Q31" si="21">SUM(E24:P24)</f>
        <v>0</v>
      </c>
      <c r="S24" s="43"/>
      <c r="T24" s="50"/>
      <c r="U24" s="50"/>
      <c r="V24" s="50"/>
      <c r="W24" s="50"/>
      <c r="X24" s="50"/>
      <c r="Y24" s="50"/>
      <c r="Z24" s="50"/>
      <c r="AA24" s="50"/>
      <c r="AB24" s="50"/>
      <c r="AC24" s="50"/>
      <c r="AD24" s="50"/>
      <c r="AE24" s="49">
        <f t="shared" ref="AE24:AE32" si="22">SUM(S24:AD24)</f>
        <v>0</v>
      </c>
      <c r="AG24" s="43"/>
      <c r="AH24" s="50"/>
      <c r="AI24" s="50"/>
      <c r="AJ24" s="50"/>
      <c r="AK24" s="50"/>
      <c r="AL24" s="50"/>
      <c r="AM24" s="50"/>
      <c r="AN24" s="50"/>
      <c r="AO24" s="50"/>
      <c r="AP24" s="50"/>
      <c r="AQ24" s="50"/>
      <c r="AR24" s="50"/>
      <c r="AS24" s="49">
        <f t="shared" ref="AS24:AS32" si="23">SUM(AG24:AR24)</f>
        <v>0</v>
      </c>
      <c r="AU24" s="43"/>
      <c r="AV24" s="50"/>
      <c r="AW24" s="50"/>
      <c r="AX24" s="50"/>
      <c r="AY24" s="50"/>
      <c r="AZ24" s="50"/>
      <c r="BA24" s="50"/>
      <c r="BB24" s="50"/>
      <c r="BC24" s="50"/>
      <c r="BD24" s="50"/>
      <c r="BE24" s="50"/>
      <c r="BF24" s="50"/>
      <c r="BG24" s="49">
        <f t="shared" ref="BG24:BG32" si="24">SUM(AU24:BF24)</f>
        <v>0</v>
      </c>
      <c r="BI24" s="43"/>
      <c r="BJ24" s="50"/>
      <c r="BK24" s="50"/>
      <c r="BL24" s="50"/>
      <c r="BM24" s="50"/>
      <c r="BN24" s="50"/>
      <c r="BO24" s="50"/>
      <c r="BP24" s="50"/>
      <c r="BQ24" s="50"/>
      <c r="BR24" s="50"/>
      <c r="BS24" s="50"/>
      <c r="BT24" s="50"/>
      <c r="BU24" s="49">
        <f t="shared" ref="BU24:BU32" si="25">SUM(BI24:BT24)</f>
        <v>0</v>
      </c>
      <c r="BW24" s="43"/>
      <c r="BX24" s="50"/>
      <c r="BY24" s="50"/>
      <c r="BZ24" s="50"/>
      <c r="CA24" s="50"/>
      <c r="CB24" s="50"/>
      <c r="CC24" s="50"/>
      <c r="CD24" s="50"/>
      <c r="CE24" s="50"/>
      <c r="CF24" s="50"/>
      <c r="CG24" s="50"/>
      <c r="CH24" s="50"/>
      <c r="CI24" s="49">
        <f t="shared" ref="CI24:CI32" si="26">SUM(BW24:CH24)</f>
        <v>0</v>
      </c>
      <c r="CK24" s="43"/>
      <c r="CL24" s="50"/>
      <c r="CM24" s="50"/>
      <c r="CN24" s="50"/>
      <c r="CO24" s="50"/>
      <c r="CP24" s="50"/>
      <c r="CQ24" s="50"/>
      <c r="CR24" s="50"/>
      <c r="CS24" s="50"/>
      <c r="CT24" s="50"/>
      <c r="CU24" s="50"/>
      <c r="CV24" s="50"/>
      <c r="CW24" s="49">
        <f t="shared" ref="CW24:CW32" si="27">SUM(CK24:CV24)</f>
        <v>0</v>
      </c>
      <c r="CY24" s="43"/>
      <c r="CZ24" s="50"/>
      <c r="DA24" s="50"/>
      <c r="DB24" s="50"/>
      <c r="DC24" s="50"/>
      <c r="DD24" s="50"/>
      <c r="DE24" s="50"/>
      <c r="DF24" s="50"/>
      <c r="DG24" s="50"/>
      <c r="DH24" s="50"/>
      <c r="DI24" s="50"/>
      <c r="DJ24" s="50"/>
      <c r="DK24" s="49">
        <f t="shared" ref="DK24:DK32" si="28">SUM(CY24:DJ24)</f>
        <v>0</v>
      </c>
      <c r="DM24" s="43"/>
      <c r="DN24" s="50"/>
      <c r="DO24" s="50"/>
      <c r="DP24" s="50"/>
      <c r="DQ24" s="50"/>
      <c r="DR24" s="50"/>
      <c r="DS24" s="50"/>
      <c r="DT24" s="50"/>
      <c r="DU24" s="50"/>
      <c r="DV24" s="50"/>
      <c r="DW24" s="50"/>
      <c r="DX24" s="50"/>
      <c r="DY24" s="49">
        <f t="shared" ref="DY24:DY32" si="29">SUM(DM24:DX24)</f>
        <v>0</v>
      </c>
      <c r="EA24" s="43"/>
      <c r="EB24" s="50"/>
      <c r="EC24" s="50"/>
      <c r="ED24" s="50"/>
      <c r="EE24" s="50"/>
      <c r="EF24" s="50"/>
      <c r="EG24" s="50"/>
      <c r="EH24" s="50"/>
      <c r="EI24" s="50"/>
      <c r="EJ24" s="50"/>
      <c r="EK24" s="50"/>
      <c r="EL24" s="50"/>
      <c r="EM24" s="49">
        <f t="shared" ref="EM24:EM32" si="30">SUM(EA24:EL24)</f>
        <v>0</v>
      </c>
    </row>
    <row r="25" spans="3:143" x14ac:dyDescent="0.45">
      <c r="C25" s="7" t="s">
        <v>68</v>
      </c>
      <c r="E25" s="43"/>
      <c r="F25" s="50"/>
      <c r="G25" s="43"/>
      <c r="H25" s="43"/>
      <c r="I25" s="43"/>
      <c r="J25" s="43"/>
      <c r="K25" s="43"/>
      <c r="L25" s="43"/>
      <c r="M25" s="43"/>
      <c r="N25" s="50"/>
      <c r="O25" s="50"/>
      <c r="P25" s="50"/>
      <c r="Q25" s="49">
        <f t="shared" si="21"/>
        <v>0</v>
      </c>
      <c r="S25" s="43"/>
      <c r="T25" s="50"/>
      <c r="U25" s="50"/>
      <c r="V25" s="50"/>
      <c r="W25" s="50"/>
      <c r="X25" s="50"/>
      <c r="Y25" s="50"/>
      <c r="Z25" s="50"/>
      <c r="AA25" s="50"/>
      <c r="AB25" s="50"/>
      <c r="AC25" s="50"/>
      <c r="AD25" s="50"/>
      <c r="AE25" s="49">
        <f t="shared" si="22"/>
        <v>0</v>
      </c>
      <c r="AG25" s="43"/>
      <c r="AH25" s="50"/>
      <c r="AI25" s="50"/>
      <c r="AJ25" s="50"/>
      <c r="AK25" s="50"/>
      <c r="AL25" s="50"/>
      <c r="AM25" s="50"/>
      <c r="AN25" s="50"/>
      <c r="AO25" s="50"/>
      <c r="AP25" s="50"/>
      <c r="AQ25" s="50"/>
      <c r="AR25" s="50"/>
      <c r="AS25" s="49">
        <f t="shared" si="23"/>
        <v>0</v>
      </c>
      <c r="AU25" s="43"/>
      <c r="AV25" s="50"/>
      <c r="AW25" s="50"/>
      <c r="AX25" s="50"/>
      <c r="AY25" s="50"/>
      <c r="AZ25" s="50"/>
      <c r="BA25" s="50"/>
      <c r="BB25" s="50"/>
      <c r="BC25" s="50"/>
      <c r="BD25" s="50"/>
      <c r="BE25" s="50"/>
      <c r="BF25" s="50"/>
      <c r="BG25" s="49">
        <f t="shared" si="24"/>
        <v>0</v>
      </c>
      <c r="BI25" s="43"/>
      <c r="BJ25" s="50"/>
      <c r="BK25" s="50"/>
      <c r="BL25" s="50"/>
      <c r="BM25" s="50"/>
      <c r="BN25" s="50"/>
      <c r="BO25" s="50"/>
      <c r="BP25" s="50"/>
      <c r="BQ25" s="50"/>
      <c r="BR25" s="50"/>
      <c r="BS25" s="50"/>
      <c r="BT25" s="50"/>
      <c r="BU25" s="49">
        <f t="shared" si="25"/>
        <v>0</v>
      </c>
      <c r="BW25" s="43"/>
      <c r="BX25" s="50"/>
      <c r="BY25" s="50"/>
      <c r="BZ25" s="50"/>
      <c r="CA25" s="50"/>
      <c r="CB25" s="50"/>
      <c r="CC25" s="50"/>
      <c r="CD25" s="50"/>
      <c r="CE25" s="50"/>
      <c r="CF25" s="50"/>
      <c r="CG25" s="50"/>
      <c r="CH25" s="50"/>
      <c r="CI25" s="49">
        <f t="shared" si="26"/>
        <v>0</v>
      </c>
      <c r="CK25" s="43"/>
      <c r="CL25" s="50"/>
      <c r="CM25" s="50"/>
      <c r="CN25" s="50"/>
      <c r="CO25" s="50"/>
      <c r="CP25" s="50"/>
      <c r="CQ25" s="50"/>
      <c r="CR25" s="50"/>
      <c r="CS25" s="50"/>
      <c r="CT25" s="50"/>
      <c r="CU25" s="50"/>
      <c r="CV25" s="50"/>
      <c r="CW25" s="49">
        <f t="shared" si="27"/>
        <v>0</v>
      </c>
      <c r="CY25" s="43"/>
      <c r="CZ25" s="50"/>
      <c r="DA25" s="50"/>
      <c r="DB25" s="50"/>
      <c r="DC25" s="50"/>
      <c r="DD25" s="50"/>
      <c r="DE25" s="50"/>
      <c r="DF25" s="50"/>
      <c r="DG25" s="50"/>
      <c r="DH25" s="50"/>
      <c r="DI25" s="50"/>
      <c r="DJ25" s="50"/>
      <c r="DK25" s="49">
        <f t="shared" si="28"/>
        <v>0</v>
      </c>
      <c r="DM25" s="43"/>
      <c r="DN25" s="50"/>
      <c r="DO25" s="50"/>
      <c r="DP25" s="50"/>
      <c r="DQ25" s="50"/>
      <c r="DR25" s="50"/>
      <c r="DS25" s="50"/>
      <c r="DT25" s="50"/>
      <c r="DU25" s="50"/>
      <c r="DV25" s="50"/>
      <c r="DW25" s="50"/>
      <c r="DX25" s="50"/>
      <c r="DY25" s="49">
        <f t="shared" si="29"/>
        <v>0</v>
      </c>
      <c r="EA25" s="43"/>
      <c r="EB25" s="50"/>
      <c r="EC25" s="50"/>
      <c r="ED25" s="50"/>
      <c r="EE25" s="50"/>
      <c r="EF25" s="50"/>
      <c r="EG25" s="50"/>
      <c r="EH25" s="50"/>
      <c r="EI25" s="50"/>
      <c r="EJ25" s="50"/>
      <c r="EK25" s="50"/>
      <c r="EL25" s="50"/>
      <c r="EM25" s="49">
        <f t="shared" si="30"/>
        <v>0</v>
      </c>
    </row>
    <row r="26" spans="3:143" hidden="1" x14ac:dyDescent="0.45">
      <c r="C26" s="56"/>
      <c r="E26" s="43"/>
      <c r="F26" s="43"/>
      <c r="G26" s="43"/>
      <c r="H26" s="43"/>
      <c r="I26" s="43"/>
      <c r="J26" s="43"/>
      <c r="K26" s="43"/>
      <c r="L26" s="43"/>
      <c r="M26" s="43"/>
      <c r="N26" s="43"/>
      <c r="O26" s="50"/>
      <c r="P26" s="50"/>
      <c r="Q26" s="49">
        <f t="shared" si="21"/>
        <v>0</v>
      </c>
      <c r="S26" s="43"/>
      <c r="T26" s="50"/>
      <c r="U26" s="50"/>
      <c r="V26" s="50"/>
      <c r="W26" s="50"/>
      <c r="X26" s="50"/>
      <c r="Y26" s="50"/>
      <c r="Z26" s="50"/>
      <c r="AA26" s="50"/>
      <c r="AB26" s="50"/>
      <c r="AC26" s="50"/>
      <c r="AD26" s="50"/>
      <c r="AE26" s="49">
        <f t="shared" si="22"/>
        <v>0</v>
      </c>
      <c r="AG26" s="43"/>
      <c r="AH26" s="50"/>
      <c r="AI26" s="50"/>
      <c r="AJ26" s="50"/>
      <c r="AK26" s="50"/>
      <c r="AL26" s="50"/>
      <c r="AM26" s="50"/>
      <c r="AN26" s="50"/>
      <c r="AO26" s="50"/>
      <c r="AP26" s="50"/>
      <c r="AQ26" s="50"/>
      <c r="AR26" s="50"/>
      <c r="AS26" s="49">
        <f t="shared" si="23"/>
        <v>0</v>
      </c>
      <c r="AU26" s="43"/>
      <c r="AV26" s="50"/>
      <c r="AW26" s="50"/>
      <c r="AX26" s="50"/>
      <c r="AY26" s="50"/>
      <c r="AZ26" s="50"/>
      <c r="BA26" s="50"/>
      <c r="BB26" s="50"/>
      <c r="BC26" s="50"/>
      <c r="BD26" s="50"/>
      <c r="BE26" s="50"/>
      <c r="BF26" s="50"/>
      <c r="BG26" s="49">
        <f t="shared" si="24"/>
        <v>0</v>
      </c>
      <c r="BI26" s="43"/>
      <c r="BJ26" s="50"/>
      <c r="BK26" s="50"/>
      <c r="BL26" s="50"/>
      <c r="BM26" s="50"/>
      <c r="BN26" s="50"/>
      <c r="BO26" s="50"/>
      <c r="BP26" s="50"/>
      <c r="BQ26" s="50"/>
      <c r="BR26" s="50"/>
      <c r="BS26" s="50"/>
      <c r="BT26" s="50"/>
      <c r="BU26" s="49">
        <f t="shared" si="25"/>
        <v>0</v>
      </c>
      <c r="BW26" s="43"/>
      <c r="BX26" s="50"/>
      <c r="BY26" s="50"/>
      <c r="BZ26" s="50"/>
      <c r="CA26" s="50"/>
      <c r="CB26" s="50"/>
      <c r="CC26" s="50"/>
      <c r="CD26" s="50"/>
      <c r="CE26" s="50"/>
      <c r="CF26" s="50"/>
      <c r="CG26" s="50"/>
      <c r="CH26" s="50"/>
      <c r="CI26" s="49">
        <f t="shared" si="26"/>
        <v>0</v>
      </c>
      <c r="CK26" s="43"/>
      <c r="CL26" s="50"/>
      <c r="CM26" s="50"/>
      <c r="CN26" s="50"/>
      <c r="CO26" s="50"/>
      <c r="CP26" s="50"/>
      <c r="CQ26" s="50"/>
      <c r="CR26" s="50"/>
      <c r="CS26" s="50"/>
      <c r="CT26" s="50"/>
      <c r="CU26" s="50"/>
      <c r="CV26" s="50"/>
      <c r="CW26" s="49">
        <f t="shared" si="27"/>
        <v>0</v>
      </c>
      <c r="CY26" s="43"/>
      <c r="CZ26" s="50"/>
      <c r="DA26" s="50"/>
      <c r="DB26" s="50"/>
      <c r="DC26" s="50"/>
      <c r="DD26" s="50"/>
      <c r="DE26" s="50"/>
      <c r="DF26" s="50"/>
      <c r="DG26" s="50"/>
      <c r="DH26" s="50"/>
      <c r="DI26" s="50"/>
      <c r="DJ26" s="50"/>
      <c r="DK26" s="49">
        <f t="shared" si="28"/>
        <v>0</v>
      </c>
      <c r="DM26" s="43"/>
      <c r="DN26" s="50"/>
      <c r="DO26" s="50"/>
      <c r="DP26" s="50"/>
      <c r="DQ26" s="50"/>
      <c r="DR26" s="50"/>
      <c r="DS26" s="50"/>
      <c r="DT26" s="50"/>
      <c r="DU26" s="50"/>
      <c r="DV26" s="50"/>
      <c r="DW26" s="50"/>
      <c r="DX26" s="50"/>
      <c r="DY26" s="49">
        <f t="shared" si="29"/>
        <v>0</v>
      </c>
      <c r="EA26" s="43"/>
      <c r="EB26" s="50"/>
      <c r="EC26" s="50"/>
      <c r="ED26" s="50"/>
      <c r="EE26" s="50"/>
      <c r="EF26" s="50"/>
      <c r="EG26" s="50"/>
      <c r="EH26" s="50"/>
      <c r="EI26" s="50"/>
      <c r="EJ26" s="50"/>
      <c r="EK26" s="50"/>
      <c r="EL26" s="50"/>
      <c r="EM26" s="49">
        <f t="shared" si="30"/>
        <v>0</v>
      </c>
    </row>
    <row r="27" spans="3:143" hidden="1" x14ac:dyDescent="0.45">
      <c r="C27" s="56"/>
      <c r="E27" s="50"/>
      <c r="F27" s="50"/>
      <c r="G27" s="50"/>
      <c r="H27" s="50"/>
      <c r="I27" s="50"/>
      <c r="J27" s="50"/>
      <c r="K27" s="50"/>
      <c r="L27" s="50"/>
      <c r="M27" s="50"/>
      <c r="N27" s="50"/>
      <c r="O27" s="50"/>
      <c r="P27" s="50"/>
      <c r="Q27" s="49">
        <f t="shared" si="21"/>
        <v>0</v>
      </c>
      <c r="S27" s="50"/>
      <c r="T27" s="50"/>
      <c r="U27" s="50"/>
      <c r="V27" s="50"/>
      <c r="W27" s="50"/>
      <c r="X27" s="50"/>
      <c r="Y27" s="50"/>
      <c r="Z27" s="50"/>
      <c r="AA27" s="50"/>
      <c r="AB27" s="50"/>
      <c r="AC27" s="50"/>
      <c r="AD27" s="50"/>
      <c r="AE27" s="49">
        <f t="shared" si="22"/>
        <v>0</v>
      </c>
      <c r="AG27" s="50"/>
      <c r="AH27" s="50"/>
      <c r="AI27" s="50"/>
      <c r="AJ27" s="50"/>
      <c r="AK27" s="50"/>
      <c r="AL27" s="50"/>
      <c r="AM27" s="50"/>
      <c r="AN27" s="50"/>
      <c r="AO27" s="50"/>
      <c r="AP27" s="50"/>
      <c r="AQ27" s="50"/>
      <c r="AR27" s="50"/>
      <c r="AS27" s="49">
        <f t="shared" si="23"/>
        <v>0</v>
      </c>
      <c r="AU27" s="50"/>
      <c r="AV27" s="50"/>
      <c r="AW27" s="50"/>
      <c r="AX27" s="50"/>
      <c r="AY27" s="50"/>
      <c r="AZ27" s="50"/>
      <c r="BA27" s="50"/>
      <c r="BB27" s="50"/>
      <c r="BC27" s="50"/>
      <c r="BD27" s="50"/>
      <c r="BE27" s="50"/>
      <c r="BF27" s="50"/>
      <c r="BG27" s="49">
        <f t="shared" si="24"/>
        <v>0</v>
      </c>
      <c r="BI27" s="50"/>
      <c r="BJ27" s="50"/>
      <c r="BK27" s="50"/>
      <c r="BL27" s="50"/>
      <c r="BM27" s="50"/>
      <c r="BN27" s="50"/>
      <c r="BO27" s="50"/>
      <c r="BP27" s="50"/>
      <c r="BQ27" s="50"/>
      <c r="BR27" s="50"/>
      <c r="BS27" s="50"/>
      <c r="BT27" s="50"/>
      <c r="BU27" s="49">
        <f t="shared" si="25"/>
        <v>0</v>
      </c>
      <c r="BW27" s="50"/>
      <c r="BX27" s="50"/>
      <c r="BY27" s="50"/>
      <c r="BZ27" s="50"/>
      <c r="CA27" s="50"/>
      <c r="CB27" s="50"/>
      <c r="CC27" s="50"/>
      <c r="CD27" s="50"/>
      <c r="CE27" s="50"/>
      <c r="CF27" s="50"/>
      <c r="CG27" s="50"/>
      <c r="CH27" s="50"/>
      <c r="CI27" s="49">
        <f t="shared" si="26"/>
        <v>0</v>
      </c>
      <c r="CK27" s="50"/>
      <c r="CL27" s="50"/>
      <c r="CM27" s="50"/>
      <c r="CN27" s="50"/>
      <c r="CO27" s="50"/>
      <c r="CP27" s="50"/>
      <c r="CQ27" s="50"/>
      <c r="CR27" s="50"/>
      <c r="CS27" s="50"/>
      <c r="CT27" s="50"/>
      <c r="CU27" s="50"/>
      <c r="CV27" s="50"/>
      <c r="CW27" s="49">
        <f t="shared" si="27"/>
        <v>0</v>
      </c>
      <c r="CY27" s="50"/>
      <c r="CZ27" s="50"/>
      <c r="DA27" s="50"/>
      <c r="DB27" s="50"/>
      <c r="DC27" s="50"/>
      <c r="DD27" s="50"/>
      <c r="DE27" s="50"/>
      <c r="DF27" s="50"/>
      <c r="DG27" s="50"/>
      <c r="DH27" s="50"/>
      <c r="DI27" s="50"/>
      <c r="DJ27" s="50"/>
      <c r="DK27" s="49">
        <f t="shared" si="28"/>
        <v>0</v>
      </c>
      <c r="DM27" s="50"/>
      <c r="DN27" s="50"/>
      <c r="DO27" s="50"/>
      <c r="DP27" s="50"/>
      <c r="DQ27" s="50"/>
      <c r="DR27" s="50"/>
      <c r="DS27" s="50"/>
      <c r="DT27" s="50"/>
      <c r="DU27" s="50"/>
      <c r="DV27" s="50"/>
      <c r="DW27" s="50"/>
      <c r="DX27" s="50"/>
      <c r="DY27" s="49">
        <f t="shared" si="29"/>
        <v>0</v>
      </c>
      <c r="EA27" s="50"/>
      <c r="EB27" s="50"/>
      <c r="EC27" s="50"/>
      <c r="ED27" s="50"/>
      <c r="EE27" s="50"/>
      <c r="EF27" s="50"/>
      <c r="EG27" s="50"/>
      <c r="EH27" s="50"/>
      <c r="EI27" s="50"/>
      <c r="EJ27" s="50"/>
      <c r="EK27" s="50"/>
      <c r="EL27" s="50"/>
      <c r="EM27" s="49">
        <f t="shared" si="30"/>
        <v>0</v>
      </c>
    </row>
    <row r="28" spans="3:143" hidden="1" x14ac:dyDescent="0.45">
      <c r="C28" s="56"/>
      <c r="E28" s="50"/>
      <c r="F28" s="50"/>
      <c r="G28" s="50"/>
      <c r="H28" s="50"/>
      <c r="I28" s="50"/>
      <c r="J28" s="50"/>
      <c r="K28" s="50"/>
      <c r="L28" s="50"/>
      <c r="M28" s="50"/>
      <c r="N28" s="50"/>
      <c r="O28" s="50"/>
      <c r="P28" s="50"/>
      <c r="Q28" s="49">
        <f t="shared" si="21"/>
        <v>0</v>
      </c>
      <c r="S28" s="50"/>
      <c r="T28" s="50"/>
      <c r="U28" s="50"/>
      <c r="V28" s="50"/>
      <c r="W28" s="50"/>
      <c r="X28" s="50"/>
      <c r="Y28" s="50"/>
      <c r="Z28" s="50"/>
      <c r="AA28" s="50"/>
      <c r="AB28" s="50"/>
      <c r="AC28" s="50"/>
      <c r="AD28" s="50"/>
      <c r="AE28" s="49">
        <f t="shared" si="22"/>
        <v>0</v>
      </c>
      <c r="AG28" s="50"/>
      <c r="AH28" s="50"/>
      <c r="AI28" s="50"/>
      <c r="AJ28" s="50"/>
      <c r="AK28" s="50"/>
      <c r="AL28" s="50"/>
      <c r="AM28" s="50"/>
      <c r="AN28" s="50"/>
      <c r="AO28" s="50"/>
      <c r="AP28" s="50"/>
      <c r="AQ28" s="50"/>
      <c r="AR28" s="50"/>
      <c r="AS28" s="49">
        <f t="shared" si="23"/>
        <v>0</v>
      </c>
      <c r="AU28" s="50"/>
      <c r="AV28" s="50"/>
      <c r="AW28" s="50"/>
      <c r="AX28" s="50"/>
      <c r="AY28" s="50"/>
      <c r="AZ28" s="50"/>
      <c r="BA28" s="50"/>
      <c r="BB28" s="50"/>
      <c r="BC28" s="50"/>
      <c r="BD28" s="50"/>
      <c r="BE28" s="50"/>
      <c r="BF28" s="50"/>
      <c r="BG28" s="49">
        <f t="shared" si="24"/>
        <v>0</v>
      </c>
      <c r="BI28" s="50"/>
      <c r="BJ28" s="50"/>
      <c r="BK28" s="50"/>
      <c r="BL28" s="50"/>
      <c r="BM28" s="50"/>
      <c r="BN28" s="50"/>
      <c r="BO28" s="50"/>
      <c r="BP28" s="50"/>
      <c r="BQ28" s="50"/>
      <c r="BR28" s="50"/>
      <c r="BS28" s="50"/>
      <c r="BT28" s="50"/>
      <c r="BU28" s="49">
        <f t="shared" si="25"/>
        <v>0</v>
      </c>
      <c r="BW28" s="50"/>
      <c r="BX28" s="50"/>
      <c r="BY28" s="50"/>
      <c r="BZ28" s="50"/>
      <c r="CA28" s="50"/>
      <c r="CB28" s="50"/>
      <c r="CC28" s="50"/>
      <c r="CD28" s="50"/>
      <c r="CE28" s="50"/>
      <c r="CF28" s="50"/>
      <c r="CG28" s="50"/>
      <c r="CH28" s="50"/>
      <c r="CI28" s="49">
        <f t="shared" si="26"/>
        <v>0</v>
      </c>
      <c r="CK28" s="50"/>
      <c r="CL28" s="50"/>
      <c r="CM28" s="50"/>
      <c r="CN28" s="50"/>
      <c r="CO28" s="50"/>
      <c r="CP28" s="50"/>
      <c r="CQ28" s="50"/>
      <c r="CR28" s="50"/>
      <c r="CS28" s="50"/>
      <c r="CT28" s="50"/>
      <c r="CU28" s="50"/>
      <c r="CV28" s="50"/>
      <c r="CW28" s="49">
        <f t="shared" si="27"/>
        <v>0</v>
      </c>
      <c r="CY28" s="50"/>
      <c r="CZ28" s="50"/>
      <c r="DA28" s="50"/>
      <c r="DB28" s="50"/>
      <c r="DC28" s="50"/>
      <c r="DD28" s="50"/>
      <c r="DE28" s="50"/>
      <c r="DF28" s="50"/>
      <c r="DG28" s="50"/>
      <c r="DH28" s="50"/>
      <c r="DI28" s="50"/>
      <c r="DJ28" s="50"/>
      <c r="DK28" s="49">
        <f t="shared" si="28"/>
        <v>0</v>
      </c>
      <c r="DM28" s="50"/>
      <c r="DN28" s="50"/>
      <c r="DO28" s="50"/>
      <c r="DP28" s="50"/>
      <c r="DQ28" s="50"/>
      <c r="DR28" s="50"/>
      <c r="DS28" s="50"/>
      <c r="DT28" s="50"/>
      <c r="DU28" s="50"/>
      <c r="DV28" s="50"/>
      <c r="DW28" s="50"/>
      <c r="DX28" s="50"/>
      <c r="DY28" s="49">
        <f t="shared" si="29"/>
        <v>0</v>
      </c>
      <c r="EA28" s="50"/>
      <c r="EB28" s="50"/>
      <c r="EC28" s="50"/>
      <c r="ED28" s="50"/>
      <c r="EE28" s="50"/>
      <c r="EF28" s="50"/>
      <c r="EG28" s="50"/>
      <c r="EH28" s="50"/>
      <c r="EI28" s="50"/>
      <c r="EJ28" s="50"/>
      <c r="EK28" s="50"/>
      <c r="EL28" s="50"/>
      <c r="EM28" s="49">
        <f t="shared" si="30"/>
        <v>0</v>
      </c>
    </row>
    <row r="29" spans="3:143" hidden="1" x14ac:dyDescent="0.45">
      <c r="C29" s="51" t="s">
        <v>18</v>
      </c>
      <c r="E29" s="50"/>
      <c r="F29" s="50"/>
      <c r="G29" s="50"/>
      <c r="H29" s="50"/>
      <c r="I29" s="50"/>
      <c r="J29" s="50"/>
      <c r="K29" s="50"/>
      <c r="L29" s="50"/>
      <c r="M29" s="50"/>
      <c r="N29" s="50"/>
      <c r="O29" s="50"/>
      <c r="P29" s="50"/>
      <c r="Q29" s="49">
        <f t="shared" si="21"/>
        <v>0</v>
      </c>
      <c r="S29" s="50"/>
      <c r="T29" s="50"/>
      <c r="U29" s="50"/>
      <c r="V29" s="50"/>
      <c r="W29" s="50"/>
      <c r="X29" s="50"/>
      <c r="Y29" s="50"/>
      <c r="Z29" s="50"/>
      <c r="AA29" s="50"/>
      <c r="AB29" s="50"/>
      <c r="AC29" s="50"/>
      <c r="AD29" s="50"/>
      <c r="AE29" s="49">
        <f t="shared" si="22"/>
        <v>0</v>
      </c>
      <c r="AG29" s="50"/>
      <c r="AH29" s="50"/>
      <c r="AI29" s="50"/>
      <c r="AJ29" s="50"/>
      <c r="AK29" s="50"/>
      <c r="AL29" s="50"/>
      <c r="AM29" s="50"/>
      <c r="AN29" s="50"/>
      <c r="AO29" s="50"/>
      <c r="AP29" s="50"/>
      <c r="AQ29" s="50"/>
      <c r="AR29" s="50"/>
      <c r="AS29" s="49">
        <f t="shared" si="23"/>
        <v>0</v>
      </c>
      <c r="AU29" s="50"/>
      <c r="AV29" s="50"/>
      <c r="AW29" s="50"/>
      <c r="AX29" s="50"/>
      <c r="AY29" s="50"/>
      <c r="AZ29" s="50"/>
      <c r="BA29" s="50"/>
      <c r="BB29" s="50"/>
      <c r="BC29" s="50"/>
      <c r="BD29" s="50"/>
      <c r="BE29" s="50"/>
      <c r="BF29" s="50"/>
      <c r="BG29" s="49">
        <f t="shared" si="24"/>
        <v>0</v>
      </c>
      <c r="BI29" s="50"/>
      <c r="BJ29" s="50"/>
      <c r="BK29" s="50"/>
      <c r="BL29" s="50"/>
      <c r="BM29" s="50"/>
      <c r="BN29" s="50"/>
      <c r="BO29" s="50"/>
      <c r="BP29" s="50"/>
      <c r="BQ29" s="50"/>
      <c r="BR29" s="50"/>
      <c r="BS29" s="50"/>
      <c r="BT29" s="50"/>
      <c r="BU29" s="49">
        <f t="shared" si="25"/>
        <v>0</v>
      </c>
      <c r="BW29" s="50"/>
      <c r="BX29" s="50"/>
      <c r="BY29" s="50"/>
      <c r="BZ29" s="50"/>
      <c r="CA29" s="50"/>
      <c r="CB29" s="50"/>
      <c r="CC29" s="50"/>
      <c r="CD29" s="50"/>
      <c r="CE29" s="50"/>
      <c r="CF29" s="50"/>
      <c r="CG29" s="50"/>
      <c r="CH29" s="50"/>
      <c r="CI29" s="49">
        <f t="shared" si="26"/>
        <v>0</v>
      </c>
      <c r="CK29" s="50"/>
      <c r="CL29" s="50"/>
      <c r="CM29" s="50"/>
      <c r="CN29" s="50"/>
      <c r="CO29" s="50"/>
      <c r="CP29" s="50"/>
      <c r="CQ29" s="50"/>
      <c r="CR29" s="50"/>
      <c r="CS29" s="50"/>
      <c r="CT29" s="50"/>
      <c r="CU29" s="50"/>
      <c r="CV29" s="50"/>
      <c r="CW29" s="49">
        <f t="shared" si="27"/>
        <v>0</v>
      </c>
      <c r="CY29" s="50"/>
      <c r="CZ29" s="50"/>
      <c r="DA29" s="50"/>
      <c r="DB29" s="50"/>
      <c r="DC29" s="50"/>
      <c r="DD29" s="50"/>
      <c r="DE29" s="50"/>
      <c r="DF29" s="50"/>
      <c r="DG29" s="50"/>
      <c r="DH29" s="50"/>
      <c r="DI29" s="50"/>
      <c r="DJ29" s="50"/>
      <c r="DK29" s="49">
        <f t="shared" si="28"/>
        <v>0</v>
      </c>
      <c r="DM29" s="50"/>
      <c r="DN29" s="50"/>
      <c r="DO29" s="50"/>
      <c r="DP29" s="50"/>
      <c r="DQ29" s="50"/>
      <c r="DR29" s="50"/>
      <c r="DS29" s="50"/>
      <c r="DT29" s="50"/>
      <c r="DU29" s="50"/>
      <c r="DV29" s="50"/>
      <c r="DW29" s="50"/>
      <c r="DX29" s="50"/>
      <c r="DY29" s="49">
        <f t="shared" si="29"/>
        <v>0</v>
      </c>
      <c r="EA29" s="50"/>
      <c r="EB29" s="50"/>
      <c r="EC29" s="50"/>
      <c r="ED29" s="50"/>
      <c r="EE29" s="50"/>
      <c r="EF29" s="50"/>
      <c r="EG29" s="50"/>
      <c r="EH29" s="50"/>
      <c r="EI29" s="50"/>
      <c r="EJ29" s="50"/>
      <c r="EK29" s="50"/>
      <c r="EL29" s="50"/>
      <c r="EM29" s="49">
        <f t="shared" si="30"/>
        <v>0</v>
      </c>
    </row>
    <row r="30" spans="3:143" hidden="1" x14ac:dyDescent="0.45">
      <c r="C30" s="51" t="s">
        <v>18</v>
      </c>
      <c r="E30" s="50"/>
      <c r="F30" s="50"/>
      <c r="G30" s="50"/>
      <c r="H30" s="50"/>
      <c r="I30" s="50"/>
      <c r="J30" s="50"/>
      <c r="K30" s="50"/>
      <c r="L30" s="50"/>
      <c r="M30" s="50"/>
      <c r="N30" s="50"/>
      <c r="O30" s="50"/>
      <c r="P30" s="50"/>
      <c r="Q30" s="49">
        <f t="shared" si="21"/>
        <v>0</v>
      </c>
      <c r="S30" s="50"/>
      <c r="T30" s="50"/>
      <c r="U30" s="50"/>
      <c r="V30" s="50"/>
      <c r="W30" s="50"/>
      <c r="X30" s="50"/>
      <c r="Y30" s="50"/>
      <c r="Z30" s="50"/>
      <c r="AA30" s="50"/>
      <c r="AB30" s="50"/>
      <c r="AC30" s="50"/>
      <c r="AD30" s="50"/>
      <c r="AE30" s="49">
        <f t="shared" si="22"/>
        <v>0</v>
      </c>
      <c r="AG30" s="50"/>
      <c r="AH30" s="50"/>
      <c r="AI30" s="50"/>
      <c r="AJ30" s="50"/>
      <c r="AK30" s="50"/>
      <c r="AL30" s="50"/>
      <c r="AM30" s="50"/>
      <c r="AN30" s="50"/>
      <c r="AO30" s="50"/>
      <c r="AP30" s="50"/>
      <c r="AQ30" s="50"/>
      <c r="AR30" s="50"/>
      <c r="AS30" s="49">
        <f t="shared" si="23"/>
        <v>0</v>
      </c>
      <c r="AU30" s="50"/>
      <c r="AV30" s="50"/>
      <c r="AW30" s="50"/>
      <c r="AX30" s="50"/>
      <c r="AY30" s="50"/>
      <c r="AZ30" s="50"/>
      <c r="BA30" s="50"/>
      <c r="BB30" s="50"/>
      <c r="BC30" s="50"/>
      <c r="BD30" s="50"/>
      <c r="BE30" s="50"/>
      <c r="BF30" s="50"/>
      <c r="BG30" s="49">
        <f t="shared" si="24"/>
        <v>0</v>
      </c>
      <c r="BI30" s="50"/>
      <c r="BJ30" s="50"/>
      <c r="BK30" s="50"/>
      <c r="BL30" s="50"/>
      <c r="BM30" s="50"/>
      <c r="BN30" s="50"/>
      <c r="BO30" s="50"/>
      <c r="BP30" s="50"/>
      <c r="BQ30" s="50"/>
      <c r="BR30" s="50"/>
      <c r="BS30" s="50"/>
      <c r="BT30" s="50"/>
      <c r="BU30" s="49">
        <f t="shared" si="25"/>
        <v>0</v>
      </c>
      <c r="BW30" s="50"/>
      <c r="BX30" s="50"/>
      <c r="BY30" s="50"/>
      <c r="BZ30" s="50"/>
      <c r="CA30" s="50"/>
      <c r="CB30" s="50"/>
      <c r="CC30" s="50"/>
      <c r="CD30" s="50"/>
      <c r="CE30" s="50"/>
      <c r="CF30" s="50"/>
      <c r="CG30" s="50"/>
      <c r="CH30" s="50"/>
      <c r="CI30" s="49">
        <f t="shared" si="26"/>
        <v>0</v>
      </c>
      <c r="CK30" s="50"/>
      <c r="CL30" s="50"/>
      <c r="CM30" s="50"/>
      <c r="CN30" s="50"/>
      <c r="CO30" s="50"/>
      <c r="CP30" s="50"/>
      <c r="CQ30" s="50"/>
      <c r="CR30" s="50"/>
      <c r="CS30" s="50"/>
      <c r="CT30" s="50"/>
      <c r="CU30" s="50"/>
      <c r="CV30" s="50"/>
      <c r="CW30" s="49">
        <f t="shared" si="27"/>
        <v>0</v>
      </c>
      <c r="CY30" s="50"/>
      <c r="CZ30" s="50"/>
      <c r="DA30" s="50"/>
      <c r="DB30" s="50"/>
      <c r="DC30" s="50"/>
      <c r="DD30" s="50"/>
      <c r="DE30" s="50"/>
      <c r="DF30" s="50"/>
      <c r="DG30" s="50"/>
      <c r="DH30" s="50"/>
      <c r="DI30" s="50"/>
      <c r="DJ30" s="50"/>
      <c r="DK30" s="49">
        <f t="shared" si="28"/>
        <v>0</v>
      </c>
      <c r="DM30" s="50"/>
      <c r="DN30" s="50"/>
      <c r="DO30" s="50"/>
      <c r="DP30" s="50"/>
      <c r="DQ30" s="50"/>
      <c r="DR30" s="50"/>
      <c r="DS30" s="50"/>
      <c r="DT30" s="50"/>
      <c r="DU30" s="50"/>
      <c r="DV30" s="50"/>
      <c r="DW30" s="50"/>
      <c r="DX30" s="50"/>
      <c r="DY30" s="49">
        <f t="shared" si="29"/>
        <v>0</v>
      </c>
      <c r="EA30" s="50"/>
      <c r="EB30" s="50"/>
      <c r="EC30" s="50"/>
      <c r="ED30" s="50"/>
      <c r="EE30" s="50"/>
      <c r="EF30" s="50"/>
      <c r="EG30" s="50"/>
      <c r="EH30" s="50"/>
      <c r="EI30" s="50"/>
      <c r="EJ30" s="50"/>
      <c r="EK30" s="50"/>
      <c r="EL30" s="50"/>
      <c r="EM30" s="49">
        <f t="shared" si="30"/>
        <v>0</v>
      </c>
    </row>
    <row r="31" spans="3:143" hidden="1" x14ac:dyDescent="0.45">
      <c r="C31" s="51" t="s">
        <v>18</v>
      </c>
      <c r="E31" s="50"/>
      <c r="F31" s="50"/>
      <c r="G31" s="50"/>
      <c r="H31" s="50"/>
      <c r="I31" s="50"/>
      <c r="J31" s="50"/>
      <c r="K31" s="50"/>
      <c r="L31" s="50"/>
      <c r="M31" s="50"/>
      <c r="N31" s="50"/>
      <c r="O31" s="50"/>
      <c r="P31" s="50"/>
      <c r="Q31" s="49">
        <f t="shared" si="21"/>
        <v>0</v>
      </c>
      <c r="S31" s="50"/>
      <c r="T31" s="50"/>
      <c r="U31" s="50"/>
      <c r="V31" s="50"/>
      <c r="W31" s="50"/>
      <c r="X31" s="50"/>
      <c r="Y31" s="50"/>
      <c r="Z31" s="50"/>
      <c r="AA31" s="50"/>
      <c r="AB31" s="50"/>
      <c r="AC31" s="50"/>
      <c r="AD31" s="50"/>
      <c r="AE31" s="49">
        <f t="shared" si="22"/>
        <v>0</v>
      </c>
      <c r="AG31" s="50"/>
      <c r="AH31" s="50"/>
      <c r="AI31" s="50"/>
      <c r="AJ31" s="50"/>
      <c r="AK31" s="50"/>
      <c r="AL31" s="50"/>
      <c r="AM31" s="50"/>
      <c r="AN31" s="50"/>
      <c r="AO31" s="50"/>
      <c r="AP31" s="50"/>
      <c r="AQ31" s="50"/>
      <c r="AR31" s="50"/>
      <c r="AS31" s="49">
        <f t="shared" si="23"/>
        <v>0</v>
      </c>
      <c r="AU31" s="50"/>
      <c r="AV31" s="50"/>
      <c r="AW31" s="50"/>
      <c r="AX31" s="50"/>
      <c r="AY31" s="50"/>
      <c r="AZ31" s="50"/>
      <c r="BA31" s="50"/>
      <c r="BB31" s="50"/>
      <c r="BC31" s="50"/>
      <c r="BD31" s="50"/>
      <c r="BE31" s="50"/>
      <c r="BF31" s="50"/>
      <c r="BG31" s="49">
        <f t="shared" si="24"/>
        <v>0</v>
      </c>
      <c r="BI31" s="50"/>
      <c r="BJ31" s="50"/>
      <c r="BK31" s="50"/>
      <c r="BL31" s="50"/>
      <c r="BM31" s="50"/>
      <c r="BN31" s="50"/>
      <c r="BO31" s="50"/>
      <c r="BP31" s="50"/>
      <c r="BQ31" s="50"/>
      <c r="BR31" s="50"/>
      <c r="BS31" s="50"/>
      <c r="BT31" s="50"/>
      <c r="BU31" s="49">
        <f t="shared" si="25"/>
        <v>0</v>
      </c>
      <c r="BW31" s="50"/>
      <c r="BX31" s="50"/>
      <c r="BY31" s="50"/>
      <c r="BZ31" s="50"/>
      <c r="CA31" s="50"/>
      <c r="CB31" s="50"/>
      <c r="CC31" s="50"/>
      <c r="CD31" s="50"/>
      <c r="CE31" s="50"/>
      <c r="CF31" s="50"/>
      <c r="CG31" s="50"/>
      <c r="CH31" s="50"/>
      <c r="CI31" s="49">
        <f t="shared" si="26"/>
        <v>0</v>
      </c>
      <c r="CK31" s="50"/>
      <c r="CL31" s="50"/>
      <c r="CM31" s="50"/>
      <c r="CN31" s="50"/>
      <c r="CO31" s="50"/>
      <c r="CP31" s="50"/>
      <c r="CQ31" s="50"/>
      <c r="CR31" s="50"/>
      <c r="CS31" s="50"/>
      <c r="CT31" s="50"/>
      <c r="CU31" s="50"/>
      <c r="CV31" s="50"/>
      <c r="CW31" s="49">
        <f t="shared" si="27"/>
        <v>0</v>
      </c>
      <c r="CY31" s="50"/>
      <c r="CZ31" s="50"/>
      <c r="DA31" s="50"/>
      <c r="DB31" s="50"/>
      <c r="DC31" s="50"/>
      <c r="DD31" s="50"/>
      <c r="DE31" s="50"/>
      <c r="DF31" s="50"/>
      <c r="DG31" s="50"/>
      <c r="DH31" s="50"/>
      <c r="DI31" s="50"/>
      <c r="DJ31" s="50"/>
      <c r="DK31" s="49">
        <f t="shared" si="28"/>
        <v>0</v>
      </c>
      <c r="DM31" s="50"/>
      <c r="DN31" s="50"/>
      <c r="DO31" s="50"/>
      <c r="DP31" s="50"/>
      <c r="DQ31" s="50"/>
      <c r="DR31" s="50"/>
      <c r="DS31" s="50"/>
      <c r="DT31" s="50"/>
      <c r="DU31" s="50"/>
      <c r="DV31" s="50"/>
      <c r="DW31" s="50"/>
      <c r="DX31" s="50"/>
      <c r="DY31" s="49">
        <f t="shared" si="29"/>
        <v>0</v>
      </c>
      <c r="EA31" s="50"/>
      <c r="EB31" s="50"/>
      <c r="EC31" s="50"/>
      <c r="ED31" s="50"/>
      <c r="EE31" s="50"/>
      <c r="EF31" s="50"/>
      <c r="EG31" s="50"/>
      <c r="EH31" s="50"/>
      <c r="EI31" s="50"/>
      <c r="EJ31" s="50"/>
      <c r="EK31" s="50"/>
      <c r="EL31" s="50"/>
      <c r="EM31" s="49">
        <f t="shared" si="30"/>
        <v>0</v>
      </c>
    </row>
    <row r="32" spans="3:143" hidden="1" x14ac:dyDescent="0.45">
      <c r="C32" s="51" t="s">
        <v>18</v>
      </c>
      <c r="E32" s="50"/>
      <c r="F32" s="50"/>
      <c r="G32" s="50"/>
      <c r="H32" s="50"/>
      <c r="I32" s="50"/>
      <c r="J32" s="50"/>
      <c r="K32" s="50"/>
      <c r="L32" s="50"/>
      <c r="M32" s="50"/>
      <c r="N32" s="50"/>
      <c r="O32" s="50"/>
      <c r="P32" s="50"/>
      <c r="Q32" s="49">
        <f t="shared" ref="Q32" si="31">SUM(E32:P32)</f>
        <v>0</v>
      </c>
      <c r="S32" s="50"/>
      <c r="T32" s="50"/>
      <c r="U32" s="50"/>
      <c r="V32" s="50"/>
      <c r="W32" s="50"/>
      <c r="X32" s="50"/>
      <c r="Y32" s="50"/>
      <c r="Z32" s="50"/>
      <c r="AA32" s="50"/>
      <c r="AB32" s="50"/>
      <c r="AC32" s="50"/>
      <c r="AD32" s="50"/>
      <c r="AE32" s="49">
        <f t="shared" si="22"/>
        <v>0</v>
      </c>
      <c r="AG32" s="50"/>
      <c r="AH32" s="50"/>
      <c r="AI32" s="50"/>
      <c r="AJ32" s="50"/>
      <c r="AK32" s="50"/>
      <c r="AL32" s="50"/>
      <c r="AM32" s="50"/>
      <c r="AN32" s="50"/>
      <c r="AO32" s="50"/>
      <c r="AP32" s="50"/>
      <c r="AQ32" s="50"/>
      <c r="AR32" s="50"/>
      <c r="AS32" s="49">
        <f t="shared" si="23"/>
        <v>0</v>
      </c>
      <c r="AU32" s="50"/>
      <c r="AV32" s="50"/>
      <c r="AW32" s="50"/>
      <c r="AX32" s="50"/>
      <c r="AY32" s="50"/>
      <c r="AZ32" s="50"/>
      <c r="BA32" s="50"/>
      <c r="BB32" s="50"/>
      <c r="BC32" s="50"/>
      <c r="BD32" s="50"/>
      <c r="BE32" s="50"/>
      <c r="BF32" s="50"/>
      <c r="BG32" s="49">
        <f t="shared" si="24"/>
        <v>0</v>
      </c>
      <c r="BI32" s="50"/>
      <c r="BJ32" s="50"/>
      <c r="BK32" s="50"/>
      <c r="BL32" s="50"/>
      <c r="BM32" s="50"/>
      <c r="BN32" s="50"/>
      <c r="BO32" s="50"/>
      <c r="BP32" s="50"/>
      <c r="BQ32" s="50"/>
      <c r="BR32" s="50"/>
      <c r="BS32" s="50"/>
      <c r="BT32" s="50"/>
      <c r="BU32" s="49">
        <f t="shared" si="25"/>
        <v>0</v>
      </c>
      <c r="BW32" s="50"/>
      <c r="BX32" s="50"/>
      <c r="BY32" s="50"/>
      <c r="BZ32" s="50"/>
      <c r="CA32" s="50"/>
      <c r="CB32" s="50"/>
      <c r="CC32" s="50"/>
      <c r="CD32" s="50"/>
      <c r="CE32" s="50"/>
      <c r="CF32" s="50"/>
      <c r="CG32" s="50"/>
      <c r="CH32" s="50"/>
      <c r="CI32" s="49">
        <f t="shared" si="26"/>
        <v>0</v>
      </c>
      <c r="CK32" s="50"/>
      <c r="CL32" s="50"/>
      <c r="CM32" s="50"/>
      <c r="CN32" s="50"/>
      <c r="CO32" s="50"/>
      <c r="CP32" s="50"/>
      <c r="CQ32" s="50"/>
      <c r="CR32" s="50"/>
      <c r="CS32" s="50"/>
      <c r="CT32" s="50"/>
      <c r="CU32" s="50"/>
      <c r="CV32" s="50"/>
      <c r="CW32" s="49">
        <f t="shared" si="27"/>
        <v>0</v>
      </c>
      <c r="CY32" s="50"/>
      <c r="CZ32" s="50"/>
      <c r="DA32" s="50"/>
      <c r="DB32" s="50"/>
      <c r="DC32" s="50"/>
      <c r="DD32" s="50"/>
      <c r="DE32" s="50"/>
      <c r="DF32" s="50"/>
      <c r="DG32" s="50"/>
      <c r="DH32" s="50"/>
      <c r="DI32" s="50"/>
      <c r="DJ32" s="50"/>
      <c r="DK32" s="49">
        <f t="shared" si="28"/>
        <v>0</v>
      </c>
      <c r="DM32" s="50"/>
      <c r="DN32" s="50"/>
      <c r="DO32" s="50"/>
      <c r="DP32" s="50"/>
      <c r="DQ32" s="50"/>
      <c r="DR32" s="50"/>
      <c r="DS32" s="50"/>
      <c r="DT32" s="50"/>
      <c r="DU32" s="50"/>
      <c r="DV32" s="50"/>
      <c r="DW32" s="50"/>
      <c r="DX32" s="50"/>
      <c r="DY32" s="49">
        <f t="shared" si="29"/>
        <v>0</v>
      </c>
      <c r="EA32" s="50"/>
      <c r="EB32" s="50"/>
      <c r="EC32" s="50"/>
      <c r="ED32" s="50"/>
      <c r="EE32" s="50"/>
      <c r="EF32" s="50"/>
      <c r="EG32" s="50"/>
      <c r="EH32" s="50"/>
      <c r="EI32" s="50"/>
      <c r="EJ32" s="50"/>
      <c r="EK32" s="50"/>
      <c r="EL32" s="50"/>
      <c r="EM32" s="49">
        <f t="shared" si="30"/>
        <v>0</v>
      </c>
    </row>
    <row r="33" spans="3:143" x14ac:dyDescent="0.45">
      <c r="C33" s="52" t="s">
        <v>12</v>
      </c>
      <c r="E33" s="44" cm="1">
        <f t="array" aca="1" ref="E33" ca="1">SUM(INDIRECT(ADDRESS(expenses_min_row,COLUMN()) &amp; ":" &amp; ADDRESS(expenses_max_row, COLUMN())))</f>
        <v>0</v>
      </c>
      <c r="F33" s="44" cm="1">
        <f t="array" aca="1" ref="F33" ca="1">SUM(INDIRECT(ADDRESS(expenses_min_row,COLUMN()) &amp; ":" &amp; ADDRESS(expenses_max_row, COLUMN())))</f>
        <v>0</v>
      </c>
      <c r="G33" s="44" cm="1">
        <f t="array" aca="1" ref="G33" ca="1">SUM(INDIRECT(ADDRESS(expenses_min_row,COLUMN()) &amp; ":" &amp; ADDRESS(expenses_max_row, COLUMN())))</f>
        <v>0</v>
      </c>
      <c r="H33" s="44" cm="1">
        <f t="array" aca="1" ref="H33" ca="1">SUM(INDIRECT(ADDRESS(expenses_min_row,COLUMN()) &amp; ":" &amp; ADDRESS(expenses_max_row, COLUMN())))</f>
        <v>0</v>
      </c>
      <c r="I33" s="44" cm="1">
        <f t="array" aca="1" ref="I33" ca="1">SUM(INDIRECT(ADDRESS(expenses_min_row,COLUMN()) &amp; ":" &amp; ADDRESS(expenses_max_row, COLUMN())))</f>
        <v>0</v>
      </c>
      <c r="J33" s="44" cm="1">
        <f t="array" aca="1" ref="J33" ca="1">SUM(INDIRECT(ADDRESS(expenses_min_row,COLUMN()) &amp; ":" &amp; ADDRESS(expenses_max_row, COLUMN())))</f>
        <v>0</v>
      </c>
      <c r="K33" s="44" cm="1">
        <f t="array" aca="1" ref="K33" ca="1">SUM(INDIRECT(ADDRESS(expenses_min_row,COLUMN()) &amp; ":" &amp; ADDRESS(expenses_max_row, COLUMN())))</f>
        <v>0</v>
      </c>
      <c r="L33" s="44" cm="1">
        <f t="array" aca="1" ref="L33" ca="1">SUM(INDIRECT(ADDRESS(expenses_min_row,COLUMN()) &amp; ":" &amp; ADDRESS(expenses_max_row, COLUMN())))</f>
        <v>0</v>
      </c>
      <c r="M33" s="44" cm="1">
        <f t="array" aca="1" ref="M33" ca="1">SUM(INDIRECT(ADDRESS(expenses_min_row,COLUMN()) &amp; ":" &amp; ADDRESS(expenses_max_row, COLUMN())))</f>
        <v>0</v>
      </c>
      <c r="N33" s="44" cm="1">
        <f t="array" aca="1" ref="N33" ca="1">SUM(INDIRECT(ADDRESS(expenses_min_row,COLUMN()) &amp; ":" &amp; ADDRESS(expenses_max_row, COLUMN())))</f>
        <v>0</v>
      </c>
      <c r="O33" s="44" cm="1">
        <f t="array" aca="1" ref="O33" ca="1">SUM(INDIRECT(ADDRESS(expenses_min_row,COLUMN()) &amp; ":" &amp; ADDRESS(expenses_max_row, COLUMN())))</f>
        <v>0</v>
      </c>
      <c r="P33" s="44" cm="1">
        <f t="array" aca="1" ref="P33" ca="1">SUM(INDIRECT(ADDRESS(expenses_min_row,COLUMN()) &amp; ":" &amp; ADDRESS(expenses_max_row, COLUMN())))</f>
        <v>0</v>
      </c>
      <c r="Q33" s="44" cm="1">
        <f t="array" aca="1" ref="Q33" ca="1">SUM(INDIRECT(ADDRESS(expenses_min_row,COLUMN()) &amp; ":" &amp; ADDRESS(expenses_max_row, COLUMN())))</f>
        <v>0</v>
      </c>
      <c r="S33" s="44" cm="1">
        <f t="array" aca="1" ref="S33" ca="1">SUM(INDIRECT(ADDRESS(expenses_min_row,COLUMN()) &amp; ":" &amp; ADDRESS(expenses_max_row, COLUMN())))</f>
        <v>0</v>
      </c>
      <c r="T33" s="44" cm="1">
        <f t="array" aca="1" ref="T33" ca="1">SUM(INDIRECT(ADDRESS(expenses_min_row,COLUMN()) &amp; ":" &amp; ADDRESS(expenses_max_row, COLUMN())))</f>
        <v>0</v>
      </c>
      <c r="U33" s="44" cm="1">
        <f t="array" aca="1" ref="U33" ca="1">SUM(INDIRECT(ADDRESS(expenses_min_row,COLUMN()) &amp; ":" &amp; ADDRESS(expenses_max_row, COLUMN())))</f>
        <v>0</v>
      </c>
      <c r="V33" s="44" cm="1">
        <f t="array" aca="1" ref="V33" ca="1">SUM(INDIRECT(ADDRESS(expenses_min_row,COLUMN()) &amp; ":" &amp; ADDRESS(expenses_max_row, COLUMN())))</f>
        <v>0</v>
      </c>
      <c r="W33" s="44" cm="1">
        <f t="array" aca="1" ref="W33" ca="1">SUM(INDIRECT(ADDRESS(expenses_min_row,COLUMN()) &amp; ":" &amp; ADDRESS(expenses_max_row, COLUMN())))</f>
        <v>0</v>
      </c>
      <c r="X33" s="44" cm="1">
        <f t="array" aca="1" ref="X33" ca="1">SUM(INDIRECT(ADDRESS(expenses_min_row,COLUMN()) &amp; ":" &amp; ADDRESS(expenses_max_row, COLUMN())))</f>
        <v>0</v>
      </c>
      <c r="Y33" s="44" cm="1">
        <f t="array" aca="1" ref="Y33" ca="1">SUM(INDIRECT(ADDRESS(expenses_min_row,COLUMN()) &amp; ":" &amp; ADDRESS(expenses_max_row, COLUMN())))</f>
        <v>0</v>
      </c>
      <c r="Z33" s="44" cm="1">
        <f t="array" aca="1" ref="Z33" ca="1">SUM(INDIRECT(ADDRESS(expenses_min_row,COLUMN()) &amp; ":" &amp; ADDRESS(expenses_max_row, COLUMN())))</f>
        <v>0</v>
      </c>
      <c r="AA33" s="44" cm="1">
        <f t="array" aca="1" ref="AA33" ca="1">SUM(INDIRECT(ADDRESS(expenses_min_row,COLUMN()) &amp; ":" &amp; ADDRESS(expenses_max_row, COLUMN())))</f>
        <v>0</v>
      </c>
      <c r="AB33" s="44" cm="1">
        <f t="array" aca="1" ref="AB33" ca="1">SUM(INDIRECT(ADDRESS(expenses_min_row,COLUMN()) &amp; ":" &amp; ADDRESS(expenses_max_row, COLUMN())))</f>
        <v>0</v>
      </c>
      <c r="AC33" s="44" cm="1">
        <f t="array" aca="1" ref="AC33" ca="1">SUM(INDIRECT(ADDRESS(expenses_min_row,COLUMN()) &amp; ":" &amp; ADDRESS(expenses_max_row, COLUMN())))</f>
        <v>0</v>
      </c>
      <c r="AD33" s="44" cm="1">
        <f t="array" aca="1" ref="AD33" ca="1">SUM(INDIRECT(ADDRESS(expenses_min_row,COLUMN()) &amp; ":" &amp; ADDRESS(expenses_max_row, COLUMN())))</f>
        <v>0</v>
      </c>
      <c r="AE33" s="44" cm="1">
        <f t="array" aca="1" ref="AE33" ca="1">SUM(INDIRECT(ADDRESS(expenses_min_row,COLUMN()) &amp; ":" &amp; ADDRESS(expenses_max_row, COLUMN())))</f>
        <v>0</v>
      </c>
      <c r="AG33" s="44" cm="1">
        <f t="array" aca="1" ref="AG33" ca="1">SUM(INDIRECT(ADDRESS(expenses_min_row,COLUMN()) &amp; ":" &amp; ADDRESS(expenses_max_row, COLUMN())))</f>
        <v>0</v>
      </c>
      <c r="AH33" s="44" cm="1">
        <f t="array" aca="1" ref="AH33" ca="1">SUM(INDIRECT(ADDRESS(expenses_min_row,COLUMN()) &amp; ":" &amp; ADDRESS(expenses_max_row, COLUMN())))</f>
        <v>0</v>
      </c>
      <c r="AI33" s="44" cm="1">
        <f t="array" aca="1" ref="AI33" ca="1">SUM(INDIRECT(ADDRESS(expenses_min_row,COLUMN()) &amp; ":" &amp; ADDRESS(expenses_max_row, COLUMN())))</f>
        <v>0</v>
      </c>
      <c r="AJ33" s="44" cm="1">
        <f t="array" aca="1" ref="AJ33" ca="1">SUM(INDIRECT(ADDRESS(expenses_min_row,COLUMN()) &amp; ":" &amp; ADDRESS(expenses_max_row, COLUMN())))</f>
        <v>0</v>
      </c>
      <c r="AK33" s="44" cm="1">
        <f t="array" aca="1" ref="AK33" ca="1">SUM(INDIRECT(ADDRESS(expenses_min_row,COLUMN()) &amp; ":" &amp; ADDRESS(expenses_max_row, COLUMN())))</f>
        <v>0</v>
      </c>
      <c r="AL33" s="44" cm="1">
        <f t="array" aca="1" ref="AL33" ca="1">SUM(INDIRECT(ADDRESS(expenses_min_row,COLUMN()) &amp; ":" &amp; ADDRESS(expenses_max_row, COLUMN())))</f>
        <v>0</v>
      </c>
      <c r="AM33" s="44" cm="1">
        <f t="array" aca="1" ref="AM33" ca="1">SUM(INDIRECT(ADDRESS(expenses_min_row,COLUMN()) &amp; ":" &amp; ADDRESS(expenses_max_row, COLUMN())))</f>
        <v>0</v>
      </c>
      <c r="AN33" s="44" cm="1">
        <f t="array" aca="1" ref="AN33" ca="1">SUM(INDIRECT(ADDRESS(expenses_min_row,COLUMN()) &amp; ":" &amp; ADDRESS(expenses_max_row, COLUMN())))</f>
        <v>0</v>
      </c>
      <c r="AO33" s="44" cm="1">
        <f t="array" aca="1" ref="AO33" ca="1">SUM(INDIRECT(ADDRESS(expenses_min_row,COLUMN()) &amp; ":" &amp; ADDRESS(expenses_max_row, COLUMN())))</f>
        <v>0</v>
      </c>
      <c r="AP33" s="44" cm="1">
        <f t="array" aca="1" ref="AP33" ca="1">SUM(INDIRECT(ADDRESS(expenses_min_row,COLUMN()) &amp; ":" &amp; ADDRESS(expenses_max_row, COLUMN())))</f>
        <v>0</v>
      </c>
      <c r="AQ33" s="44" cm="1">
        <f t="array" aca="1" ref="AQ33" ca="1">SUM(INDIRECT(ADDRESS(expenses_min_row,COLUMN()) &amp; ":" &amp; ADDRESS(expenses_max_row, COLUMN())))</f>
        <v>0</v>
      </c>
      <c r="AR33" s="44" cm="1">
        <f t="array" aca="1" ref="AR33" ca="1">SUM(INDIRECT(ADDRESS(expenses_min_row,COLUMN()) &amp; ":" &amp; ADDRESS(expenses_max_row, COLUMN())))</f>
        <v>0</v>
      </c>
      <c r="AS33" s="44" cm="1">
        <f t="array" aca="1" ref="AS33" ca="1">SUM(INDIRECT(ADDRESS(expenses_min_row,COLUMN()) &amp; ":" &amp; ADDRESS(expenses_max_row, COLUMN())))</f>
        <v>0</v>
      </c>
      <c r="AU33" s="44" cm="1">
        <f t="array" aca="1" ref="AU33" ca="1">SUM(INDIRECT(ADDRESS(expenses_min_row,COLUMN()) &amp; ":" &amp; ADDRESS(expenses_max_row, COLUMN())))</f>
        <v>0</v>
      </c>
      <c r="AV33" s="44" cm="1">
        <f t="array" aca="1" ref="AV33" ca="1">SUM(INDIRECT(ADDRESS(expenses_min_row,COLUMN()) &amp; ":" &amp; ADDRESS(expenses_max_row, COLUMN())))</f>
        <v>0</v>
      </c>
      <c r="AW33" s="44" cm="1">
        <f t="array" aca="1" ref="AW33" ca="1">SUM(INDIRECT(ADDRESS(expenses_min_row,COLUMN()) &amp; ":" &amp; ADDRESS(expenses_max_row, COLUMN())))</f>
        <v>0</v>
      </c>
      <c r="AX33" s="44" cm="1">
        <f t="array" aca="1" ref="AX33" ca="1">SUM(INDIRECT(ADDRESS(expenses_min_row,COLUMN()) &amp; ":" &amp; ADDRESS(expenses_max_row, COLUMN())))</f>
        <v>0</v>
      </c>
      <c r="AY33" s="44" cm="1">
        <f t="array" aca="1" ref="AY33" ca="1">SUM(INDIRECT(ADDRESS(expenses_min_row,COLUMN()) &amp; ":" &amp; ADDRESS(expenses_max_row, COLUMN())))</f>
        <v>0</v>
      </c>
      <c r="AZ33" s="44" cm="1">
        <f t="array" aca="1" ref="AZ33" ca="1">SUM(INDIRECT(ADDRESS(expenses_min_row,COLUMN()) &amp; ":" &amp; ADDRESS(expenses_max_row, COLUMN())))</f>
        <v>0</v>
      </c>
      <c r="BA33" s="44" cm="1">
        <f t="array" aca="1" ref="BA33" ca="1">SUM(INDIRECT(ADDRESS(expenses_min_row,COLUMN()) &amp; ":" &amp; ADDRESS(expenses_max_row, COLUMN())))</f>
        <v>0</v>
      </c>
      <c r="BB33" s="44" cm="1">
        <f t="array" aca="1" ref="BB33" ca="1">SUM(INDIRECT(ADDRESS(expenses_min_row,COLUMN()) &amp; ":" &amp; ADDRESS(expenses_max_row, COLUMN())))</f>
        <v>0</v>
      </c>
      <c r="BC33" s="44" cm="1">
        <f t="array" aca="1" ref="BC33" ca="1">SUM(INDIRECT(ADDRESS(expenses_min_row,COLUMN()) &amp; ":" &amp; ADDRESS(expenses_max_row, COLUMN())))</f>
        <v>0</v>
      </c>
      <c r="BD33" s="44" cm="1">
        <f t="array" aca="1" ref="BD33" ca="1">SUM(INDIRECT(ADDRESS(expenses_min_row,COLUMN()) &amp; ":" &amp; ADDRESS(expenses_max_row, COLUMN())))</f>
        <v>0</v>
      </c>
      <c r="BE33" s="44" cm="1">
        <f t="array" aca="1" ref="BE33" ca="1">SUM(INDIRECT(ADDRESS(expenses_min_row,COLUMN()) &amp; ":" &amp; ADDRESS(expenses_max_row, COLUMN())))</f>
        <v>0</v>
      </c>
      <c r="BF33" s="44" cm="1">
        <f t="array" aca="1" ref="BF33" ca="1">SUM(INDIRECT(ADDRESS(expenses_min_row,COLUMN()) &amp; ":" &amp; ADDRESS(expenses_max_row, COLUMN())))</f>
        <v>0</v>
      </c>
      <c r="BG33" s="44" cm="1">
        <f t="array" aca="1" ref="BG33" ca="1">SUM(INDIRECT(ADDRESS(expenses_min_row,COLUMN()) &amp; ":" &amp; ADDRESS(expenses_max_row, COLUMN())))</f>
        <v>0</v>
      </c>
      <c r="BI33" s="44" cm="1">
        <f t="array" aca="1" ref="BI33" ca="1">SUM(INDIRECT(ADDRESS(expenses_min_row,COLUMN()) &amp; ":" &amp; ADDRESS(expenses_max_row, COLUMN())))</f>
        <v>0</v>
      </c>
      <c r="BJ33" s="44" cm="1">
        <f t="array" aca="1" ref="BJ33" ca="1">SUM(INDIRECT(ADDRESS(expenses_min_row,COLUMN()) &amp; ":" &amp; ADDRESS(expenses_max_row, COLUMN())))</f>
        <v>0</v>
      </c>
      <c r="BK33" s="44" cm="1">
        <f t="array" aca="1" ref="BK33" ca="1">SUM(INDIRECT(ADDRESS(expenses_min_row,COLUMN()) &amp; ":" &amp; ADDRESS(expenses_max_row, COLUMN())))</f>
        <v>0</v>
      </c>
      <c r="BL33" s="44" cm="1">
        <f t="array" aca="1" ref="BL33" ca="1">SUM(INDIRECT(ADDRESS(expenses_min_row,COLUMN()) &amp; ":" &amp; ADDRESS(expenses_max_row, COLUMN())))</f>
        <v>0</v>
      </c>
      <c r="BM33" s="44" cm="1">
        <f t="array" aca="1" ref="BM33" ca="1">SUM(INDIRECT(ADDRESS(expenses_min_row,COLUMN()) &amp; ":" &amp; ADDRESS(expenses_max_row, COLUMN())))</f>
        <v>0</v>
      </c>
      <c r="BN33" s="44" cm="1">
        <f t="array" aca="1" ref="BN33" ca="1">SUM(INDIRECT(ADDRESS(expenses_min_row,COLUMN()) &amp; ":" &amp; ADDRESS(expenses_max_row, COLUMN())))</f>
        <v>0</v>
      </c>
      <c r="BO33" s="44" cm="1">
        <f t="array" aca="1" ref="BO33" ca="1">SUM(INDIRECT(ADDRESS(expenses_min_row,COLUMN()) &amp; ":" &amp; ADDRESS(expenses_max_row, COLUMN())))</f>
        <v>0</v>
      </c>
      <c r="BP33" s="44" cm="1">
        <f t="array" aca="1" ref="BP33" ca="1">SUM(INDIRECT(ADDRESS(expenses_min_row,COLUMN()) &amp; ":" &amp; ADDRESS(expenses_max_row, COLUMN())))</f>
        <v>0</v>
      </c>
      <c r="BQ33" s="44" cm="1">
        <f t="array" aca="1" ref="BQ33" ca="1">SUM(INDIRECT(ADDRESS(expenses_min_row,COLUMN()) &amp; ":" &amp; ADDRESS(expenses_max_row, COLUMN())))</f>
        <v>0</v>
      </c>
      <c r="BR33" s="44" cm="1">
        <f t="array" aca="1" ref="BR33" ca="1">SUM(INDIRECT(ADDRESS(expenses_min_row,COLUMN()) &amp; ":" &amp; ADDRESS(expenses_max_row, COLUMN())))</f>
        <v>0</v>
      </c>
      <c r="BS33" s="44" cm="1">
        <f t="array" aca="1" ref="BS33" ca="1">SUM(INDIRECT(ADDRESS(expenses_min_row,COLUMN()) &amp; ":" &amp; ADDRESS(expenses_max_row, COLUMN())))</f>
        <v>0</v>
      </c>
      <c r="BT33" s="44" cm="1">
        <f t="array" aca="1" ref="BT33" ca="1">SUM(INDIRECT(ADDRESS(expenses_min_row,COLUMN()) &amp; ":" &amp; ADDRESS(expenses_max_row, COLUMN())))</f>
        <v>0</v>
      </c>
      <c r="BU33" s="44" cm="1">
        <f t="array" aca="1" ref="BU33" ca="1">SUM(INDIRECT(ADDRESS(expenses_min_row,COLUMN()) &amp; ":" &amp; ADDRESS(expenses_max_row, COLUMN())))</f>
        <v>0</v>
      </c>
      <c r="BW33" s="44" cm="1">
        <f t="array" aca="1" ref="BW33" ca="1">SUM(INDIRECT(ADDRESS(expenses_min_row,COLUMN()) &amp; ":" &amp; ADDRESS(expenses_max_row, COLUMN())))</f>
        <v>0</v>
      </c>
      <c r="BX33" s="44" cm="1">
        <f t="array" aca="1" ref="BX33" ca="1">SUM(INDIRECT(ADDRESS(expenses_min_row,COLUMN()) &amp; ":" &amp; ADDRESS(expenses_max_row, COLUMN())))</f>
        <v>0</v>
      </c>
      <c r="BY33" s="44" cm="1">
        <f t="array" aca="1" ref="BY33" ca="1">SUM(INDIRECT(ADDRESS(expenses_min_row,COLUMN()) &amp; ":" &amp; ADDRESS(expenses_max_row, COLUMN())))</f>
        <v>0</v>
      </c>
      <c r="BZ33" s="44" cm="1">
        <f t="array" aca="1" ref="BZ33" ca="1">SUM(INDIRECT(ADDRESS(expenses_min_row,COLUMN()) &amp; ":" &amp; ADDRESS(expenses_max_row, COLUMN())))</f>
        <v>0</v>
      </c>
      <c r="CA33" s="44" cm="1">
        <f t="array" aca="1" ref="CA33" ca="1">SUM(INDIRECT(ADDRESS(expenses_min_row,COLUMN()) &amp; ":" &amp; ADDRESS(expenses_max_row, COLUMN())))</f>
        <v>0</v>
      </c>
      <c r="CB33" s="44" cm="1">
        <f t="array" aca="1" ref="CB33" ca="1">SUM(INDIRECT(ADDRESS(expenses_min_row,COLUMN()) &amp; ":" &amp; ADDRESS(expenses_max_row, COLUMN())))</f>
        <v>0</v>
      </c>
      <c r="CC33" s="44" cm="1">
        <f t="array" aca="1" ref="CC33" ca="1">SUM(INDIRECT(ADDRESS(expenses_min_row,COLUMN()) &amp; ":" &amp; ADDRESS(expenses_max_row, COLUMN())))</f>
        <v>0</v>
      </c>
      <c r="CD33" s="44" cm="1">
        <f t="array" aca="1" ref="CD33" ca="1">SUM(INDIRECT(ADDRESS(expenses_min_row,COLUMN()) &amp; ":" &amp; ADDRESS(expenses_max_row, COLUMN())))</f>
        <v>0</v>
      </c>
      <c r="CE33" s="44" cm="1">
        <f t="array" aca="1" ref="CE33" ca="1">SUM(INDIRECT(ADDRESS(expenses_min_row,COLUMN()) &amp; ":" &amp; ADDRESS(expenses_max_row, COLUMN())))</f>
        <v>0</v>
      </c>
      <c r="CF33" s="44" cm="1">
        <f t="array" aca="1" ref="CF33" ca="1">SUM(INDIRECT(ADDRESS(expenses_min_row,COLUMN()) &amp; ":" &amp; ADDRESS(expenses_max_row, COLUMN())))</f>
        <v>0</v>
      </c>
      <c r="CG33" s="44" cm="1">
        <f t="array" aca="1" ref="CG33" ca="1">SUM(INDIRECT(ADDRESS(expenses_min_row,COLUMN()) &amp; ":" &amp; ADDRESS(expenses_max_row, COLUMN())))</f>
        <v>0</v>
      </c>
      <c r="CH33" s="44" cm="1">
        <f t="array" aca="1" ref="CH33" ca="1">SUM(INDIRECT(ADDRESS(expenses_min_row,COLUMN()) &amp; ":" &amp; ADDRESS(expenses_max_row, COLUMN())))</f>
        <v>0</v>
      </c>
      <c r="CI33" s="44" cm="1">
        <f t="array" aca="1" ref="CI33" ca="1">SUM(INDIRECT(ADDRESS(expenses_min_row,COLUMN()) &amp; ":" &amp; ADDRESS(expenses_max_row, COLUMN())))</f>
        <v>0</v>
      </c>
      <c r="CK33" s="44" cm="1">
        <f t="array" aca="1" ref="CK33" ca="1">SUM(INDIRECT(ADDRESS(expenses_min_row,COLUMN()) &amp; ":" &amp; ADDRESS(expenses_max_row, COLUMN())))</f>
        <v>0</v>
      </c>
      <c r="CL33" s="44" cm="1">
        <f t="array" aca="1" ref="CL33" ca="1">SUM(INDIRECT(ADDRESS(expenses_min_row,COLUMN()) &amp; ":" &amp; ADDRESS(expenses_max_row, COLUMN())))</f>
        <v>0</v>
      </c>
      <c r="CM33" s="44" cm="1">
        <f t="array" aca="1" ref="CM33" ca="1">SUM(INDIRECT(ADDRESS(expenses_min_row,COLUMN()) &amp; ":" &amp; ADDRESS(expenses_max_row, COLUMN())))</f>
        <v>0</v>
      </c>
      <c r="CN33" s="44" cm="1">
        <f t="array" aca="1" ref="CN33" ca="1">SUM(INDIRECT(ADDRESS(expenses_min_row,COLUMN()) &amp; ":" &amp; ADDRESS(expenses_max_row, COLUMN())))</f>
        <v>0</v>
      </c>
      <c r="CO33" s="44" cm="1">
        <f t="array" aca="1" ref="CO33" ca="1">SUM(INDIRECT(ADDRESS(expenses_min_row,COLUMN()) &amp; ":" &amp; ADDRESS(expenses_max_row, COLUMN())))</f>
        <v>0</v>
      </c>
      <c r="CP33" s="44" cm="1">
        <f t="array" aca="1" ref="CP33" ca="1">SUM(INDIRECT(ADDRESS(expenses_min_row,COLUMN()) &amp; ":" &amp; ADDRESS(expenses_max_row, COLUMN())))</f>
        <v>0</v>
      </c>
      <c r="CQ33" s="44" cm="1">
        <f t="array" aca="1" ref="CQ33" ca="1">SUM(INDIRECT(ADDRESS(expenses_min_row,COLUMN()) &amp; ":" &amp; ADDRESS(expenses_max_row, COLUMN())))</f>
        <v>0</v>
      </c>
      <c r="CR33" s="44" cm="1">
        <f t="array" aca="1" ref="CR33" ca="1">SUM(INDIRECT(ADDRESS(expenses_min_row,COLUMN()) &amp; ":" &amp; ADDRESS(expenses_max_row, COLUMN())))</f>
        <v>0</v>
      </c>
      <c r="CS33" s="44" cm="1">
        <f t="array" aca="1" ref="CS33" ca="1">SUM(INDIRECT(ADDRESS(expenses_min_row,COLUMN()) &amp; ":" &amp; ADDRESS(expenses_max_row, COLUMN())))</f>
        <v>0</v>
      </c>
      <c r="CT33" s="44" cm="1">
        <f t="array" aca="1" ref="CT33" ca="1">SUM(INDIRECT(ADDRESS(expenses_min_row,COLUMN()) &amp; ":" &amp; ADDRESS(expenses_max_row, COLUMN())))</f>
        <v>0</v>
      </c>
      <c r="CU33" s="44" cm="1">
        <f t="array" aca="1" ref="CU33" ca="1">SUM(INDIRECT(ADDRESS(expenses_min_row,COLUMN()) &amp; ":" &amp; ADDRESS(expenses_max_row, COLUMN())))</f>
        <v>0</v>
      </c>
      <c r="CV33" s="44" cm="1">
        <f t="array" aca="1" ref="CV33" ca="1">SUM(INDIRECT(ADDRESS(expenses_min_row,COLUMN()) &amp; ":" &amp; ADDRESS(expenses_max_row, COLUMN())))</f>
        <v>0</v>
      </c>
      <c r="CW33" s="44" cm="1">
        <f t="array" aca="1" ref="CW33" ca="1">SUM(INDIRECT(ADDRESS(expenses_min_row,COLUMN()) &amp; ":" &amp; ADDRESS(expenses_max_row, COLUMN())))</f>
        <v>0</v>
      </c>
      <c r="CY33" s="44" cm="1">
        <f t="array" aca="1" ref="CY33" ca="1">SUM(INDIRECT(ADDRESS(expenses_min_row,COLUMN()) &amp; ":" &amp; ADDRESS(expenses_max_row, COLUMN())))</f>
        <v>0</v>
      </c>
      <c r="CZ33" s="44" cm="1">
        <f t="array" aca="1" ref="CZ33" ca="1">SUM(INDIRECT(ADDRESS(expenses_min_row,COLUMN()) &amp; ":" &amp; ADDRESS(expenses_max_row, COLUMN())))</f>
        <v>0</v>
      </c>
      <c r="DA33" s="44" cm="1">
        <f t="array" aca="1" ref="DA33" ca="1">SUM(INDIRECT(ADDRESS(expenses_min_row,COLUMN()) &amp; ":" &amp; ADDRESS(expenses_max_row, COLUMN())))</f>
        <v>0</v>
      </c>
      <c r="DB33" s="44" cm="1">
        <f t="array" aca="1" ref="DB33" ca="1">SUM(INDIRECT(ADDRESS(expenses_min_row,COLUMN()) &amp; ":" &amp; ADDRESS(expenses_max_row, COLUMN())))</f>
        <v>0</v>
      </c>
      <c r="DC33" s="44" cm="1">
        <f t="array" aca="1" ref="DC33" ca="1">SUM(INDIRECT(ADDRESS(expenses_min_row,COLUMN()) &amp; ":" &amp; ADDRESS(expenses_max_row, COLUMN())))</f>
        <v>0</v>
      </c>
      <c r="DD33" s="44" cm="1">
        <f t="array" aca="1" ref="DD33" ca="1">SUM(INDIRECT(ADDRESS(expenses_min_row,COLUMN()) &amp; ":" &amp; ADDRESS(expenses_max_row, COLUMN())))</f>
        <v>0</v>
      </c>
      <c r="DE33" s="44" cm="1">
        <f t="array" aca="1" ref="DE33" ca="1">SUM(INDIRECT(ADDRESS(expenses_min_row,COLUMN()) &amp; ":" &amp; ADDRESS(expenses_max_row, COLUMN())))</f>
        <v>0</v>
      </c>
      <c r="DF33" s="44" cm="1">
        <f t="array" aca="1" ref="DF33" ca="1">SUM(INDIRECT(ADDRESS(expenses_min_row,COLUMN()) &amp; ":" &amp; ADDRESS(expenses_max_row, COLUMN())))</f>
        <v>0</v>
      </c>
      <c r="DG33" s="44" cm="1">
        <f t="array" aca="1" ref="DG33" ca="1">SUM(INDIRECT(ADDRESS(expenses_min_row,COLUMN()) &amp; ":" &amp; ADDRESS(expenses_max_row, COLUMN())))</f>
        <v>0</v>
      </c>
      <c r="DH33" s="44" cm="1">
        <f t="array" aca="1" ref="DH33" ca="1">SUM(INDIRECT(ADDRESS(expenses_min_row,COLUMN()) &amp; ":" &amp; ADDRESS(expenses_max_row, COLUMN())))</f>
        <v>0</v>
      </c>
      <c r="DI33" s="44" cm="1">
        <f t="array" aca="1" ref="DI33" ca="1">SUM(INDIRECT(ADDRESS(expenses_min_row,COLUMN()) &amp; ":" &amp; ADDRESS(expenses_max_row, COLUMN())))</f>
        <v>0</v>
      </c>
      <c r="DJ33" s="44" cm="1">
        <f t="array" aca="1" ref="DJ33" ca="1">SUM(INDIRECT(ADDRESS(expenses_min_row,COLUMN()) &amp; ":" &amp; ADDRESS(expenses_max_row, COLUMN())))</f>
        <v>0</v>
      </c>
      <c r="DK33" s="44" cm="1">
        <f t="array" aca="1" ref="DK33" ca="1">SUM(INDIRECT(ADDRESS(expenses_min_row,COLUMN()) &amp; ":" &amp; ADDRESS(expenses_max_row, COLUMN())))</f>
        <v>0</v>
      </c>
      <c r="DM33" s="44" cm="1">
        <f t="array" aca="1" ref="DM33" ca="1">SUM(INDIRECT(ADDRESS(expenses_min_row,COLUMN()) &amp; ":" &amp; ADDRESS(expenses_max_row, COLUMN())))</f>
        <v>0</v>
      </c>
      <c r="DN33" s="44" cm="1">
        <f t="array" aca="1" ref="DN33" ca="1">SUM(INDIRECT(ADDRESS(expenses_min_row,COLUMN()) &amp; ":" &amp; ADDRESS(expenses_max_row, COLUMN())))</f>
        <v>0</v>
      </c>
      <c r="DO33" s="44" cm="1">
        <f t="array" aca="1" ref="DO33" ca="1">SUM(INDIRECT(ADDRESS(expenses_min_row,COLUMN()) &amp; ":" &amp; ADDRESS(expenses_max_row, COLUMN())))</f>
        <v>0</v>
      </c>
      <c r="DP33" s="44" cm="1">
        <f t="array" aca="1" ref="DP33" ca="1">SUM(INDIRECT(ADDRESS(expenses_min_row,COLUMN()) &amp; ":" &amp; ADDRESS(expenses_max_row, COLUMN())))</f>
        <v>0</v>
      </c>
      <c r="DQ33" s="44" cm="1">
        <f t="array" aca="1" ref="DQ33" ca="1">SUM(INDIRECT(ADDRESS(expenses_min_row,COLUMN()) &amp; ":" &amp; ADDRESS(expenses_max_row, COLUMN())))</f>
        <v>0</v>
      </c>
      <c r="DR33" s="44" cm="1">
        <f t="array" aca="1" ref="DR33" ca="1">SUM(INDIRECT(ADDRESS(expenses_min_row,COLUMN()) &amp; ":" &amp; ADDRESS(expenses_max_row, COLUMN())))</f>
        <v>0</v>
      </c>
      <c r="DS33" s="44" cm="1">
        <f t="array" aca="1" ref="DS33" ca="1">SUM(INDIRECT(ADDRESS(expenses_min_row,COLUMN()) &amp; ":" &amp; ADDRESS(expenses_max_row, COLUMN())))</f>
        <v>0</v>
      </c>
      <c r="DT33" s="44" cm="1">
        <f t="array" aca="1" ref="DT33" ca="1">SUM(INDIRECT(ADDRESS(expenses_min_row,COLUMN()) &amp; ":" &amp; ADDRESS(expenses_max_row, COLUMN())))</f>
        <v>0</v>
      </c>
      <c r="DU33" s="44" cm="1">
        <f t="array" aca="1" ref="DU33" ca="1">SUM(INDIRECT(ADDRESS(expenses_min_row,COLUMN()) &amp; ":" &amp; ADDRESS(expenses_max_row, COLUMN())))</f>
        <v>0</v>
      </c>
      <c r="DV33" s="44" cm="1">
        <f t="array" aca="1" ref="DV33" ca="1">SUM(INDIRECT(ADDRESS(expenses_min_row,COLUMN()) &amp; ":" &amp; ADDRESS(expenses_max_row, COLUMN())))</f>
        <v>0</v>
      </c>
      <c r="DW33" s="44" cm="1">
        <f t="array" aca="1" ref="DW33" ca="1">SUM(INDIRECT(ADDRESS(expenses_min_row,COLUMN()) &amp; ":" &amp; ADDRESS(expenses_max_row, COLUMN())))</f>
        <v>0</v>
      </c>
      <c r="DX33" s="44" cm="1">
        <f t="array" aca="1" ref="DX33" ca="1">SUM(INDIRECT(ADDRESS(expenses_min_row,COLUMN()) &amp; ":" &amp; ADDRESS(expenses_max_row, COLUMN())))</f>
        <v>0</v>
      </c>
      <c r="DY33" s="44" cm="1">
        <f t="array" aca="1" ref="DY33" ca="1">SUM(INDIRECT(ADDRESS(expenses_min_row,COLUMN()) &amp; ":" &amp; ADDRESS(expenses_max_row, COLUMN())))</f>
        <v>0</v>
      </c>
      <c r="EA33" s="44" cm="1">
        <f t="array" aca="1" ref="EA33" ca="1">SUM(INDIRECT(ADDRESS(expenses_min_row,COLUMN()) &amp; ":" &amp; ADDRESS(expenses_max_row, COLUMN())))</f>
        <v>0</v>
      </c>
      <c r="EB33" s="44" cm="1">
        <f t="array" aca="1" ref="EB33" ca="1">SUM(INDIRECT(ADDRESS(expenses_min_row,COLUMN()) &amp; ":" &amp; ADDRESS(expenses_max_row, COLUMN())))</f>
        <v>0</v>
      </c>
      <c r="EC33" s="44" cm="1">
        <f t="array" aca="1" ref="EC33" ca="1">SUM(INDIRECT(ADDRESS(expenses_min_row,COLUMN()) &amp; ":" &amp; ADDRESS(expenses_max_row, COLUMN())))</f>
        <v>0</v>
      </c>
      <c r="ED33" s="44" cm="1">
        <f t="array" aca="1" ref="ED33" ca="1">SUM(INDIRECT(ADDRESS(expenses_min_row,COLUMN()) &amp; ":" &amp; ADDRESS(expenses_max_row, COLUMN())))</f>
        <v>0</v>
      </c>
      <c r="EE33" s="44" cm="1">
        <f t="array" aca="1" ref="EE33" ca="1">SUM(INDIRECT(ADDRESS(expenses_min_row,COLUMN()) &amp; ":" &amp; ADDRESS(expenses_max_row, COLUMN())))</f>
        <v>0</v>
      </c>
      <c r="EF33" s="44" cm="1">
        <f t="array" aca="1" ref="EF33" ca="1">SUM(INDIRECT(ADDRESS(expenses_min_row,COLUMN()) &amp; ":" &amp; ADDRESS(expenses_max_row, COLUMN())))</f>
        <v>0</v>
      </c>
      <c r="EG33" s="44" cm="1">
        <f t="array" aca="1" ref="EG33" ca="1">SUM(INDIRECT(ADDRESS(expenses_min_row,COLUMN()) &amp; ":" &amp; ADDRESS(expenses_max_row, COLUMN())))</f>
        <v>0</v>
      </c>
      <c r="EH33" s="44" cm="1">
        <f t="array" aca="1" ref="EH33" ca="1">SUM(INDIRECT(ADDRESS(expenses_min_row,COLUMN()) &amp; ":" &amp; ADDRESS(expenses_max_row, COLUMN())))</f>
        <v>0</v>
      </c>
      <c r="EI33" s="44" cm="1">
        <f t="array" aca="1" ref="EI33" ca="1">SUM(INDIRECT(ADDRESS(expenses_min_row,COLUMN()) &amp; ":" &amp; ADDRESS(expenses_max_row, COLUMN())))</f>
        <v>0</v>
      </c>
      <c r="EJ33" s="44" cm="1">
        <f t="array" aca="1" ref="EJ33" ca="1">SUM(INDIRECT(ADDRESS(expenses_min_row,COLUMN()) &amp; ":" &amp; ADDRESS(expenses_max_row, COLUMN())))</f>
        <v>0</v>
      </c>
      <c r="EK33" s="44" cm="1">
        <f t="array" aca="1" ref="EK33" ca="1">SUM(INDIRECT(ADDRESS(expenses_min_row,COLUMN()) &amp; ":" &amp; ADDRESS(expenses_max_row, COLUMN())))</f>
        <v>0</v>
      </c>
      <c r="EL33" s="44" cm="1">
        <f t="array" aca="1" ref="EL33" ca="1">SUM(INDIRECT(ADDRESS(expenses_min_row,COLUMN()) &amp; ":" &amp; ADDRESS(expenses_max_row, COLUMN())))</f>
        <v>0</v>
      </c>
      <c r="EM33" s="44" cm="1">
        <f t="array" aca="1" ref="EM33" ca="1">SUM(INDIRECT(ADDRESS(expenses_min_row,COLUMN()) &amp; ":" &amp; ADDRESS(expenses_max_row, COLUMN())))</f>
        <v>0</v>
      </c>
    </row>
    <row r="34" spans="3:143" x14ac:dyDescent="0.45">
      <c r="AE34" s="39"/>
      <c r="AS34" s="39"/>
      <c r="BG34" s="39"/>
      <c r="BU34" s="39"/>
      <c r="CI34" s="39"/>
      <c r="CW34" s="39"/>
      <c r="DK34" s="39"/>
      <c r="DY34" s="39"/>
      <c r="EM34" s="39"/>
    </row>
    <row r="35" spans="3:143" x14ac:dyDescent="0.45">
      <c r="C35" s="39" t="s">
        <v>20</v>
      </c>
      <c r="E35" s="57">
        <f>DATE(E$5,1,1)</f>
        <v>45292</v>
      </c>
      <c r="F35" s="57">
        <f>DATE(E$5,2,1)</f>
        <v>45323</v>
      </c>
      <c r="G35" s="57">
        <f>DATE(E$5,3,1)</f>
        <v>45352</v>
      </c>
      <c r="H35" s="57">
        <f>DATE(E$5,4,1)</f>
        <v>45383</v>
      </c>
      <c r="I35" s="57">
        <f>DATE(E$5,5,1)</f>
        <v>45413</v>
      </c>
      <c r="J35" s="57">
        <f>DATE(E$5,6,1)</f>
        <v>45444</v>
      </c>
      <c r="K35" s="57">
        <f>DATE(E$5,7,1)</f>
        <v>45474</v>
      </c>
      <c r="L35" s="57">
        <f>DATE(E$5,8,1)</f>
        <v>45505</v>
      </c>
      <c r="M35" s="57">
        <f>DATE(E$5,9,1)</f>
        <v>45536</v>
      </c>
      <c r="N35" s="57">
        <f>DATE(E$5,10,1)</f>
        <v>45566</v>
      </c>
      <c r="O35" s="57">
        <f>DATE(E$5,11,1)</f>
        <v>45597</v>
      </c>
      <c r="P35" s="57">
        <f>DATE(E$5,12,1)</f>
        <v>45627</v>
      </c>
      <c r="Q35" s="58">
        <f>E$5</f>
        <v>2024</v>
      </c>
      <c r="S35" s="57">
        <f>DATE(S$5,1,1)</f>
        <v>45658</v>
      </c>
      <c r="T35" s="57">
        <f>DATE(S$5,2,1)</f>
        <v>45689</v>
      </c>
      <c r="U35" s="57">
        <f>DATE(S$5,3,1)</f>
        <v>45717</v>
      </c>
      <c r="V35" s="57">
        <f>DATE(S$5,4,1)</f>
        <v>45748</v>
      </c>
      <c r="W35" s="57">
        <f>DATE(S$5,5,1)</f>
        <v>45778</v>
      </c>
      <c r="X35" s="57">
        <f>DATE(S$5,6,1)</f>
        <v>45809</v>
      </c>
      <c r="Y35" s="57">
        <f>DATE(S$5,7,1)</f>
        <v>45839</v>
      </c>
      <c r="Z35" s="57">
        <f>DATE(S$5,8,1)</f>
        <v>45870</v>
      </c>
      <c r="AA35" s="57">
        <f>DATE(S$5,9,1)</f>
        <v>45901</v>
      </c>
      <c r="AB35" s="57">
        <f>DATE(S$5,10,1)</f>
        <v>45931</v>
      </c>
      <c r="AC35" s="57">
        <f>DATE(S$5,11,1)</f>
        <v>45962</v>
      </c>
      <c r="AD35" s="57">
        <f>DATE(S$5,12,1)</f>
        <v>45992</v>
      </c>
      <c r="AE35" s="58">
        <f>S$5</f>
        <v>2025</v>
      </c>
      <c r="AG35" s="57">
        <f>DATE(AG$5,1,1)</f>
        <v>46023</v>
      </c>
      <c r="AH35" s="57">
        <f>DATE(AG$5,2,1)</f>
        <v>46054</v>
      </c>
      <c r="AI35" s="57">
        <f>DATE(AG$5,3,1)</f>
        <v>46082</v>
      </c>
      <c r="AJ35" s="57">
        <f>DATE(AG$5,4,1)</f>
        <v>46113</v>
      </c>
      <c r="AK35" s="57">
        <f>DATE(AG$5,5,1)</f>
        <v>46143</v>
      </c>
      <c r="AL35" s="57">
        <f>DATE(AG$5,6,1)</f>
        <v>46174</v>
      </c>
      <c r="AM35" s="57">
        <f>DATE(AG$5,7,1)</f>
        <v>46204</v>
      </c>
      <c r="AN35" s="57">
        <f>DATE(AG$5,8,1)</f>
        <v>46235</v>
      </c>
      <c r="AO35" s="57">
        <f>DATE(AG$5,9,1)</f>
        <v>46266</v>
      </c>
      <c r="AP35" s="57">
        <f>DATE(AG$5,10,1)</f>
        <v>46296</v>
      </c>
      <c r="AQ35" s="57">
        <f>DATE(AG$5,11,1)</f>
        <v>46327</v>
      </c>
      <c r="AR35" s="57">
        <f>DATE(AG$5,12,1)</f>
        <v>46357</v>
      </c>
      <c r="AS35" s="58">
        <f>AG$5</f>
        <v>2026</v>
      </c>
      <c r="AU35" s="57">
        <f>DATE(AU$5,1,1)</f>
        <v>46388</v>
      </c>
      <c r="AV35" s="57">
        <f>DATE(AU$5,2,1)</f>
        <v>46419</v>
      </c>
      <c r="AW35" s="57">
        <f>DATE(AU$5,3,1)</f>
        <v>46447</v>
      </c>
      <c r="AX35" s="57">
        <f>DATE(AU$5,4,1)</f>
        <v>46478</v>
      </c>
      <c r="AY35" s="57">
        <f>DATE(AU$5,5,1)</f>
        <v>46508</v>
      </c>
      <c r="AZ35" s="57">
        <f>DATE(AU$5,6,1)</f>
        <v>46539</v>
      </c>
      <c r="BA35" s="57">
        <f>DATE(AU$5,7,1)</f>
        <v>46569</v>
      </c>
      <c r="BB35" s="57">
        <f>DATE(AU$5,8,1)</f>
        <v>46600</v>
      </c>
      <c r="BC35" s="57">
        <f>DATE(AU$5,9,1)</f>
        <v>46631</v>
      </c>
      <c r="BD35" s="57">
        <f>DATE(AU$5,10,1)</f>
        <v>46661</v>
      </c>
      <c r="BE35" s="57">
        <f>DATE(AU$5,11,1)</f>
        <v>46692</v>
      </c>
      <c r="BF35" s="57">
        <f>DATE(AU$5,12,1)</f>
        <v>46722</v>
      </c>
      <c r="BG35" s="58">
        <f>AU$5</f>
        <v>2027</v>
      </c>
      <c r="BI35" s="57">
        <f>DATE(BI$5,1,1)</f>
        <v>46753</v>
      </c>
      <c r="BJ35" s="57">
        <f>DATE(BI$5,2,1)</f>
        <v>46784</v>
      </c>
      <c r="BK35" s="57">
        <f>DATE(BI$5,3,1)</f>
        <v>46813</v>
      </c>
      <c r="BL35" s="57">
        <f>DATE(BI$5,4,1)</f>
        <v>46844</v>
      </c>
      <c r="BM35" s="57">
        <f>DATE(BI$5,5,1)</f>
        <v>46874</v>
      </c>
      <c r="BN35" s="57">
        <f>DATE(BI$5,6,1)</f>
        <v>46905</v>
      </c>
      <c r="BO35" s="57">
        <f>DATE(BI$5,7,1)</f>
        <v>46935</v>
      </c>
      <c r="BP35" s="57">
        <f>DATE(BI$5,8,1)</f>
        <v>46966</v>
      </c>
      <c r="BQ35" s="57">
        <f>DATE(BI$5,9,1)</f>
        <v>46997</v>
      </c>
      <c r="BR35" s="57">
        <f>DATE(BI$5,10,1)</f>
        <v>47027</v>
      </c>
      <c r="BS35" s="57">
        <f>DATE(BI$5,11,1)</f>
        <v>47058</v>
      </c>
      <c r="BT35" s="57">
        <f>DATE(BI$5,12,1)</f>
        <v>47088</v>
      </c>
      <c r="BU35" s="58">
        <f>BI$5</f>
        <v>2028</v>
      </c>
      <c r="BW35" s="57">
        <f>DATE(BW$5,1,1)</f>
        <v>47119</v>
      </c>
      <c r="BX35" s="57">
        <f>DATE(BW$5,2,1)</f>
        <v>47150</v>
      </c>
      <c r="BY35" s="57">
        <f>DATE(BW$5,3,1)</f>
        <v>47178</v>
      </c>
      <c r="BZ35" s="57">
        <f>DATE(BW$5,4,1)</f>
        <v>47209</v>
      </c>
      <c r="CA35" s="57">
        <f>DATE(BW$5,5,1)</f>
        <v>47239</v>
      </c>
      <c r="CB35" s="57">
        <f>DATE(BW$5,6,1)</f>
        <v>47270</v>
      </c>
      <c r="CC35" s="57">
        <f>DATE(BW$5,7,1)</f>
        <v>47300</v>
      </c>
      <c r="CD35" s="57">
        <f>DATE(BW$5,8,1)</f>
        <v>47331</v>
      </c>
      <c r="CE35" s="57">
        <f>DATE(BW$5,9,1)</f>
        <v>47362</v>
      </c>
      <c r="CF35" s="57">
        <f>DATE(BW$5,10,1)</f>
        <v>47392</v>
      </c>
      <c r="CG35" s="57">
        <f>DATE(BW$5,11,1)</f>
        <v>47423</v>
      </c>
      <c r="CH35" s="57">
        <f>DATE(BW$5,12,1)</f>
        <v>47453</v>
      </c>
      <c r="CI35" s="58">
        <f>BW$5</f>
        <v>2029</v>
      </c>
      <c r="CK35" s="57">
        <f>DATE(CK$5,1,1)</f>
        <v>47484</v>
      </c>
      <c r="CL35" s="57">
        <f>DATE(CK$5,2,1)</f>
        <v>47515</v>
      </c>
      <c r="CM35" s="57">
        <f>DATE(CK$5,3,1)</f>
        <v>47543</v>
      </c>
      <c r="CN35" s="57">
        <f>DATE(CK$5,4,1)</f>
        <v>47574</v>
      </c>
      <c r="CO35" s="57">
        <f>DATE(CK$5,5,1)</f>
        <v>47604</v>
      </c>
      <c r="CP35" s="57">
        <f>DATE(CK$5,6,1)</f>
        <v>47635</v>
      </c>
      <c r="CQ35" s="57">
        <f>DATE(CK$5,7,1)</f>
        <v>47665</v>
      </c>
      <c r="CR35" s="57">
        <f>DATE(CK$5,8,1)</f>
        <v>47696</v>
      </c>
      <c r="CS35" s="57">
        <f>DATE(CK$5,9,1)</f>
        <v>47727</v>
      </c>
      <c r="CT35" s="57">
        <f>DATE(CK$5,10,1)</f>
        <v>47757</v>
      </c>
      <c r="CU35" s="57">
        <f>DATE(CK$5,11,1)</f>
        <v>47788</v>
      </c>
      <c r="CV35" s="57">
        <f>DATE(CK$5,12,1)</f>
        <v>47818</v>
      </c>
      <c r="CW35" s="58">
        <f>CK$5</f>
        <v>2030</v>
      </c>
      <c r="CY35" s="57">
        <f>DATE(CY$5,1,1)</f>
        <v>47849</v>
      </c>
      <c r="CZ35" s="57">
        <f>DATE(CY$5,2,1)</f>
        <v>47880</v>
      </c>
      <c r="DA35" s="57">
        <f>DATE(CY$5,3,1)</f>
        <v>47908</v>
      </c>
      <c r="DB35" s="57">
        <f>DATE(CY$5,4,1)</f>
        <v>47939</v>
      </c>
      <c r="DC35" s="57">
        <f>DATE(CY$5,5,1)</f>
        <v>47969</v>
      </c>
      <c r="DD35" s="57">
        <f>DATE(CY$5,6,1)</f>
        <v>48000</v>
      </c>
      <c r="DE35" s="57">
        <f>DATE(CY$5,7,1)</f>
        <v>48030</v>
      </c>
      <c r="DF35" s="57">
        <f>DATE(CY$5,8,1)</f>
        <v>48061</v>
      </c>
      <c r="DG35" s="57">
        <f>DATE(CY$5,9,1)</f>
        <v>48092</v>
      </c>
      <c r="DH35" s="57">
        <f>DATE(CY$5,10,1)</f>
        <v>48122</v>
      </c>
      <c r="DI35" s="57">
        <f>DATE(CY$5,11,1)</f>
        <v>48153</v>
      </c>
      <c r="DJ35" s="57">
        <f>DATE(CY$5,12,1)</f>
        <v>48183</v>
      </c>
      <c r="DK35" s="58">
        <f>CY$5</f>
        <v>2031</v>
      </c>
      <c r="DM35" s="57">
        <f>DATE(DM$5,1,1)</f>
        <v>48214</v>
      </c>
      <c r="DN35" s="57">
        <f>DATE(DM$5,2,1)</f>
        <v>48245</v>
      </c>
      <c r="DO35" s="57">
        <f>DATE(DM$5,3,1)</f>
        <v>48274</v>
      </c>
      <c r="DP35" s="57">
        <f>DATE(DM$5,4,1)</f>
        <v>48305</v>
      </c>
      <c r="DQ35" s="57">
        <f>DATE(DM$5,5,1)</f>
        <v>48335</v>
      </c>
      <c r="DR35" s="57">
        <f>DATE(DM$5,6,1)</f>
        <v>48366</v>
      </c>
      <c r="DS35" s="57">
        <f>DATE(DM$5,7,1)</f>
        <v>48396</v>
      </c>
      <c r="DT35" s="57">
        <f>DATE(DM$5,8,1)</f>
        <v>48427</v>
      </c>
      <c r="DU35" s="57">
        <f>DATE(DM$5,9,1)</f>
        <v>48458</v>
      </c>
      <c r="DV35" s="57">
        <f>DATE(DM$5,10,1)</f>
        <v>48488</v>
      </c>
      <c r="DW35" s="57">
        <f>DATE(DM$5,11,1)</f>
        <v>48519</v>
      </c>
      <c r="DX35" s="57">
        <f>DATE(DM$5,12,1)</f>
        <v>48549</v>
      </c>
      <c r="DY35" s="58">
        <f>DM$5</f>
        <v>2032</v>
      </c>
      <c r="EA35" s="57">
        <f>DATE(EA$5,1,1)</f>
        <v>48580</v>
      </c>
      <c r="EB35" s="57">
        <f>DATE(EA$5,2,1)</f>
        <v>48611</v>
      </c>
      <c r="EC35" s="57">
        <f>DATE(EA$5,3,1)</f>
        <v>48639</v>
      </c>
      <c r="ED35" s="57">
        <f>DATE(EA$5,4,1)</f>
        <v>48670</v>
      </c>
      <c r="EE35" s="57">
        <f>DATE(EA$5,5,1)</f>
        <v>48700</v>
      </c>
      <c r="EF35" s="57">
        <f>DATE(EA$5,6,1)</f>
        <v>48731</v>
      </c>
      <c r="EG35" s="57">
        <f>DATE(EA$5,7,1)</f>
        <v>48761</v>
      </c>
      <c r="EH35" s="57">
        <f>DATE(EA$5,8,1)</f>
        <v>48792</v>
      </c>
      <c r="EI35" s="57">
        <f>DATE(EA$5,9,1)</f>
        <v>48823</v>
      </c>
      <c r="EJ35" s="57">
        <f>DATE(EA$5,10,1)</f>
        <v>48853</v>
      </c>
      <c r="EK35" s="57">
        <f>DATE(EA$5,11,1)</f>
        <v>48884</v>
      </c>
      <c r="EL35" s="57">
        <f>DATE(EA$5,12,1)</f>
        <v>48914</v>
      </c>
      <c r="EM35" s="58">
        <f>EA$5</f>
        <v>2033</v>
      </c>
    </row>
    <row r="36" spans="3:143" x14ac:dyDescent="0.45">
      <c r="C36" s="47" t="s">
        <v>21</v>
      </c>
      <c r="E36" s="48"/>
      <c r="F36" s="48"/>
      <c r="G36" s="48"/>
      <c r="H36" s="48"/>
      <c r="I36" s="48"/>
      <c r="J36" s="48"/>
      <c r="K36" s="48"/>
      <c r="L36" s="48"/>
      <c r="M36" s="48"/>
      <c r="N36" s="48"/>
      <c r="O36" s="48"/>
      <c r="P36" s="48"/>
      <c r="Q36" s="49">
        <f>SUM(E36:P36)</f>
        <v>0</v>
      </c>
      <c r="S36" s="48"/>
      <c r="T36" s="48"/>
      <c r="U36" s="48"/>
      <c r="V36" s="48"/>
      <c r="W36" s="48"/>
      <c r="X36" s="48"/>
      <c r="Y36" s="48"/>
      <c r="Z36" s="48"/>
      <c r="AA36" s="48"/>
      <c r="AB36" s="48"/>
      <c r="AC36" s="48"/>
      <c r="AD36" s="48"/>
      <c r="AE36" s="49">
        <f>SUM(S36:AD36)</f>
        <v>0</v>
      </c>
      <c r="AG36" s="48"/>
      <c r="AH36" s="48"/>
      <c r="AI36" s="48"/>
      <c r="AJ36" s="48"/>
      <c r="AK36" s="48"/>
      <c r="AL36" s="48"/>
      <c r="AM36" s="48"/>
      <c r="AN36" s="48"/>
      <c r="AO36" s="48"/>
      <c r="AP36" s="48"/>
      <c r="AQ36" s="48"/>
      <c r="AR36" s="48"/>
      <c r="AS36" s="49">
        <f>SUM(AG36:AR36)</f>
        <v>0</v>
      </c>
      <c r="AU36" s="48"/>
      <c r="AV36" s="48"/>
      <c r="AW36" s="48"/>
      <c r="AX36" s="48"/>
      <c r="AY36" s="48"/>
      <c r="AZ36" s="48"/>
      <c r="BA36" s="48"/>
      <c r="BB36" s="48"/>
      <c r="BC36" s="48"/>
      <c r="BD36" s="48"/>
      <c r="BE36" s="48"/>
      <c r="BF36" s="48"/>
      <c r="BG36" s="49">
        <f>SUM(AU36:BF36)</f>
        <v>0</v>
      </c>
      <c r="BI36" s="48"/>
      <c r="BJ36" s="48"/>
      <c r="BK36" s="48"/>
      <c r="BL36" s="48"/>
      <c r="BM36" s="48"/>
      <c r="BN36" s="48"/>
      <c r="BO36" s="48"/>
      <c r="BP36" s="48"/>
      <c r="BQ36" s="48"/>
      <c r="BR36" s="48"/>
      <c r="BS36" s="48"/>
      <c r="BT36" s="48"/>
      <c r="BU36" s="49">
        <f>SUM(BI36:BT36)</f>
        <v>0</v>
      </c>
      <c r="BW36" s="48"/>
      <c r="BX36" s="48"/>
      <c r="BY36" s="48"/>
      <c r="BZ36" s="48"/>
      <c r="CA36" s="48"/>
      <c r="CB36" s="48"/>
      <c r="CC36" s="48"/>
      <c r="CD36" s="48"/>
      <c r="CE36" s="48"/>
      <c r="CF36" s="48"/>
      <c r="CG36" s="48"/>
      <c r="CH36" s="48"/>
      <c r="CI36" s="49">
        <f>SUM(BW36:CH36)</f>
        <v>0</v>
      </c>
      <c r="CK36" s="48"/>
      <c r="CL36" s="48"/>
      <c r="CM36" s="48"/>
      <c r="CN36" s="48"/>
      <c r="CO36" s="48"/>
      <c r="CP36" s="48"/>
      <c r="CQ36" s="48"/>
      <c r="CR36" s="48"/>
      <c r="CS36" s="48"/>
      <c r="CT36" s="48"/>
      <c r="CU36" s="48"/>
      <c r="CV36" s="48"/>
      <c r="CW36" s="49">
        <f>SUM(CK36:CV36)</f>
        <v>0</v>
      </c>
      <c r="CY36" s="48"/>
      <c r="CZ36" s="48"/>
      <c r="DA36" s="48"/>
      <c r="DB36" s="48"/>
      <c r="DC36" s="48"/>
      <c r="DD36" s="48"/>
      <c r="DE36" s="48"/>
      <c r="DF36" s="48"/>
      <c r="DG36" s="48"/>
      <c r="DH36" s="48"/>
      <c r="DI36" s="48"/>
      <c r="DJ36" s="48"/>
      <c r="DK36" s="49">
        <f>SUM(CY36:DJ36)</f>
        <v>0</v>
      </c>
      <c r="DM36" s="48"/>
      <c r="DN36" s="48"/>
      <c r="DO36" s="48"/>
      <c r="DP36" s="48"/>
      <c r="DQ36" s="48"/>
      <c r="DR36" s="48"/>
      <c r="DS36" s="48"/>
      <c r="DT36" s="48"/>
      <c r="DU36" s="48"/>
      <c r="DV36" s="48"/>
      <c r="DW36" s="48"/>
      <c r="DX36" s="48"/>
      <c r="DY36" s="49">
        <f>SUM(DM36:DX36)</f>
        <v>0</v>
      </c>
      <c r="EA36" s="48"/>
      <c r="EB36" s="48"/>
      <c r="EC36" s="48"/>
      <c r="ED36" s="48"/>
      <c r="EE36" s="48"/>
      <c r="EF36" s="48"/>
      <c r="EG36" s="48"/>
      <c r="EH36" s="48"/>
      <c r="EI36" s="48"/>
      <c r="EJ36" s="48"/>
      <c r="EK36" s="48"/>
      <c r="EL36" s="48"/>
      <c r="EM36" s="49">
        <f>SUM(EA36:EL36)</f>
        <v>0</v>
      </c>
    </row>
    <row r="37" spans="3:143" x14ac:dyDescent="0.45">
      <c r="C37" s="47" t="s">
        <v>22</v>
      </c>
      <c r="E37" s="50"/>
      <c r="F37" s="50"/>
      <c r="G37" s="50"/>
      <c r="H37" s="50"/>
      <c r="I37" s="50"/>
      <c r="J37" s="50"/>
      <c r="K37" s="50"/>
      <c r="L37" s="50"/>
      <c r="M37" s="50"/>
      <c r="N37" s="50"/>
      <c r="O37" s="50"/>
      <c r="P37" s="50"/>
      <c r="Q37" s="49">
        <f t="shared" ref="Q37:Q45" si="32">SUM(E37:P37)</f>
        <v>0</v>
      </c>
      <c r="S37" s="50"/>
      <c r="T37" s="50"/>
      <c r="U37" s="50"/>
      <c r="V37" s="50"/>
      <c r="W37" s="50"/>
      <c r="X37" s="50"/>
      <c r="Y37" s="50"/>
      <c r="Z37" s="50"/>
      <c r="AA37" s="50"/>
      <c r="AB37" s="50"/>
      <c r="AC37" s="50"/>
      <c r="AD37" s="50"/>
      <c r="AE37" s="49">
        <f t="shared" ref="AE37:AE45" si="33">SUM(S37:AD37)</f>
        <v>0</v>
      </c>
      <c r="AG37" s="50"/>
      <c r="AH37" s="50"/>
      <c r="AI37" s="50"/>
      <c r="AJ37" s="50"/>
      <c r="AK37" s="50"/>
      <c r="AL37" s="50"/>
      <c r="AM37" s="50"/>
      <c r="AN37" s="50"/>
      <c r="AO37" s="50"/>
      <c r="AP37" s="50"/>
      <c r="AQ37" s="50"/>
      <c r="AR37" s="50"/>
      <c r="AS37" s="49">
        <f t="shared" ref="AS37:AS45" si="34">SUM(AG37:AR37)</f>
        <v>0</v>
      </c>
      <c r="AU37" s="50"/>
      <c r="AV37" s="50"/>
      <c r="AW37" s="50"/>
      <c r="AX37" s="50"/>
      <c r="AY37" s="50"/>
      <c r="AZ37" s="50"/>
      <c r="BA37" s="50"/>
      <c r="BB37" s="50"/>
      <c r="BC37" s="50"/>
      <c r="BD37" s="50"/>
      <c r="BE37" s="50"/>
      <c r="BF37" s="50"/>
      <c r="BG37" s="49">
        <f t="shared" ref="BG37:BG45" si="35">SUM(AU37:BF37)</f>
        <v>0</v>
      </c>
      <c r="BI37" s="50"/>
      <c r="BJ37" s="50"/>
      <c r="BK37" s="50"/>
      <c r="BL37" s="50"/>
      <c r="BM37" s="50"/>
      <c r="BN37" s="50"/>
      <c r="BO37" s="50"/>
      <c r="BP37" s="50"/>
      <c r="BQ37" s="50"/>
      <c r="BR37" s="50"/>
      <c r="BS37" s="50"/>
      <c r="BT37" s="50"/>
      <c r="BU37" s="49">
        <f t="shared" ref="BU37:BU45" si="36">SUM(BI37:BT37)</f>
        <v>0</v>
      </c>
      <c r="BW37" s="50"/>
      <c r="BX37" s="50"/>
      <c r="BY37" s="50"/>
      <c r="BZ37" s="50"/>
      <c r="CA37" s="50"/>
      <c r="CB37" s="50"/>
      <c r="CC37" s="50"/>
      <c r="CD37" s="50"/>
      <c r="CE37" s="50"/>
      <c r="CF37" s="50"/>
      <c r="CG37" s="50"/>
      <c r="CH37" s="50"/>
      <c r="CI37" s="49">
        <f t="shared" ref="CI37:CI45" si="37">SUM(BW37:CH37)</f>
        <v>0</v>
      </c>
      <c r="CK37" s="50"/>
      <c r="CL37" s="50"/>
      <c r="CM37" s="50"/>
      <c r="CN37" s="50"/>
      <c r="CO37" s="50"/>
      <c r="CP37" s="50"/>
      <c r="CQ37" s="50"/>
      <c r="CR37" s="50"/>
      <c r="CS37" s="50"/>
      <c r="CT37" s="50"/>
      <c r="CU37" s="50"/>
      <c r="CV37" s="50"/>
      <c r="CW37" s="49">
        <f t="shared" ref="CW37:CW45" si="38">SUM(CK37:CV37)</f>
        <v>0</v>
      </c>
      <c r="CY37" s="50"/>
      <c r="CZ37" s="50"/>
      <c r="DA37" s="50"/>
      <c r="DB37" s="50"/>
      <c r="DC37" s="50"/>
      <c r="DD37" s="50"/>
      <c r="DE37" s="50"/>
      <c r="DF37" s="50"/>
      <c r="DG37" s="50"/>
      <c r="DH37" s="50"/>
      <c r="DI37" s="50"/>
      <c r="DJ37" s="50"/>
      <c r="DK37" s="49">
        <f t="shared" ref="DK37:DK45" si="39">SUM(CY37:DJ37)</f>
        <v>0</v>
      </c>
      <c r="DM37" s="50"/>
      <c r="DN37" s="50"/>
      <c r="DO37" s="50"/>
      <c r="DP37" s="50"/>
      <c r="DQ37" s="50"/>
      <c r="DR37" s="50"/>
      <c r="DS37" s="50"/>
      <c r="DT37" s="50"/>
      <c r="DU37" s="50"/>
      <c r="DV37" s="50"/>
      <c r="DW37" s="50"/>
      <c r="DX37" s="50"/>
      <c r="DY37" s="49">
        <f t="shared" ref="DY37:DY45" si="40">SUM(DM37:DX37)</f>
        <v>0</v>
      </c>
      <c r="EA37" s="50"/>
      <c r="EB37" s="50"/>
      <c r="EC37" s="50"/>
      <c r="ED37" s="50"/>
      <c r="EE37" s="50"/>
      <c r="EF37" s="50"/>
      <c r="EG37" s="50"/>
      <c r="EH37" s="50"/>
      <c r="EI37" s="50"/>
      <c r="EJ37" s="50"/>
      <c r="EK37" s="50"/>
      <c r="EL37" s="50"/>
      <c r="EM37" s="49">
        <f t="shared" ref="EM37:EM45" si="41">SUM(EA37:EL37)</f>
        <v>0</v>
      </c>
    </row>
    <row r="38" spans="3:143" x14ac:dyDescent="0.45">
      <c r="C38" s="47" t="s">
        <v>23</v>
      </c>
      <c r="E38" s="50"/>
      <c r="F38" s="50"/>
      <c r="G38" s="50"/>
      <c r="H38" s="50"/>
      <c r="I38" s="50"/>
      <c r="J38" s="50"/>
      <c r="K38" s="50"/>
      <c r="L38" s="50"/>
      <c r="M38" s="50"/>
      <c r="N38" s="50"/>
      <c r="O38" s="50"/>
      <c r="P38" s="50"/>
      <c r="Q38" s="49">
        <f t="shared" si="32"/>
        <v>0</v>
      </c>
      <c r="S38" s="50"/>
      <c r="T38" s="50"/>
      <c r="U38" s="50"/>
      <c r="V38" s="50"/>
      <c r="W38" s="50"/>
      <c r="X38" s="50"/>
      <c r="Y38" s="50"/>
      <c r="Z38" s="50"/>
      <c r="AA38" s="50"/>
      <c r="AB38" s="50"/>
      <c r="AC38" s="50"/>
      <c r="AD38" s="50"/>
      <c r="AE38" s="49">
        <f t="shared" si="33"/>
        <v>0</v>
      </c>
      <c r="AG38" s="50"/>
      <c r="AH38" s="50"/>
      <c r="AI38" s="50"/>
      <c r="AJ38" s="50"/>
      <c r="AK38" s="50"/>
      <c r="AL38" s="50"/>
      <c r="AM38" s="50"/>
      <c r="AN38" s="50"/>
      <c r="AO38" s="50"/>
      <c r="AP38" s="50"/>
      <c r="AQ38" s="50"/>
      <c r="AR38" s="50"/>
      <c r="AS38" s="49">
        <f t="shared" si="34"/>
        <v>0</v>
      </c>
      <c r="AU38" s="50"/>
      <c r="AV38" s="50"/>
      <c r="AW38" s="50"/>
      <c r="AX38" s="50"/>
      <c r="AY38" s="50"/>
      <c r="AZ38" s="50"/>
      <c r="BA38" s="50"/>
      <c r="BB38" s="50"/>
      <c r="BC38" s="50"/>
      <c r="BD38" s="50"/>
      <c r="BE38" s="50"/>
      <c r="BF38" s="50"/>
      <c r="BG38" s="49">
        <f t="shared" si="35"/>
        <v>0</v>
      </c>
      <c r="BI38" s="50"/>
      <c r="BJ38" s="50"/>
      <c r="BK38" s="50"/>
      <c r="BL38" s="50"/>
      <c r="BM38" s="50"/>
      <c r="BN38" s="50"/>
      <c r="BO38" s="50"/>
      <c r="BP38" s="50"/>
      <c r="BQ38" s="50"/>
      <c r="BR38" s="50"/>
      <c r="BS38" s="50"/>
      <c r="BT38" s="50"/>
      <c r="BU38" s="49">
        <f t="shared" si="36"/>
        <v>0</v>
      </c>
      <c r="BW38" s="50"/>
      <c r="BX38" s="50"/>
      <c r="BY38" s="50"/>
      <c r="BZ38" s="50"/>
      <c r="CA38" s="50"/>
      <c r="CB38" s="50"/>
      <c r="CC38" s="50"/>
      <c r="CD38" s="50"/>
      <c r="CE38" s="50"/>
      <c r="CF38" s="50"/>
      <c r="CG38" s="50"/>
      <c r="CH38" s="50"/>
      <c r="CI38" s="49">
        <f t="shared" si="37"/>
        <v>0</v>
      </c>
      <c r="CK38" s="50"/>
      <c r="CL38" s="50"/>
      <c r="CM38" s="50"/>
      <c r="CN38" s="50"/>
      <c r="CO38" s="50"/>
      <c r="CP38" s="50"/>
      <c r="CQ38" s="50"/>
      <c r="CR38" s="50"/>
      <c r="CS38" s="50"/>
      <c r="CT38" s="50"/>
      <c r="CU38" s="50"/>
      <c r="CV38" s="50"/>
      <c r="CW38" s="49">
        <f t="shared" si="38"/>
        <v>0</v>
      </c>
      <c r="CY38" s="50"/>
      <c r="CZ38" s="50"/>
      <c r="DA38" s="50"/>
      <c r="DB38" s="50"/>
      <c r="DC38" s="50"/>
      <c r="DD38" s="50"/>
      <c r="DE38" s="50"/>
      <c r="DF38" s="50"/>
      <c r="DG38" s="50"/>
      <c r="DH38" s="50"/>
      <c r="DI38" s="50"/>
      <c r="DJ38" s="50"/>
      <c r="DK38" s="49">
        <f t="shared" si="39"/>
        <v>0</v>
      </c>
      <c r="DM38" s="50"/>
      <c r="DN38" s="50"/>
      <c r="DO38" s="50"/>
      <c r="DP38" s="50"/>
      <c r="DQ38" s="50"/>
      <c r="DR38" s="50"/>
      <c r="DS38" s="50"/>
      <c r="DT38" s="50"/>
      <c r="DU38" s="50"/>
      <c r="DV38" s="50"/>
      <c r="DW38" s="50"/>
      <c r="DX38" s="50"/>
      <c r="DY38" s="49">
        <f t="shared" si="40"/>
        <v>0</v>
      </c>
      <c r="EA38" s="50"/>
      <c r="EB38" s="50"/>
      <c r="EC38" s="50"/>
      <c r="ED38" s="50"/>
      <c r="EE38" s="50"/>
      <c r="EF38" s="50"/>
      <c r="EG38" s="50"/>
      <c r="EH38" s="50"/>
      <c r="EI38" s="50"/>
      <c r="EJ38" s="50"/>
      <c r="EK38" s="50"/>
      <c r="EL38" s="50"/>
      <c r="EM38" s="49">
        <f t="shared" si="41"/>
        <v>0</v>
      </c>
    </row>
    <row r="39" spans="3:143" hidden="1" x14ac:dyDescent="0.45">
      <c r="C39" s="51" t="s">
        <v>24</v>
      </c>
      <c r="E39" s="50"/>
      <c r="F39" s="50"/>
      <c r="G39" s="50"/>
      <c r="H39" s="50"/>
      <c r="I39" s="50"/>
      <c r="J39" s="50"/>
      <c r="K39" s="50"/>
      <c r="L39" s="50"/>
      <c r="M39" s="50"/>
      <c r="N39" s="50"/>
      <c r="O39" s="50"/>
      <c r="P39" s="50"/>
      <c r="Q39" s="49">
        <f t="shared" si="32"/>
        <v>0</v>
      </c>
      <c r="S39" s="50"/>
      <c r="T39" s="50"/>
      <c r="U39" s="50"/>
      <c r="V39" s="50"/>
      <c r="W39" s="50"/>
      <c r="X39" s="50"/>
      <c r="Y39" s="50"/>
      <c r="Z39" s="50"/>
      <c r="AA39" s="50"/>
      <c r="AB39" s="50"/>
      <c r="AC39" s="50"/>
      <c r="AD39" s="50"/>
      <c r="AE39" s="49">
        <f t="shared" si="33"/>
        <v>0</v>
      </c>
      <c r="AG39" s="50"/>
      <c r="AH39" s="50"/>
      <c r="AI39" s="50"/>
      <c r="AJ39" s="50"/>
      <c r="AK39" s="50"/>
      <c r="AL39" s="50"/>
      <c r="AM39" s="50"/>
      <c r="AN39" s="50"/>
      <c r="AO39" s="50"/>
      <c r="AP39" s="50"/>
      <c r="AQ39" s="50"/>
      <c r="AR39" s="50"/>
      <c r="AS39" s="49">
        <f t="shared" si="34"/>
        <v>0</v>
      </c>
      <c r="AU39" s="50"/>
      <c r="AV39" s="50"/>
      <c r="AW39" s="50"/>
      <c r="AX39" s="50"/>
      <c r="AY39" s="50"/>
      <c r="AZ39" s="50"/>
      <c r="BA39" s="50"/>
      <c r="BB39" s="50"/>
      <c r="BC39" s="50"/>
      <c r="BD39" s="50"/>
      <c r="BE39" s="50"/>
      <c r="BF39" s="50"/>
      <c r="BG39" s="49">
        <f t="shared" si="35"/>
        <v>0</v>
      </c>
      <c r="BI39" s="50"/>
      <c r="BJ39" s="50"/>
      <c r="BK39" s="50"/>
      <c r="BL39" s="50"/>
      <c r="BM39" s="50"/>
      <c r="BN39" s="50"/>
      <c r="BO39" s="50"/>
      <c r="BP39" s="50"/>
      <c r="BQ39" s="50"/>
      <c r="BR39" s="50"/>
      <c r="BS39" s="50"/>
      <c r="BT39" s="50"/>
      <c r="BU39" s="49">
        <f t="shared" si="36"/>
        <v>0</v>
      </c>
      <c r="BW39" s="50"/>
      <c r="BX39" s="50"/>
      <c r="BY39" s="50"/>
      <c r="BZ39" s="50"/>
      <c r="CA39" s="50"/>
      <c r="CB39" s="50"/>
      <c r="CC39" s="50"/>
      <c r="CD39" s="50"/>
      <c r="CE39" s="50"/>
      <c r="CF39" s="50"/>
      <c r="CG39" s="50"/>
      <c r="CH39" s="50"/>
      <c r="CI39" s="49">
        <f t="shared" si="37"/>
        <v>0</v>
      </c>
      <c r="CK39" s="50"/>
      <c r="CL39" s="50"/>
      <c r="CM39" s="50"/>
      <c r="CN39" s="50"/>
      <c r="CO39" s="50"/>
      <c r="CP39" s="50"/>
      <c r="CQ39" s="50"/>
      <c r="CR39" s="50"/>
      <c r="CS39" s="50"/>
      <c r="CT39" s="50"/>
      <c r="CU39" s="50"/>
      <c r="CV39" s="50"/>
      <c r="CW39" s="49">
        <f t="shared" si="38"/>
        <v>0</v>
      </c>
      <c r="CY39" s="50"/>
      <c r="CZ39" s="50"/>
      <c r="DA39" s="50"/>
      <c r="DB39" s="50"/>
      <c r="DC39" s="50"/>
      <c r="DD39" s="50"/>
      <c r="DE39" s="50"/>
      <c r="DF39" s="50"/>
      <c r="DG39" s="50"/>
      <c r="DH39" s="50"/>
      <c r="DI39" s="50"/>
      <c r="DJ39" s="50"/>
      <c r="DK39" s="49">
        <f t="shared" si="39"/>
        <v>0</v>
      </c>
      <c r="DM39" s="50"/>
      <c r="DN39" s="50"/>
      <c r="DO39" s="50"/>
      <c r="DP39" s="50"/>
      <c r="DQ39" s="50"/>
      <c r="DR39" s="50"/>
      <c r="DS39" s="50"/>
      <c r="DT39" s="50"/>
      <c r="DU39" s="50"/>
      <c r="DV39" s="50"/>
      <c r="DW39" s="50"/>
      <c r="DX39" s="50"/>
      <c r="DY39" s="49">
        <f t="shared" si="40"/>
        <v>0</v>
      </c>
      <c r="EA39" s="50"/>
      <c r="EB39" s="50"/>
      <c r="EC39" s="50"/>
      <c r="ED39" s="50"/>
      <c r="EE39" s="50"/>
      <c r="EF39" s="50"/>
      <c r="EG39" s="50"/>
      <c r="EH39" s="50"/>
      <c r="EI39" s="50"/>
      <c r="EJ39" s="50"/>
      <c r="EK39" s="50"/>
      <c r="EL39" s="50"/>
      <c r="EM39" s="49">
        <f t="shared" si="41"/>
        <v>0</v>
      </c>
    </row>
    <row r="40" spans="3:143" hidden="1" x14ac:dyDescent="0.45">
      <c r="C40" s="51" t="s">
        <v>24</v>
      </c>
      <c r="E40" s="50">
        <v>200</v>
      </c>
      <c r="F40" s="50"/>
      <c r="G40" s="50"/>
      <c r="H40" s="50"/>
      <c r="I40" s="50"/>
      <c r="J40" s="50"/>
      <c r="K40" s="50"/>
      <c r="L40" s="50"/>
      <c r="M40" s="50"/>
      <c r="N40" s="50"/>
      <c r="O40" s="50"/>
      <c r="P40" s="50"/>
      <c r="Q40" s="49">
        <f t="shared" si="32"/>
        <v>200</v>
      </c>
      <c r="S40" s="50"/>
      <c r="T40" s="50"/>
      <c r="U40" s="50"/>
      <c r="V40" s="50"/>
      <c r="W40" s="50"/>
      <c r="X40" s="50"/>
      <c r="Y40" s="50"/>
      <c r="Z40" s="50"/>
      <c r="AA40" s="50"/>
      <c r="AB40" s="50"/>
      <c r="AC40" s="50"/>
      <c r="AD40" s="50"/>
      <c r="AE40" s="49">
        <f t="shared" si="33"/>
        <v>0</v>
      </c>
      <c r="AG40" s="50"/>
      <c r="AH40" s="50"/>
      <c r="AI40" s="50"/>
      <c r="AJ40" s="50"/>
      <c r="AK40" s="50"/>
      <c r="AL40" s="50"/>
      <c r="AM40" s="50"/>
      <c r="AN40" s="50"/>
      <c r="AO40" s="50"/>
      <c r="AP40" s="50"/>
      <c r="AQ40" s="50"/>
      <c r="AR40" s="50"/>
      <c r="AS40" s="49">
        <f t="shared" si="34"/>
        <v>0</v>
      </c>
      <c r="AU40" s="50"/>
      <c r="AV40" s="50"/>
      <c r="AW40" s="50"/>
      <c r="AX40" s="50"/>
      <c r="AY40" s="50"/>
      <c r="AZ40" s="50"/>
      <c r="BA40" s="50"/>
      <c r="BB40" s="50"/>
      <c r="BC40" s="50"/>
      <c r="BD40" s="50"/>
      <c r="BE40" s="50"/>
      <c r="BF40" s="50"/>
      <c r="BG40" s="49">
        <f t="shared" si="35"/>
        <v>0</v>
      </c>
      <c r="BI40" s="50"/>
      <c r="BJ40" s="50"/>
      <c r="BK40" s="50"/>
      <c r="BL40" s="50"/>
      <c r="BM40" s="50"/>
      <c r="BN40" s="50"/>
      <c r="BO40" s="50"/>
      <c r="BP40" s="50"/>
      <c r="BQ40" s="50"/>
      <c r="BR40" s="50"/>
      <c r="BS40" s="50"/>
      <c r="BT40" s="50"/>
      <c r="BU40" s="49">
        <f t="shared" si="36"/>
        <v>0</v>
      </c>
      <c r="BW40" s="50"/>
      <c r="BX40" s="50"/>
      <c r="BY40" s="50"/>
      <c r="BZ40" s="50"/>
      <c r="CA40" s="50"/>
      <c r="CB40" s="50"/>
      <c r="CC40" s="50"/>
      <c r="CD40" s="50"/>
      <c r="CE40" s="50"/>
      <c r="CF40" s="50"/>
      <c r="CG40" s="50"/>
      <c r="CH40" s="50"/>
      <c r="CI40" s="49">
        <f t="shared" si="37"/>
        <v>0</v>
      </c>
      <c r="CK40" s="50"/>
      <c r="CL40" s="50"/>
      <c r="CM40" s="50"/>
      <c r="CN40" s="50"/>
      <c r="CO40" s="50"/>
      <c r="CP40" s="50"/>
      <c r="CQ40" s="50"/>
      <c r="CR40" s="50"/>
      <c r="CS40" s="50"/>
      <c r="CT40" s="50"/>
      <c r="CU40" s="50"/>
      <c r="CV40" s="50"/>
      <c r="CW40" s="49">
        <f t="shared" si="38"/>
        <v>0</v>
      </c>
      <c r="CY40" s="50"/>
      <c r="CZ40" s="50"/>
      <c r="DA40" s="50"/>
      <c r="DB40" s="50"/>
      <c r="DC40" s="50"/>
      <c r="DD40" s="50"/>
      <c r="DE40" s="50"/>
      <c r="DF40" s="50"/>
      <c r="DG40" s="50"/>
      <c r="DH40" s="50"/>
      <c r="DI40" s="50"/>
      <c r="DJ40" s="50"/>
      <c r="DK40" s="49">
        <f t="shared" si="39"/>
        <v>0</v>
      </c>
      <c r="DM40" s="50"/>
      <c r="DN40" s="50"/>
      <c r="DO40" s="50"/>
      <c r="DP40" s="50"/>
      <c r="DQ40" s="50"/>
      <c r="DR40" s="50"/>
      <c r="DS40" s="50"/>
      <c r="DT40" s="50"/>
      <c r="DU40" s="50"/>
      <c r="DV40" s="50"/>
      <c r="DW40" s="50"/>
      <c r="DX40" s="50"/>
      <c r="DY40" s="49">
        <f t="shared" si="40"/>
        <v>0</v>
      </c>
      <c r="EA40" s="50"/>
      <c r="EB40" s="50"/>
      <c r="EC40" s="50"/>
      <c r="ED40" s="50"/>
      <c r="EE40" s="50"/>
      <c r="EF40" s="50"/>
      <c r="EG40" s="50"/>
      <c r="EH40" s="50"/>
      <c r="EI40" s="50"/>
      <c r="EJ40" s="50"/>
      <c r="EK40" s="50"/>
      <c r="EL40" s="50"/>
      <c r="EM40" s="49">
        <f t="shared" si="41"/>
        <v>0</v>
      </c>
    </row>
    <row r="41" spans="3:143" hidden="1" x14ac:dyDescent="0.45">
      <c r="C41" s="51" t="s">
        <v>24</v>
      </c>
      <c r="E41" s="50">
        <v>200</v>
      </c>
      <c r="F41" s="50"/>
      <c r="G41" s="50"/>
      <c r="H41" s="50"/>
      <c r="I41" s="50"/>
      <c r="J41" s="50"/>
      <c r="K41" s="50"/>
      <c r="L41" s="50"/>
      <c r="M41" s="50"/>
      <c r="N41" s="50"/>
      <c r="O41" s="50"/>
      <c r="P41" s="50"/>
      <c r="Q41" s="49">
        <f t="shared" si="32"/>
        <v>200</v>
      </c>
      <c r="S41" s="50"/>
      <c r="T41" s="50"/>
      <c r="U41" s="50"/>
      <c r="V41" s="50"/>
      <c r="W41" s="50"/>
      <c r="X41" s="50"/>
      <c r="Y41" s="50"/>
      <c r="Z41" s="50"/>
      <c r="AA41" s="50"/>
      <c r="AB41" s="50"/>
      <c r="AC41" s="50"/>
      <c r="AD41" s="50"/>
      <c r="AE41" s="49">
        <f t="shared" si="33"/>
        <v>0</v>
      </c>
      <c r="AG41" s="50"/>
      <c r="AH41" s="50"/>
      <c r="AI41" s="50"/>
      <c r="AJ41" s="50"/>
      <c r="AK41" s="50"/>
      <c r="AL41" s="50"/>
      <c r="AM41" s="50"/>
      <c r="AN41" s="50"/>
      <c r="AO41" s="50"/>
      <c r="AP41" s="50"/>
      <c r="AQ41" s="50"/>
      <c r="AR41" s="50"/>
      <c r="AS41" s="49">
        <f t="shared" si="34"/>
        <v>0</v>
      </c>
      <c r="AU41" s="50"/>
      <c r="AV41" s="50"/>
      <c r="AW41" s="50"/>
      <c r="AX41" s="50"/>
      <c r="AY41" s="50"/>
      <c r="AZ41" s="50"/>
      <c r="BA41" s="50"/>
      <c r="BB41" s="50"/>
      <c r="BC41" s="50"/>
      <c r="BD41" s="50"/>
      <c r="BE41" s="50"/>
      <c r="BF41" s="50"/>
      <c r="BG41" s="49">
        <f t="shared" si="35"/>
        <v>0</v>
      </c>
      <c r="BI41" s="50"/>
      <c r="BJ41" s="50"/>
      <c r="BK41" s="50"/>
      <c r="BL41" s="50"/>
      <c r="BM41" s="50"/>
      <c r="BN41" s="50"/>
      <c r="BO41" s="50"/>
      <c r="BP41" s="50"/>
      <c r="BQ41" s="50"/>
      <c r="BR41" s="50"/>
      <c r="BS41" s="50"/>
      <c r="BT41" s="50"/>
      <c r="BU41" s="49">
        <f t="shared" si="36"/>
        <v>0</v>
      </c>
      <c r="BW41" s="50"/>
      <c r="BX41" s="50"/>
      <c r="BY41" s="50"/>
      <c r="BZ41" s="50"/>
      <c r="CA41" s="50"/>
      <c r="CB41" s="50"/>
      <c r="CC41" s="50"/>
      <c r="CD41" s="50"/>
      <c r="CE41" s="50"/>
      <c r="CF41" s="50"/>
      <c r="CG41" s="50"/>
      <c r="CH41" s="50"/>
      <c r="CI41" s="49">
        <f t="shared" si="37"/>
        <v>0</v>
      </c>
      <c r="CK41" s="50"/>
      <c r="CL41" s="50"/>
      <c r="CM41" s="50"/>
      <c r="CN41" s="50"/>
      <c r="CO41" s="50"/>
      <c r="CP41" s="50"/>
      <c r="CQ41" s="50"/>
      <c r="CR41" s="50"/>
      <c r="CS41" s="50"/>
      <c r="CT41" s="50"/>
      <c r="CU41" s="50"/>
      <c r="CV41" s="50"/>
      <c r="CW41" s="49">
        <f t="shared" si="38"/>
        <v>0</v>
      </c>
      <c r="CY41" s="50"/>
      <c r="CZ41" s="50"/>
      <c r="DA41" s="50"/>
      <c r="DB41" s="50"/>
      <c r="DC41" s="50"/>
      <c r="DD41" s="50"/>
      <c r="DE41" s="50"/>
      <c r="DF41" s="50"/>
      <c r="DG41" s="50"/>
      <c r="DH41" s="50"/>
      <c r="DI41" s="50"/>
      <c r="DJ41" s="50"/>
      <c r="DK41" s="49">
        <f t="shared" si="39"/>
        <v>0</v>
      </c>
      <c r="DM41" s="50"/>
      <c r="DN41" s="50"/>
      <c r="DO41" s="50"/>
      <c r="DP41" s="50"/>
      <c r="DQ41" s="50"/>
      <c r="DR41" s="50"/>
      <c r="DS41" s="50"/>
      <c r="DT41" s="50"/>
      <c r="DU41" s="50"/>
      <c r="DV41" s="50"/>
      <c r="DW41" s="50"/>
      <c r="DX41" s="50"/>
      <c r="DY41" s="49">
        <f t="shared" si="40"/>
        <v>0</v>
      </c>
      <c r="EA41" s="50"/>
      <c r="EB41" s="50"/>
      <c r="EC41" s="50"/>
      <c r="ED41" s="50"/>
      <c r="EE41" s="50"/>
      <c r="EF41" s="50"/>
      <c r="EG41" s="50"/>
      <c r="EH41" s="50"/>
      <c r="EI41" s="50"/>
      <c r="EJ41" s="50"/>
      <c r="EK41" s="50"/>
      <c r="EL41" s="50"/>
      <c r="EM41" s="49">
        <f t="shared" si="41"/>
        <v>0</v>
      </c>
    </row>
    <row r="42" spans="3:143" hidden="1" x14ac:dyDescent="0.45">
      <c r="C42" s="51" t="s">
        <v>24</v>
      </c>
      <c r="E42" s="50">
        <v>200</v>
      </c>
      <c r="F42" s="50"/>
      <c r="G42" s="50"/>
      <c r="H42" s="50"/>
      <c r="I42" s="50"/>
      <c r="J42" s="50"/>
      <c r="K42" s="50"/>
      <c r="L42" s="50"/>
      <c r="M42" s="50"/>
      <c r="N42" s="50"/>
      <c r="O42" s="50"/>
      <c r="P42" s="50"/>
      <c r="Q42" s="49">
        <f t="shared" si="32"/>
        <v>200</v>
      </c>
      <c r="S42" s="50"/>
      <c r="T42" s="50"/>
      <c r="U42" s="50"/>
      <c r="V42" s="50"/>
      <c r="W42" s="50"/>
      <c r="X42" s="50"/>
      <c r="Y42" s="50"/>
      <c r="Z42" s="50"/>
      <c r="AA42" s="50"/>
      <c r="AB42" s="50"/>
      <c r="AC42" s="50"/>
      <c r="AD42" s="50"/>
      <c r="AE42" s="49">
        <f t="shared" si="33"/>
        <v>0</v>
      </c>
      <c r="AG42" s="50"/>
      <c r="AH42" s="50"/>
      <c r="AI42" s="50"/>
      <c r="AJ42" s="50"/>
      <c r="AK42" s="50"/>
      <c r="AL42" s="50"/>
      <c r="AM42" s="50"/>
      <c r="AN42" s="50"/>
      <c r="AO42" s="50"/>
      <c r="AP42" s="50"/>
      <c r="AQ42" s="50"/>
      <c r="AR42" s="50"/>
      <c r="AS42" s="49">
        <f t="shared" si="34"/>
        <v>0</v>
      </c>
      <c r="AU42" s="50"/>
      <c r="AV42" s="50"/>
      <c r="AW42" s="50"/>
      <c r="AX42" s="50"/>
      <c r="AY42" s="50"/>
      <c r="AZ42" s="50"/>
      <c r="BA42" s="50"/>
      <c r="BB42" s="50"/>
      <c r="BC42" s="50"/>
      <c r="BD42" s="50"/>
      <c r="BE42" s="50"/>
      <c r="BF42" s="50"/>
      <c r="BG42" s="49">
        <f t="shared" si="35"/>
        <v>0</v>
      </c>
      <c r="BI42" s="50"/>
      <c r="BJ42" s="50"/>
      <c r="BK42" s="50"/>
      <c r="BL42" s="50"/>
      <c r="BM42" s="50"/>
      <c r="BN42" s="50"/>
      <c r="BO42" s="50"/>
      <c r="BP42" s="50"/>
      <c r="BQ42" s="50"/>
      <c r="BR42" s="50"/>
      <c r="BS42" s="50"/>
      <c r="BT42" s="50"/>
      <c r="BU42" s="49">
        <f t="shared" si="36"/>
        <v>0</v>
      </c>
      <c r="BW42" s="50"/>
      <c r="BX42" s="50"/>
      <c r="BY42" s="50"/>
      <c r="BZ42" s="50"/>
      <c r="CA42" s="50"/>
      <c r="CB42" s="50"/>
      <c r="CC42" s="50"/>
      <c r="CD42" s="50"/>
      <c r="CE42" s="50"/>
      <c r="CF42" s="50"/>
      <c r="CG42" s="50"/>
      <c r="CH42" s="50"/>
      <c r="CI42" s="49">
        <f t="shared" si="37"/>
        <v>0</v>
      </c>
      <c r="CK42" s="50"/>
      <c r="CL42" s="50"/>
      <c r="CM42" s="50"/>
      <c r="CN42" s="50"/>
      <c r="CO42" s="50"/>
      <c r="CP42" s="50"/>
      <c r="CQ42" s="50"/>
      <c r="CR42" s="50"/>
      <c r="CS42" s="50"/>
      <c r="CT42" s="50"/>
      <c r="CU42" s="50"/>
      <c r="CV42" s="50"/>
      <c r="CW42" s="49">
        <f t="shared" si="38"/>
        <v>0</v>
      </c>
      <c r="CY42" s="50"/>
      <c r="CZ42" s="50"/>
      <c r="DA42" s="50"/>
      <c r="DB42" s="50"/>
      <c r="DC42" s="50"/>
      <c r="DD42" s="50"/>
      <c r="DE42" s="50"/>
      <c r="DF42" s="50"/>
      <c r="DG42" s="50"/>
      <c r="DH42" s="50"/>
      <c r="DI42" s="50"/>
      <c r="DJ42" s="50"/>
      <c r="DK42" s="49">
        <f t="shared" si="39"/>
        <v>0</v>
      </c>
      <c r="DM42" s="50"/>
      <c r="DN42" s="50"/>
      <c r="DO42" s="50"/>
      <c r="DP42" s="50"/>
      <c r="DQ42" s="50"/>
      <c r="DR42" s="50"/>
      <c r="DS42" s="50"/>
      <c r="DT42" s="50"/>
      <c r="DU42" s="50"/>
      <c r="DV42" s="50"/>
      <c r="DW42" s="50"/>
      <c r="DX42" s="50"/>
      <c r="DY42" s="49">
        <f t="shared" si="40"/>
        <v>0</v>
      </c>
      <c r="EA42" s="50"/>
      <c r="EB42" s="50"/>
      <c r="EC42" s="50"/>
      <c r="ED42" s="50"/>
      <c r="EE42" s="50"/>
      <c r="EF42" s="50"/>
      <c r="EG42" s="50"/>
      <c r="EH42" s="50"/>
      <c r="EI42" s="50"/>
      <c r="EJ42" s="50"/>
      <c r="EK42" s="50"/>
      <c r="EL42" s="50"/>
      <c r="EM42" s="49">
        <f t="shared" si="41"/>
        <v>0</v>
      </c>
    </row>
    <row r="43" spans="3:143" hidden="1" x14ac:dyDescent="0.45">
      <c r="C43" s="51" t="s">
        <v>24</v>
      </c>
      <c r="E43" s="50">
        <v>200</v>
      </c>
      <c r="F43" s="50"/>
      <c r="G43" s="50"/>
      <c r="H43" s="50"/>
      <c r="I43" s="50"/>
      <c r="J43" s="50"/>
      <c r="K43" s="50"/>
      <c r="L43" s="50"/>
      <c r="M43" s="50"/>
      <c r="N43" s="50"/>
      <c r="O43" s="50"/>
      <c r="P43" s="50"/>
      <c r="Q43" s="49">
        <f t="shared" si="32"/>
        <v>200</v>
      </c>
      <c r="S43" s="50"/>
      <c r="T43" s="50"/>
      <c r="U43" s="50"/>
      <c r="V43" s="50"/>
      <c r="W43" s="50"/>
      <c r="X43" s="50"/>
      <c r="Y43" s="50"/>
      <c r="Z43" s="50"/>
      <c r="AA43" s="50"/>
      <c r="AB43" s="50"/>
      <c r="AC43" s="50"/>
      <c r="AD43" s="50"/>
      <c r="AE43" s="49">
        <f t="shared" si="33"/>
        <v>0</v>
      </c>
      <c r="AG43" s="50"/>
      <c r="AH43" s="50"/>
      <c r="AI43" s="50"/>
      <c r="AJ43" s="50"/>
      <c r="AK43" s="50"/>
      <c r="AL43" s="50"/>
      <c r="AM43" s="50"/>
      <c r="AN43" s="50"/>
      <c r="AO43" s="50"/>
      <c r="AP43" s="50"/>
      <c r="AQ43" s="50"/>
      <c r="AR43" s="50"/>
      <c r="AS43" s="49">
        <f t="shared" si="34"/>
        <v>0</v>
      </c>
      <c r="AU43" s="50"/>
      <c r="AV43" s="50"/>
      <c r="AW43" s="50"/>
      <c r="AX43" s="50"/>
      <c r="AY43" s="50"/>
      <c r="AZ43" s="50"/>
      <c r="BA43" s="50"/>
      <c r="BB43" s="50"/>
      <c r="BC43" s="50"/>
      <c r="BD43" s="50"/>
      <c r="BE43" s="50"/>
      <c r="BF43" s="50"/>
      <c r="BG43" s="49">
        <f t="shared" si="35"/>
        <v>0</v>
      </c>
      <c r="BI43" s="50"/>
      <c r="BJ43" s="50"/>
      <c r="BK43" s="50"/>
      <c r="BL43" s="50"/>
      <c r="BM43" s="50"/>
      <c r="BN43" s="50"/>
      <c r="BO43" s="50"/>
      <c r="BP43" s="50"/>
      <c r="BQ43" s="50"/>
      <c r="BR43" s="50"/>
      <c r="BS43" s="50"/>
      <c r="BT43" s="50"/>
      <c r="BU43" s="49">
        <f t="shared" si="36"/>
        <v>0</v>
      </c>
      <c r="BW43" s="50"/>
      <c r="BX43" s="50"/>
      <c r="BY43" s="50"/>
      <c r="BZ43" s="50"/>
      <c r="CA43" s="50"/>
      <c r="CB43" s="50"/>
      <c r="CC43" s="50"/>
      <c r="CD43" s="50"/>
      <c r="CE43" s="50"/>
      <c r="CF43" s="50"/>
      <c r="CG43" s="50"/>
      <c r="CH43" s="50"/>
      <c r="CI43" s="49">
        <f t="shared" si="37"/>
        <v>0</v>
      </c>
      <c r="CK43" s="50"/>
      <c r="CL43" s="50"/>
      <c r="CM43" s="50"/>
      <c r="CN43" s="50"/>
      <c r="CO43" s="50"/>
      <c r="CP43" s="50"/>
      <c r="CQ43" s="50"/>
      <c r="CR43" s="50"/>
      <c r="CS43" s="50"/>
      <c r="CT43" s="50"/>
      <c r="CU43" s="50"/>
      <c r="CV43" s="50"/>
      <c r="CW43" s="49">
        <f t="shared" si="38"/>
        <v>0</v>
      </c>
      <c r="CY43" s="50"/>
      <c r="CZ43" s="50"/>
      <c r="DA43" s="50"/>
      <c r="DB43" s="50"/>
      <c r="DC43" s="50"/>
      <c r="DD43" s="50"/>
      <c r="DE43" s="50"/>
      <c r="DF43" s="50"/>
      <c r="DG43" s="50"/>
      <c r="DH43" s="50"/>
      <c r="DI43" s="50"/>
      <c r="DJ43" s="50"/>
      <c r="DK43" s="49">
        <f t="shared" si="39"/>
        <v>0</v>
      </c>
      <c r="DM43" s="50"/>
      <c r="DN43" s="50"/>
      <c r="DO43" s="50"/>
      <c r="DP43" s="50"/>
      <c r="DQ43" s="50"/>
      <c r="DR43" s="50"/>
      <c r="DS43" s="50"/>
      <c r="DT43" s="50"/>
      <c r="DU43" s="50"/>
      <c r="DV43" s="50"/>
      <c r="DW43" s="50"/>
      <c r="DX43" s="50"/>
      <c r="DY43" s="49">
        <f t="shared" si="40"/>
        <v>0</v>
      </c>
      <c r="EA43" s="50"/>
      <c r="EB43" s="50"/>
      <c r="EC43" s="50"/>
      <c r="ED43" s="50"/>
      <c r="EE43" s="50"/>
      <c r="EF43" s="50"/>
      <c r="EG43" s="50"/>
      <c r="EH43" s="50"/>
      <c r="EI43" s="50"/>
      <c r="EJ43" s="50"/>
      <c r="EK43" s="50"/>
      <c r="EL43" s="50"/>
      <c r="EM43" s="49">
        <f t="shared" si="41"/>
        <v>0</v>
      </c>
    </row>
    <row r="44" spans="3:143" hidden="1" x14ac:dyDescent="0.45">
      <c r="C44" s="51" t="s">
        <v>24</v>
      </c>
      <c r="E44" s="50">
        <v>200</v>
      </c>
      <c r="F44" s="50"/>
      <c r="G44" s="50"/>
      <c r="H44" s="50"/>
      <c r="I44" s="50"/>
      <c r="J44" s="50"/>
      <c r="K44" s="50"/>
      <c r="L44" s="50"/>
      <c r="M44" s="50"/>
      <c r="N44" s="50"/>
      <c r="O44" s="50"/>
      <c r="P44" s="50"/>
      <c r="Q44" s="49">
        <f t="shared" si="32"/>
        <v>200</v>
      </c>
      <c r="S44" s="50"/>
      <c r="T44" s="50"/>
      <c r="U44" s="50"/>
      <c r="V44" s="50"/>
      <c r="W44" s="50"/>
      <c r="X44" s="50"/>
      <c r="Y44" s="50"/>
      <c r="Z44" s="50"/>
      <c r="AA44" s="50"/>
      <c r="AB44" s="50"/>
      <c r="AC44" s="50"/>
      <c r="AD44" s="50"/>
      <c r="AE44" s="49">
        <f t="shared" si="33"/>
        <v>0</v>
      </c>
      <c r="AG44" s="50"/>
      <c r="AH44" s="50"/>
      <c r="AI44" s="50"/>
      <c r="AJ44" s="50"/>
      <c r="AK44" s="50"/>
      <c r="AL44" s="50"/>
      <c r="AM44" s="50"/>
      <c r="AN44" s="50"/>
      <c r="AO44" s="50"/>
      <c r="AP44" s="50"/>
      <c r="AQ44" s="50"/>
      <c r="AR44" s="50"/>
      <c r="AS44" s="49">
        <f t="shared" si="34"/>
        <v>0</v>
      </c>
      <c r="AU44" s="50"/>
      <c r="AV44" s="50"/>
      <c r="AW44" s="50"/>
      <c r="AX44" s="50"/>
      <c r="AY44" s="50"/>
      <c r="AZ44" s="50"/>
      <c r="BA44" s="50"/>
      <c r="BB44" s="50"/>
      <c r="BC44" s="50"/>
      <c r="BD44" s="50"/>
      <c r="BE44" s="50"/>
      <c r="BF44" s="50"/>
      <c r="BG44" s="49">
        <f t="shared" si="35"/>
        <v>0</v>
      </c>
      <c r="BI44" s="50"/>
      <c r="BJ44" s="50"/>
      <c r="BK44" s="50"/>
      <c r="BL44" s="50"/>
      <c r="BM44" s="50"/>
      <c r="BN44" s="50"/>
      <c r="BO44" s="50"/>
      <c r="BP44" s="50"/>
      <c r="BQ44" s="50"/>
      <c r="BR44" s="50"/>
      <c r="BS44" s="50"/>
      <c r="BT44" s="50"/>
      <c r="BU44" s="49">
        <f t="shared" si="36"/>
        <v>0</v>
      </c>
      <c r="BW44" s="50"/>
      <c r="BX44" s="50"/>
      <c r="BY44" s="50"/>
      <c r="BZ44" s="50"/>
      <c r="CA44" s="50"/>
      <c r="CB44" s="50"/>
      <c r="CC44" s="50"/>
      <c r="CD44" s="50"/>
      <c r="CE44" s="50"/>
      <c r="CF44" s="50"/>
      <c r="CG44" s="50"/>
      <c r="CH44" s="50"/>
      <c r="CI44" s="49">
        <f t="shared" si="37"/>
        <v>0</v>
      </c>
      <c r="CK44" s="50"/>
      <c r="CL44" s="50"/>
      <c r="CM44" s="50"/>
      <c r="CN44" s="50"/>
      <c r="CO44" s="50"/>
      <c r="CP44" s="50"/>
      <c r="CQ44" s="50"/>
      <c r="CR44" s="50"/>
      <c r="CS44" s="50"/>
      <c r="CT44" s="50"/>
      <c r="CU44" s="50"/>
      <c r="CV44" s="50"/>
      <c r="CW44" s="49">
        <f t="shared" si="38"/>
        <v>0</v>
      </c>
      <c r="CY44" s="50"/>
      <c r="CZ44" s="50"/>
      <c r="DA44" s="50"/>
      <c r="DB44" s="50"/>
      <c r="DC44" s="50"/>
      <c r="DD44" s="50"/>
      <c r="DE44" s="50"/>
      <c r="DF44" s="50"/>
      <c r="DG44" s="50"/>
      <c r="DH44" s="50"/>
      <c r="DI44" s="50"/>
      <c r="DJ44" s="50"/>
      <c r="DK44" s="49">
        <f t="shared" si="39"/>
        <v>0</v>
      </c>
      <c r="DM44" s="50"/>
      <c r="DN44" s="50"/>
      <c r="DO44" s="50"/>
      <c r="DP44" s="50"/>
      <c r="DQ44" s="50"/>
      <c r="DR44" s="50"/>
      <c r="DS44" s="50"/>
      <c r="DT44" s="50"/>
      <c r="DU44" s="50"/>
      <c r="DV44" s="50"/>
      <c r="DW44" s="50"/>
      <c r="DX44" s="50"/>
      <c r="DY44" s="49">
        <f t="shared" si="40"/>
        <v>0</v>
      </c>
      <c r="EA44" s="50"/>
      <c r="EB44" s="50"/>
      <c r="EC44" s="50"/>
      <c r="ED44" s="50"/>
      <c r="EE44" s="50"/>
      <c r="EF44" s="50"/>
      <c r="EG44" s="50"/>
      <c r="EH44" s="50"/>
      <c r="EI44" s="50"/>
      <c r="EJ44" s="50"/>
      <c r="EK44" s="50"/>
      <c r="EL44" s="50"/>
      <c r="EM44" s="49">
        <f t="shared" si="41"/>
        <v>0</v>
      </c>
    </row>
    <row r="45" spans="3:143" hidden="1" x14ac:dyDescent="0.45">
      <c r="C45" s="51" t="s">
        <v>24</v>
      </c>
      <c r="E45" s="50">
        <v>200</v>
      </c>
      <c r="F45" s="50"/>
      <c r="G45" s="50"/>
      <c r="H45" s="50"/>
      <c r="I45" s="50"/>
      <c r="J45" s="50"/>
      <c r="K45" s="50"/>
      <c r="L45" s="50"/>
      <c r="M45" s="50"/>
      <c r="N45" s="50"/>
      <c r="O45" s="50"/>
      <c r="P45" s="50"/>
      <c r="Q45" s="49">
        <f t="shared" si="32"/>
        <v>200</v>
      </c>
      <c r="S45" s="50"/>
      <c r="T45" s="50"/>
      <c r="U45" s="50"/>
      <c r="V45" s="50"/>
      <c r="W45" s="50"/>
      <c r="X45" s="50"/>
      <c r="Y45" s="50"/>
      <c r="Z45" s="50"/>
      <c r="AA45" s="50"/>
      <c r="AB45" s="50"/>
      <c r="AC45" s="50"/>
      <c r="AD45" s="50"/>
      <c r="AE45" s="49">
        <f t="shared" si="33"/>
        <v>0</v>
      </c>
      <c r="AG45" s="50"/>
      <c r="AH45" s="50"/>
      <c r="AI45" s="50"/>
      <c r="AJ45" s="50"/>
      <c r="AK45" s="50"/>
      <c r="AL45" s="50"/>
      <c r="AM45" s="50"/>
      <c r="AN45" s="50"/>
      <c r="AO45" s="50"/>
      <c r="AP45" s="50"/>
      <c r="AQ45" s="50"/>
      <c r="AR45" s="50"/>
      <c r="AS45" s="49">
        <f t="shared" si="34"/>
        <v>0</v>
      </c>
      <c r="AU45" s="50"/>
      <c r="AV45" s="50"/>
      <c r="AW45" s="50"/>
      <c r="AX45" s="50"/>
      <c r="AY45" s="50"/>
      <c r="AZ45" s="50"/>
      <c r="BA45" s="50"/>
      <c r="BB45" s="50"/>
      <c r="BC45" s="50"/>
      <c r="BD45" s="50"/>
      <c r="BE45" s="50"/>
      <c r="BF45" s="50"/>
      <c r="BG45" s="49">
        <f t="shared" si="35"/>
        <v>0</v>
      </c>
      <c r="BI45" s="50"/>
      <c r="BJ45" s="50"/>
      <c r="BK45" s="50"/>
      <c r="BL45" s="50"/>
      <c r="BM45" s="50"/>
      <c r="BN45" s="50"/>
      <c r="BO45" s="50"/>
      <c r="BP45" s="50"/>
      <c r="BQ45" s="50"/>
      <c r="BR45" s="50"/>
      <c r="BS45" s="50"/>
      <c r="BT45" s="50"/>
      <c r="BU45" s="49">
        <f t="shared" si="36"/>
        <v>0</v>
      </c>
      <c r="BW45" s="50"/>
      <c r="BX45" s="50"/>
      <c r="BY45" s="50"/>
      <c r="BZ45" s="50"/>
      <c r="CA45" s="50"/>
      <c r="CB45" s="50"/>
      <c r="CC45" s="50"/>
      <c r="CD45" s="50"/>
      <c r="CE45" s="50"/>
      <c r="CF45" s="50"/>
      <c r="CG45" s="50"/>
      <c r="CH45" s="50"/>
      <c r="CI45" s="49">
        <f t="shared" si="37"/>
        <v>0</v>
      </c>
      <c r="CK45" s="50"/>
      <c r="CL45" s="50"/>
      <c r="CM45" s="50"/>
      <c r="CN45" s="50"/>
      <c r="CO45" s="50"/>
      <c r="CP45" s="50"/>
      <c r="CQ45" s="50"/>
      <c r="CR45" s="50"/>
      <c r="CS45" s="50"/>
      <c r="CT45" s="50"/>
      <c r="CU45" s="50"/>
      <c r="CV45" s="50"/>
      <c r="CW45" s="49">
        <f t="shared" si="38"/>
        <v>0</v>
      </c>
      <c r="CY45" s="50"/>
      <c r="CZ45" s="50"/>
      <c r="DA45" s="50"/>
      <c r="DB45" s="50"/>
      <c r="DC45" s="50"/>
      <c r="DD45" s="50"/>
      <c r="DE45" s="50"/>
      <c r="DF45" s="50"/>
      <c r="DG45" s="50"/>
      <c r="DH45" s="50"/>
      <c r="DI45" s="50"/>
      <c r="DJ45" s="50"/>
      <c r="DK45" s="49">
        <f t="shared" si="39"/>
        <v>0</v>
      </c>
      <c r="DM45" s="50"/>
      <c r="DN45" s="50"/>
      <c r="DO45" s="50"/>
      <c r="DP45" s="50"/>
      <c r="DQ45" s="50"/>
      <c r="DR45" s="50"/>
      <c r="DS45" s="50"/>
      <c r="DT45" s="50"/>
      <c r="DU45" s="50"/>
      <c r="DV45" s="50"/>
      <c r="DW45" s="50"/>
      <c r="DX45" s="50"/>
      <c r="DY45" s="49">
        <f t="shared" si="40"/>
        <v>0</v>
      </c>
      <c r="EA45" s="50"/>
      <c r="EB45" s="50"/>
      <c r="EC45" s="50"/>
      <c r="ED45" s="50"/>
      <c r="EE45" s="50"/>
      <c r="EF45" s="50"/>
      <c r="EG45" s="50"/>
      <c r="EH45" s="50"/>
      <c r="EI45" s="50"/>
      <c r="EJ45" s="50"/>
      <c r="EK45" s="50"/>
      <c r="EL45" s="50"/>
      <c r="EM45" s="49">
        <f t="shared" si="41"/>
        <v>0</v>
      </c>
    </row>
    <row r="46" spans="3:143" x14ac:dyDescent="0.45">
      <c r="C46" s="52" t="s">
        <v>12</v>
      </c>
      <c r="E46" s="44" cm="1">
        <f t="array" aca="1" ref="E46" ca="1">SUM(INDIRECT(ADDRESS(savings_min_row,COLUMN()) &amp; ":" &amp; ADDRESS(savings_max_row, COLUMN())))</f>
        <v>0</v>
      </c>
      <c r="F46" s="44" cm="1">
        <f t="array" aca="1" ref="F46" ca="1">SUM(INDIRECT(ADDRESS(savings_min_row,COLUMN()) &amp; ":" &amp; ADDRESS(savings_max_row, COLUMN())))</f>
        <v>0</v>
      </c>
      <c r="G46" s="44" cm="1">
        <f t="array" aca="1" ref="G46" ca="1">SUM(INDIRECT(ADDRESS(savings_min_row,COLUMN()) &amp; ":" &amp; ADDRESS(savings_max_row, COLUMN())))</f>
        <v>0</v>
      </c>
      <c r="H46" s="44" cm="1">
        <f t="array" aca="1" ref="H46" ca="1">SUM(INDIRECT(ADDRESS(savings_min_row,COLUMN()) &amp; ":" &amp; ADDRESS(savings_max_row, COLUMN())))</f>
        <v>0</v>
      </c>
      <c r="I46" s="44" cm="1">
        <f t="array" aca="1" ref="I46" ca="1">SUM(INDIRECT(ADDRESS(savings_min_row,COLUMN()) &amp; ":" &amp; ADDRESS(savings_max_row, COLUMN())))</f>
        <v>0</v>
      </c>
      <c r="J46" s="44" cm="1">
        <f t="array" aca="1" ref="J46" ca="1">SUM(INDIRECT(ADDRESS(savings_min_row,COLUMN()) &amp; ":" &amp; ADDRESS(savings_max_row, COLUMN())))</f>
        <v>0</v>
      </c>
      <c r="K46" s="44" cm="1">
        <f t="array" aca="1" ref="K46" ca="1">SUM(INDIRECT(ADDRESS(savings_min_row,COLUMN()) &amp; ":" &amp; ADDRESS(savings_max_row, COLUMN())))</f>
        <v>0</v>
      </c>
      <c r="L46" s="44" cm="1">
        <f t="array" aca="1" ref="L46" ca="1">SUM(INDIRECT(ADDRESS(savings_min_row,COLUMN()) &amp; ":" &amp; ADDRESS(savings_max_row, COLUMN())))</f>
        <v>0</v>
      </c>
      <c r="M46" s="44" cm="1">
        <f t="array" aca="1" ref="M46" ca="1">SUM(INDIRECT(ADDRESS(savings_min_row,COLUMN()) &amp; ":" &amp; ADDRESS(savings_max_row, COLUMN())))</f>
        <v>0</v>
      </c>
      <c r="N46" s="44" cm="1">
        <f t="array" aca="1" ref="N46" ca="1">SUM(INDIRECT(ADDRESS(savings_min_row,COLUMN()) &amp; ":" &amp; ADDRESS(savings_max_row, COLUMN())))</f>
        <v>0</v>
      </c>
      <c r="O46" s="44" cm="1">
        <f t="array" aca="1" ref="O46" ca="1">SUM(INDIRECT(ADDRESS(savings_min_row,COLUMN()) &amp; ":" &amp; ADDRESS(savings_max_row, COLUMN())))</f>
        <v>0</v>
      </c>
      <c r="P46" s="44" cm="1">
        <f t="array" aca="1" ref="P46" ca="1">SUM(INDIRECT(ADDRESS(savings_min_row,COLUMN()) &amp; ":" &amp; ADDRESS(savings_max_row, COLUMN())))</f>
        <v>0</v>
      </c>
      <c r="Q46" s="44" cm="1">
        <f t="array" aca="1" ref="Q46" ca="1">SUM(INDIRECT(ADDRESS(savings_min_row,COLUMN()) &amp; ":" &amp; ADDRESS(savings_max_row, COLUMN())))</f>
        <v>0</v>
      </c>
      <c r="S46" s="44" cm="1">
        <f t="array" aca="1" ref="S46" ca="1">SUM(INDIRECT(ADDRESS(savings_min_row,COLUMN()) &amp; ":" &amp; ADDRESS(savings_max_row, COLUMN())))</f>
        <v>0</v>
      </c>
      <c r="T46" s="44" cm="1">
        <f t="array" aca="1" ref="T46" ca="1">SUM(INDIRECT(ADDRESS(savings_min_row,COLUMN()) &amp; ":" &amp; ADDRESS(savings_max_row, COLUMN())))</f>
        <v>0</v>
      </c>
      <c r="U46" s="44" cm="1">
        <f t="array" aca="1" ref="U46" ca="1">SUM(INDIRECT(ADDRESS(savings_min_row,COLUMN()) &amp; ":" &amp; ADDRESS(savings_max_row, COLUMN())))</f>
        <v>0</v>
      </c>
      <c r="V46" s="44" cm="1">
        <f t="array" aca="1" ref="V46" ca="1">SUM(INDIRECT(ADDRESS(savings_min_row,COLUMN()) &amp; ":" &amp; ADDRESS(savings_max_row, COLUMN())))</f>
        <v>0</v>
      </c>
      <c r="W46" s="44" cm="1">
        <f t="array" aca="1" ref="W46" ca="1">SUM(INDIRECT(ADDRESS(savings_min_row,COLUMN()) &amp; ":" &amp; ADDRESS(savings_max_row, COLUMN())))</f>
        <v>0</v>
      </c>
      <c r="X46" s="44" cm="1">
        <f t="array" aca="1" ref="X46" ca="1">SUM(INDIRECT(ADDRESS(savings_min_row,COLUMN()) &amp; ":" &amp; ADDRESS(savings_max_row, COLUMN())))</f>
        <v>0</v>
      </c>
      <c r="Y46" s="44" cm="1">
        <f t="array" aca="1" ref="Y46" ca="1">SUM(INDIRECT(ADDRESS(savings_min_row,COLUMN()) &amp; ":" &amp; ADDRESS(savings_max_row, COLUMN())))</f>
        <v>0</v>
      </c>
      <c r="Z46" s="44" cm="1">
        <f t="array" aca="1" ref="Z46" ca="1">SUM(INDIRECT(ADDRESS(savings_min_row,COLUMN()) &amp; ":" &amp; ADDRESS(savings_max_row, COLUMN())))</f>
        <v>0</v>
      </c>
      <c r="AA46" s="44" cm="1">
        <f t="array" aca="1" ref="AA46" ca="1">SUM(INDIRECT(ADDRESS(savings_min_row,COLUMN()) &amp; ":" &amp; ADDRESS(savings_max_row, COLUMN())))</f>
        <v>0</v>
      </c>
      <c r="AB46" s="44" cm="1">
        <f t="array" aca="1" ref="AB46" ca="1">SUM(INDIRECT(ADDRESS(savings_min_row,COLUMN()) &amp; ":" &amp; ADDRESS(savings_max_row, COLUMN())))</f>
        <v>0</v>
      </c>
      <c r="AC46" s="44" cm="1">
        <f t="array" aca="1" ref="AC46" ca="1">SUM(INDIRECT(ADDRESS(savings_min_row,COLUMN()) &amp; ":" &amp; ADDRESS(savings_max_row, COLUMN())))</f>
        <v>0</v>
      </c>
      <c r="AD46" s="44" cm="1">
        <f t="array" aca="1" ref="AD46" ca="1">SUM(INDIRECT(ADDRESS(savings_min_row,COLUMN()) &amp; ":" &amp; ADDRESS(savings_max_row, COLUMN())))</f>
        <v>0</v>
      </c>
      <c r="AE46" s="44" cm="1">
        <f t="array" aca="1" ref="AE46" ca="1">SUM(INDIRECT(ADDRESS(savings_min_row,COLUMN()) &amp; ":" &amp; ADDRESS(savings_max_row, COLUMN())))</f>
        <v>0</v>
      </c>
      <c r="AG46" s="44" cm="1">
        <f t="array" aca="1" ref="AG46" ca="1">SUM(INDIRECT(ADDRESS(savings_min_row,COLUMN()) &amp; ":" &amp; ADDRESS(savings_max_row, COLUMN())))</f>
        <v>0</v>
      </c>
      <c r="AH46" s="44" cm="1">
        <f t="array" aca="1" ref="AH46" ca="1">SUM(INDIRECT(ADDRESS(savings_min_row,COLUMN()) &amp; ":" &amp; ADDRESS(savings_max_row, COLUMN())))</f>
        <v>0</v>
      </c>
      <c r="AI46" s="44" cm="1">
        <f t="array" aca="1" ref="AI46" ca="1">SUM(INDIRECT(ADDRESS(savings_min_row,COLUMN()) &amp; ":" &amp; ADDRESS(savings_max_row, COLUMN())))</f>
        <v>0</v>
      </c>
      <c r="AJ46" s="44" cm="1">
        <f t="array" aca="1" ref="AJ46" ca="1">SUM(INDIRECT(ADDRESS(savings_min_row,COLUMN()) &amp; ":" &amp; ADDRESS(savings_max_row, COLUMN())))</f>
        <v>0</v>
      </c>
      <c r="AK46" s="44" cm="1">
        <f t="array" aca="1" ref="AK46" ca="1">SUM(INDIRECT(ADDRESS(savings_min_row,COLUMN()) &amp; ":" &amp; ADDRESS(savings_max_row, COLUMN())))</f>
        <v>0</v>
      </c>
      <c r="AL46" s="44" cm="1">
        <f t="array" aca="1" ref="AL46" ca="1">SUM(INDIRECT(ADDRESS(savings_min_row,COLUMN()) &amp; ":" &amp; ADDRESS(savings_max_row, COLUMN())))</f>
        <v>0</v>
      </c>
      <c r="AM46" s="44" cm="1">
        <f t="array" aca="1" ref="AM46" ca="1">SUM(INDIRECT(ADDRESS(savings_min_row,COLUMN()) &amp; ":" &amp; ADDRESS(savings_max_row, COLUMN())))</f>
        <v>0</v>
      </c>
      <c r="AN46" s="44" cm="1">
        <f t="array" aca="1" ref="AN46" ca="1">SUM(INDIRECT(ADDRESS(savings_min_row,COLUMN()) &amp; ":" &amp; ADDRESS(savings_max_row, COLUMN())))</f>
        <v>0</v>
      </c>
      <c r="AO46" s="44" cm="1">
        <f t="array" aca="1" ref="AO46" ca="1">SUM(INDIRECT(ADDRESS(savings_min_row,COLUMN()) &amp; ":" &amp; ADDRESS(savings_max_row, COLUMN())))</f>
        <v>0</v>
      </c>
      <c r="AP46" s="44" cm="1">
        <f t="array" aca="1" ref="AP46" ca="1">SUM(INDIRECT(ADDRESS(savings_min_row,COLUMN()) &amp; ":" &amp; ADDRESS(savings_max_row, COLUMN())))</f>
        <v>0</v>
      </c>
      <c r="AQ46" s="44" cm="1">
        <f t="array" aca="1" ref="AQ46" ca="1">SUM(INDIRECT(ADDRESS(savings_min_row,COLUMN()) &amp; ":" &amp; ADDRESS(savings_max_row, COLUMN())))</f>
        <v>0</v>
      </c>
      <c r="AR46" s="44" cm="1">
        <f t="array" aca="1" ref="AR46" ca="1">SUM(INDIRECT(ADDRESS(savings_min_row,COLUMN()) &amp; ":" &amp; ADDRESS(savings_max_row, COLUMN())))</f>
        <v>0</v>
      </c>
      <c r="AS46" s="44" cm="1">
        <f t="array" aca="1" ref="AS46" ca="1">SUM(INDIRECT(ADDRESS(savings_min_row,COLUMN()) &amp; ":" &amp; ADDRESS(savings_max_row, COLUMN())))</f>
        <v>0</v>
      </c>
      <c r="AU46" s="44" cm="1">
        <f t="array" aca="1" ref="AU46" ca="1">SUM(INDIRECT(ADDRESS(savings_min_row,COLUMN()) &amp; ":" &amp; ADDRESS(savings_max_row, COLUMN())))</f>
        <v>0</v>
      </c>
      <c r="AV46" s="44" cm="1">
        <f t="array" aca="1" ref="AV46" ca="1">SUM(INDIRECT(ADDRESS(savings_min_row,COLUMN()) &amp; ":" &amp; ADDRESS(savings_max_row, COLUMN())))</f>
        <v>0</v>
      </c>
      <c r="AW46" s="44" cm="1">
        <f t="array" aca="1" ref="AW46" ca="1">SUM(INDIRECT(ADDRESS(savings_min_row,COLUMN()) &amp; ":" &amp; ADDRESS(savings_max_row, COLUMN())))</f>
        <v>0</v>
      </c>
      <c r="AX46" s="44" cm="1">
        <f t="array" aca="1" ref="AX46" ca="1">SUM(INDIRECT(ADDRESS(savings_min_row,COLUMN()) &amp; ":" &amp; ADDRESS(savings_max_row, COLUMN())))</f>
        <v>0</v>
      </c>
      <c r="AY46" s="44" cm="1">
        <f t="array" aca="1" ref="AY46" ca="1">SUM(INDIRECT(ADDRESS(savings_min_row,COLUMN()) &amp; ":" &amp; ADDRESS(savings_max_row, COLUMN())))</f>
        <v>0</v>
      </c>
      <c r="AZ46" s="44" cm="1">
        <f t="array" aca="1" ref="AZ46" ca="1">SUM(INDIRECT(ADDRESS(savings_min_row,COLUMN()) &amp; ":" &amp; ADDRESS(savings_max_row, COLUMN())))</f>
        <v>0</v>
      </c>
      <c r="BA46" s="44" cm="1">
        <f t="array" aca="1" ref="BA46" ca="1">SUM(INDIRECT(ADDRESS(savings_min_row,COLUMN()) &amp; ":" &amp; ADDRESS(savings_max_row, COLUMN())))</f>
        <v>0</v>
      </c>
      <c r="BB46" s="44" cm="1">
        <f t="array" aca="1" ref="BB46" ca="1">SUM(INDIRECT(ADDRESS(savings_min_row,COLUMN()) &amp; ":" &amp; ADDRESS(savings_max_row, COLUMN())))</f>
        <v>0</v>
      </c>
      <c r="BC46" s="44" cm="1">
        <f t="array" aca="1" ref="BC46" ca="1">SUM(INDIRECT(ADDRESS(savings_min_row,COLUMN()) &amp; ":" &amp; ADDRESS(savings_max_row, COLUMN())))</f>
        <v>0</v>
      </c>
      <c r="BD46" s="44" cm="1">
        <f t="array" aca="1" ref="BD46" ca="1">SUM(INDIRECT(ADDRESS(savings_min_row,COLUMN()) &amp; ":" &amp; ADDRESS(savings_max_row, COLUMN())))</f>
        <v>0</v>
      </c>
      <c r="BE46" s="44" cm="1">
        <f t="array" aca="1" ref="BE46" ca="1">SUM(INDIRECT(ADDRESS(savings_min_row,COLUMN()) &amp; ":" &amp; ADDRESS(savings_max_row, COLUMN())))</f>
        <v>0</v>
      </c>
      <c r="BF46" s="44" cm="1">
        <f t="array" aca="1" ref="BF46" ca="1">SUM(INDIRECT(ADDRESS(savings_min_row,COLUMN()) &amp; ":" &amp; ADDRESS(savings_max_row, COLUMN())))</f>
        <v>0</v>
      </c>
      <c r="BG46" s="44" cm="1">
        <f t="array" aca="1" ref="BG46" ca="1">SUM(INDIRECT(ADDRESS(savings_min_row,COLUMN()) &amp; ":" &amp; ADDRESS(savings_max_row, COLUMN())))</f>
        <v>0</v>
      </c>
      <c r="BI46" s="44" cm="1">
        <f t="array" aca="1" ref="BI46" ca="1">SUM(INDIRECT(ADDRESS(savings_min_row,COLUMN()) &amp; ":" &amp; ADDRESS(savings_max_row, COLUMN())))</f>
        <v>0</v>
      </c>
      <c r="BJ46" s="44" cm="1">
        <f t="array" aca="1" ref="BJ46" ca="1">SUM(INDIRECT(ADDRESS(savings_min_row,COLUMN()) &amp; ":" &amp; ADDRESS(savings_max_row, COLUMN())))</f>
        <v>0</v>
      </c>
      <c r="BK46" s="44" cm="1">
        <f t="array" aca="1" ref="BK46" ca="1">SUM(INDIRECT(ADDRESS(savings_min_row,COLUMN()) &amp; ":" &amp; ADDRESS(savings_max_row, COLUMN())))</f>
        <v>0</v>
      </c>
      <c r="BL46" s="44" cm="1">
        <f t="array" aca="1" ref="BL46" ca="1">SUM(INDIRECT(ADDRESS(savings_min_row,COLUMN()) &amp; ":" &amp; ADDRESS(savings_max_row, COLUMN())))</f>
        <v>0</v>
      </c>
      <c r="BM46" s="44" cm="1">
        <f t="array" aca="1" ref="BM46" ca="1">SUM(INDIRECT(ADDRESS(savings_min_row,COLUMN()) &amp; ":" &amp; ADDRESS(savings_max_row, COLUMN())))</f>
        <v>0</v>
      </c>
      <c r="BN46" s="44" cm="1">
        <f t="array" aca="1" ref="BN46" ca="1">SUM(INDIRECT(ADDRESS(savings_min_row,COLUMN()) &amp; ":" &amp; ADDRESS(savings_max_row, COLUMN())))</f>
        <v>0</v>
      </c>
      <c r="BO46" s="44" cm="1">
        <f t="array" aca="1" ref="BO46" ca="1">SUM(INDIRECT(ADDRESS(savings_min_row,COLUMN()) &amp; ":" &amp; ADDRESS(savings_max_row, COLUMN())))</f>
        <v>0</v>
      </c>
      <c r="BP46" s="44" cm="1">
        <f t="array" aca="1" ref="BP46" ca="1">SUM(INDIRECT(ADDRESS(savings_min_row,COLUMN()) &amp; ":" &amp; ADDRESS(savings_max_row, COLUMN())))</f>
        <v>0</v>
      </c>
      <c r="BQ46" s="44" cm="1">
        <f t="array" aca="1" ref="BQ46" ca="1">SUM(INDIRECT(ADDRESS(savings_min_row,COLUMN()) &amp; ":" &amp; ADDRESS(savings_max_row, COLUMN())))</f>
        <v>0</v>
      </c>
      <c r="BR46" s="44" cm="1">
        <f t="array" aca="1" ref="BR46" ca="1">SUM(INDIRECT(ADDRESS(savings_min_row,COLUMN()) &amp; ":" &amp; ADDRESS(savings_max_row, COLUMN())))</f>
        <v>0</v>
      </c>
      <c r="BS46" s="44" cm="1">
        <f t="array" aca="1" ref="BS46" ca="1">SUM(INDIRECT(ADDRESS(savings_min_row,COLUMN()) &amp; ":" &amp; ADDRESS(savings_max_row, COLUMN())))</f>
        <v>0</v>
      </c>
      <c r="BT46" s="44" cm="1">
        <f t="array" aca="1" ref="BT46" ca="1">SUM(INDIRECT(ADDRESS(savings_min_row,COLUMN()) &amp; ":" &amp; ADDRESS(savings_max_row, COLUMN())))</f>
        <v>0</v>
      </c>
      <c r="BU46" s="44" cm="1">
        <f t="array" aca="1" ref="BU46" ca="1">SUM(INDIRECT(ADDRESS(savings_min_row,COLUMN()) &amp; ":" &amp; ADDRESS(savings_max_row, COLUMN())))</f>
        <v>0</v>
      </c>
      <c r="BW46" s="44" cm="1">
        <f t="array" aca="1" ref="BW46" ca="1">SUM(INDIRECT(ADDRESS(savings_min_row,COLUMN()) &amp; ":" &amp; ADDRESS(savings_max_row, COLUMN())))</f>
        <v>0</v>
      </c>
      <c r="BX46" s="44" cm="1">
        <f t="array" aca="1" ref="BX46" ca="1">SUM(INDIRECT(ADDRESS(savings_min_row,COLUMN()) &amp; ":" &amp; ADDRESS(savings_max_row, COLUMN())))</f>
        <v>0</v>
      </c>
      <c r="BY46" s="44" cm="1">
        <f t="array" aca="1" ref="BY46" ca="1">SUM(INDIRECT(ADDRESS(savings_min_row,COLUMN()) &amp; ":" &amp; ADDRESS(savings_max_row, COLUMN())))</f>
        <v>0</v>
      </c>
      <c r="BZ46" s="44" cm="1">
        <f t="array" aca="1" ref="BZ46" ca="1">SUM(INDIRECT(ADDRESS(savings_min_row,COLUMN()) &amp; ":" &amp; ADDRESS(savings_max_row, COLUMN())))</f>
        <v>0</v>
      </c>
      <c r="CA46" s="44" cm="1">
        <f t="array" aca="1" ref="CA46" ca="1">SUM(INDIRECT(ADDRESS(savings_min_row,COLUMN()) &amp; ":" &amp; ADDRESS(savings_max_row, COLUMN())))</f>
        <v>0</v>
      </c>
      <c r="CB46" s="44" cm="1">
        <f t="array" aca="1" ref="CB46" ca="1">SUM(INDIRECT(ADDRESS(savings_min_row,COLUMN()) &amp; ":" &amp; ADDRESS(savings_max_row, COLUMN())))</f>
        <v>0</v>
      </c>
      <c r="CC46" s="44" cm="1">
        <f t="array" aca="1" ref="CC46" ca="1">SUM(INDIRECT(ADDRESS(savings_min_row,COLUMN()) &amp; ":" &amp; ADDRESS(savings_max_row, COLUMN())))</f>
        <v>0</v>
      </c>
      <c r="CD46" s="44" cm="1">
        <f t="array" aca="1" ref="CD46" ca="1">SUM(INDIRECT(ADDRESS(savings_min_row,COLUMN()) &amp; ":" &amp; ADDRESS(savings_max_row, COLUMN())))</f>
        <v>0</v>
      </c>
      <c r="CE46" s="44" cm="1">
        <f t="array" aca="1" ref="CE46" ca="1">SUM(INDIRECT(ADDRESS(savings_min_row,COLUMN()) &amp; ":" &amp; ADDRESS(savings_max_row, COLUMN())))</f>
        <v>0</v>
      </c>
      <c r="CF46" s="44" cm="1">
        <f t="array" aca="1" ref="CF46" ca="1">SUM(INDIRECT(ADDRESS(savings_min_row,COLUMN()) &amp; ":" &amp; ADDRESS(savings_max_row, COLUMN())))</f>
        <v>0</v>
      </c>
      <c r="CG46" s="44" cm="1">
        <f t="array" aca="1" ref="CG46" ca="1">SUM(INDIRECT(ADDRESS(savings_min_row,COLUMN()) &amp; ":" &amp; ADDRESS(savings_max_row, COLUMN())))</f>
        <v>0</v>
      </c>
      <c r="CH46" s="44" cm="1">
        <f t="array" aca="1" ref="CH46" ca="1">SUM(INDIRECT(ADDRESS(savings_min_row,COLUMN()) &amp; ":" &amp; ADDRESS(savings_max_row, COLUMN())))</f>
        <v>0</v>
      </c>
      <c r="CI46" s="44" cm="1">
        <f t="array" aca="1" ref="CI46" ca="1">SUM(INDIRECT(ADDRESS(savings_min_row,COLUMN()) &amp; ":" &amp; ADDRESS(savings_max_row, COLUMN())))</f>
        <v>0</v>
      </c>
      <c r="CK46" s="44" cm="1">
        <f t="array" aca="1" ref="CK46" ca="1">SUM(INDIRECT(ADDRESS(savings_min_row,COLUMN()) &amp; ":" &amp; ADDRESS(savings_max_row, COLUMN())))</f>
        <v>0</v>
      </c>
      <c r="CL46" s="44" cm="1">
        <f t="array" aca="1" ref="CL46" ca="1">SUM(INDIRECT(ADDRESS(savings_min_row,COLUMN()) &amp; ":" &amp; ADDRESS(savings_max_row, COLUMN())))</f>
        <v>0</v>
      </c>
      <c r="CM46" s="44" cm="1">
        <f t="array" aca="1" ref="CM46" ca="1">SUM(INDIRECT(ADDRESS(savings_min_row,COLUMN()) &amp; ":" &amp; ADDRESS(savings_max_row, COLUMN())))</f>
        <v>0</v>
      </c>
      <c r="CN46" s="44" cm="1">
        <f t="array" aca="1" ref="CN46" ca="1">SUM(INDIRECT(ADDRESS(savings_min_row,COLUMN()) &amp; ":" &amp; ADDRESS(savings_max_row, COLUMN())))</f>
        <v>0</v>
      </c>
      <c r="CO46" s="44" cm="1">
        <f t="array" aca="1" ref="CO46" ca="1">SUM(INDIRECT(ADDRESS(savings_min_row,COLUMN()) &amp; ":" &amp; ADDRESS(savings_max_row, COLUMN())))</f>
        <v>0</v>
      </c>
      <c r="CP46" s="44" cm="1">
        <f t="array" aca="1" ref="CP46" ca="1">SUM(INDIRECT(ADDRESS(savings_min_row,COLUMN()) &amp; ":" &amp; ADDRESS(savings_max_row, COLUMN())))</f>
        <v>0</v>
      </c>
      <c r="CQ46" s="44" cm="1">
        <f t="array" aca="1" ref="CQ46" ca="1">SUM(INDIRECT(ADDRESS(savings_min_row,COLUMN()) &amp; ":" &amp; ADDRESS(savings_max_row, COLUMN())))</f>
        <v>0</v>
      </c>
      <c r="CR46" s="44" cm="1">
        <f t="array" aca="1" ref="CR46" ca="1">SUM(INDIRECT(ADDRESS(savings_min_row,COLUMN()) &amp; ":" &amp; ADDRESS(savings_max_row, COLUMN())))</f>
        <v>0</v>
      </c>
      <c r="CS46" s="44" cm="1">
        <f t="array" aca="1" ref="CS46" ca="1">SUM(INDIRECT(ADDRESS(savings_min_row,COLUMN()) &amp; ":" &amp; ADDRESS(savings_max_row, COLUMN())))</f>
        <v>0</v>
      </c>
      <c r="CT46" s="44" cm="1">
        <f t="array" aca="1" ref="CT46" ca="1">SUM(INDIRECT(ADDRESS(savings_min_row,COLUMN()) &amp; ":" &amp; ADDRESS(savings_max_row, COLUMN())))</f>
        <v>0</v>
      </c>
      <c r="CU46" s="44" cm="1">
        <f t="array" aca="1" ref="CU46" ca="1">SUM(INDIRECT(ADDRESS(savings_min_row,COLUMN()) &amp; ":" &amp; ADDRESS(savings_max_row, COLUMN())))</f>
        <v>0</v>
      </c>
      <c r="CV46" s="44" cm="1">
        <f t="array" aca="1" ref="CV46" ca="1">SUM(INDIRECT(ADDRESS(savings_min_row,COLUMN()) &amp; ":" &amp; ADDRESS(savings_max_row, COLUMN())))</f>
        <v>0</v>
      </c>
      <c r="CW46" s="44" cm="1">
        <f t="array" aca="1" ref="CW46" ca="1">SUM(INDIRECT(ADDRESS(savings_min_row,COLUMN()) &amp; ":" &amp; ADDRESS(savings_max_row, COLUMN())))</f>
        <v>0</v>
      </c>
      <c r="CY46" s="44" cm="1">
        <f t="array" aca="1" ref="CY46" ca="1">SUM(INDIRECT(ADDRESS(savings_min_row,COLUMN()) &amp; ":" &amp; ADDRESS(savings_max_row, COLUMN())))</f>
        <v>0</v>
      </c>
      <c r="CZ46" s="44" cm="1">
        <f t="array" aca="1" ref="CZ46" ca="1">SUM(INDIRECT(ADDRESS(savings_min_row,COLUMN()) &amp; ":" &amp; ADDRESS(savings_max_row, COLUMN())))</f>
        <v>0</v>
      </c>
      <c r="DA46" s="44" cm="1">
        <f t="array" aca="1" ref="DA46" ca="1">SUM(INDIRECT(ADDRESS(savings_min_row,COLUMN()) &amp; ":" &amp; ADDRESS(savings_max_row, COLUMN())))</f>
        <v>0</v>
      </c>
      <c r="DB46" s="44" cm="1">
        <f t="array" aca="1" ref="DB46" ca="1">SUM(INDIRECT(ADDRESS(savings_min_row,COLUMN()) &amp; ":" &amp; ADDRESS(savings_max_row, COLUMN())))</f>
        <v>0</v>
      </c>
      <c r="DC46" s="44" cm="1">
        <f t="array" aca="1" ref="DC46" ca="1">SUM(INDIRECT(ADDRESS(savings_min_row,COLUMN()) &amp; ":" &amp; ADDRESS(savings_max_row, COLUMN())))</f>
        <v>0</v>
      </c>
      <c r="DD46" s="44" cm="1">
        <f t="array" aca="1" ref="DD46" ca="1">SUM(INDIRECT(ADDRESS(savings_min_row,COLUMN()) &amp; ":" &amp; ADDRESS(savings_max_row, COLUMN())))</f>
        <v>0</v>
      </c>
      <c r="DE46" s="44" cm="1">
        <f t="array" aca="1" ref="DE46" ca="1">SUM(INDIRECT(ADDRESS(savings_min_row,COLUMN()) &amp; ":" &amp; ADDRESS(savings_max_row, COLUMN())))</f>
        <v>0</v>
      </c>
      <c r="DF46" s="44" cm="1">
        <f t="array" aca="1" ref="DF46" ca="1">SUM(INDIRECT(ADDRESS(savings_min_row,COLUMN()) &amp; ":" &amp; ADDRESS(savings_max_row, COLUMN())))</f>
        <v>0</v>
      </c>
      <c r="DG46" s="44" cm="1">
        <f t="array" aca="1" ref="DG46" ca="1">SUM(INDIRECT(ADDRESS(savings_min_row,COLUMN()) &amp; ":" &amp; ADDRESS(savings_max_row, COLUMN())))</f>
        <v>0</v>
      </c>
      <c r="DH46" s="44" cm="1">
        <f t="array" aca="1" ref="DH46" ca="1">SUM(INDIRECT(ADDRESS(savings_min_row,COLUMN()) &amp; ":" &amp; ADDRESS(savings_max_row, COLUMN())))</f>
        <v>0</v>
      </c>
      <c r="DI46" s="44" cm="1">
        <f t="array" aca="1" ref="DI46" ca="1">SUM(INDIRECT(ADDRESS(savings_min_row,COLUMN()) &amp; ":" &amp; ADDRESS(savings_max_row, COLUMN())))</f>
        <v>0</v>
      </c>
      <c r="DJ46" s="44" cm="1">
        <f t="array" aca="1" ref="DJ46" ca="1">SUM(INDIRECT(ADDRESS(savings_min_row,COLUMN()) &amp; ":" &amp; ADDRESS(savings_max_row, COLUMN())))</f>
        <v>0</v>
      </c>
      <c r="DK46" s="44" cm="1">
        <f t="array" aca="1" ref="DK46" ca="1">SUM(INDIRECT(ADDRESS(savings_min_row,COLUMN()) &amp; ":" &amp; ADDRESS(savings_max_row, COLUMN())))</f>
        <v>0</v>
      </c>
      <c r="DM46" s="44" cm="1">
        <f t="array" aca="1" ref="DM46" ca="1">SUM(INDIRECT(ADDRESS(savings_min_row,COLUMN()) &amp; ":" &amp; ADDRESS(savings_max_row, COLUMN())))</f>
        <v>0</v>
      </c>
      <c r="DN46" s="44" cm="1">
        <f t="array" aca="1" ref="DN46" ca="1">SUM(INDIRECT(ADDRESS(savings_min_row,COLUMN()) &amp; ":" &amp; ADDRESS(savings_max_row, COLUMN())))</f>
        <v>0</v>
      </c>
      <c r="DO46" s="44" cm="1">
        <f t="array" aca="1" ref="DO46" ca="1">SUM(INDIRECT(ADDRESS(savings_min_row,COLUMN()) &amp; ":" &amp; ADDRESS(savings_max_row, COLUMN())))</f>
        <v>0</v>
      </c>
      <c r="DP46" s="44" cm="1">
        <f t="array" aca="1" ref="DP46" ca="1">SUM(INDIRECT(ADDRESS(savings_min_row,COLUMN()) &amp; ":" &amp; ADDRESS(savings_max_row, COLUMN())))</f>
        <v>0</v>
      </c>
      <c r="DQ46" s="44" cm="1">
        <f t="array" aca="1" ref="DQ46" ca="1">SUM(INDIRECT(ADDRESS(savings_min_row,COLUMN()) &amp; ":" &amp; ADDRESS(savings_max_row, COLUMN())))</f>
        <v>0</v>
      </c>
      <c r="DR46" s="44" cm="1">
        <f t="array" aca="1" ref="DR46" ca="1">SUM(INDIRECT(ADDRESS(savings_min_row,COLUMN()) &amp; ":" &amp; ADDRESS(savings_max_row, COLUMN())))</f>
        <v>0</v>
      </c>
      <c r="DS46" s="44" cm="1">
        <f t="array" aca="1" ref="DS46" ca="1">SUM(INDIRECT(ADDRESS(savings_min_row,COLUMN()) &amp; ":" &amp; ADDRESS(savings_max_row, COLUMN())))</f>
        <v>0</v>
      </c>
      <c r="DT46" s="44" cm="1">
        <f t="array" aca="1" ref="DT46" ca="1">SUM(INDIRECT(ADDRESS(savings_min_row,COLUMN()) &amp; ":" &amp; ADDRESS(savings_max_row, COLUMN())))</f>
        <v>0</v>
      </c>
      <c r="DU46" s="44" cm="1">
        <f t="array" aca="1" ref="DU46" ca="1">SUM(INDIRECT(ADDRESS(savings_min_row,COLUMN()) &amp; ":" &amp; ADDRESS(savings_max_row, COLUMN())))</f>
        <v>0</v>
      </c>
      <c r="DV46" s="44" cm="1">
        <f t="array" aca="1" ref="DV46" ca="1">SUM(INDIRECT(ADDRESS(savings_min_row,COLUMN()) &amp; ":" &amp; ADDRESS(savings_max_row, COLUMN())))</f>
        <v>0</v>
      </c>
      <c r="DW46" s="44" cm="1">
        <f t="array" aca="1" ref="DW46" ca="1">SUM(INDIRECT(ADDRESS(savings_min_row,COLUMN()) &amp; ":" &amp; ADDRESS(savings_max_row, COLUMN())))</f>
        <v>0</v>
      </c>
      <c r="DX46" s="44" cm="1">
        <f t="array" aca="1" ref="DX46" ca="1">SUM(INDIRECT(ADDRESS(savings_min_row,COLUMN()) &amp; ":" &amp; ADDRESS(savings_max_row, COLUMN())))</f>
        <v>0</v>
      </c>
      <c r="DY46" s="44" cm="1">
        <f t="array" aca="1" ref="DY46" ca="1">SUM(INDIRECT(ADDRESS(savings_min_row,COLUMN()) &amp; ":" &amp; ADDRESS(savings_max_row, COLUMN())))</f>
        <v>0</v>
      </c>
      <c r="EA46" s="44" cm="1">
        <f t="array" aca="1" ref="EA46" ca="1">SUM(INDIRECT(ADDRESS(savings_min_row,COLUMN()) &amp; ":" &amp; ADDRESS(savings_max_row, COLUMN())))</f>
        <v>0</v>
      </c>
      <c r="EB46" s="44" cm="1">
        <f t="array" aca="1" ref="EB46" ca="1">SUM(INDIRECT(ADDRESS(savings_min_row,COLUMN()) &amp; ":" &amp; ADDRESS(savings_max_row, COLUMN())))</f>
        <v>0</v>
      </c>
      <c r="EC46" s="44" cm="1">
        <f t="array" aca="1" ref="EC46" ca="1">SUM(INDIRECT(ADDRESS(savings_min_row,COLUMN()) &amp; ":" &amp; ADDRESS(savings_max_row, COLUMN())))</f>
        <v>0</v>
      </c>
      <c r="ED46" s="44" cm="1">
        <f t="array" aca="1" ref="ED46" ca="1">SUM(INDIRECT(ADDRESS(savings_min_row,COLUMN()) &amp; ":" &amp; ADDRESS(savings_max_row, COLUMN())))</f>
        <v>0</v>
      </c>
      <c r="EE46" s="44" cm="1">
        <f t="array" aca="1" ref="EE46" ca="1">SUM(INDIRECT(ADDRESS(savings_min_row,COLUMN()) &amp; ":" &amp; ADDRESS(savings_max_row, COLUMN())))</f>
        <v>0</v>
      </c>
      <c r="EF46" s="44" cm="1">
        <f t="array" aca="1" ref="EF46" ca="1">SUM(INDIRECT(ADDRESS(savings_min_row,COLUMN()) &amp; ":" &amp; ADDRESS(savings_max_row, COLUMN())))</f>
        <v>0</v>
      </c>
      <c r="EG46" s="44" cm="1">
        <f t="array" aca="1" ref="EG46" ca="1">SUM(INDIRECT(ADDRESS(savings_min_row,COLUMN()) &amp; ":" &amp; ADDRESS(savings_max_row, COLUMN())))</f>
        <v>0</v>
      </c>
      <c r="EH46" s="44" cm="1">
        <f t="array" aca="1" ref="EH46" ca="1">SUM(INDIRECT(ADDRESS(savings_min_row,COLUMN()) &amp; ":" &amp; ADDRESS(savings_max_row, COLUMN())))</f>
        <v>0</v>
      </c>
      <c r="EI46" s="44" cm="1">
        <f t="array" aca="1" ref="EI46" ca="1">SUM(INDIRECT(ADDRESS(savings_min_row,COLUMN()) &amp; ":" &amp; ADDRESS(savings_max_row, COLUMN())))</f>
        <v>0</v>
      </c>
      <c r="EJ46" s="44" cm="1">
        <f t="array" aca="1" ref="EJ46" ca="1">SUM(INDIRECT(ADDRESS(savings_min_row,COLUMN()) &amp; ":" &amp; ADDRESS(savings_max_row, COLUMN())))</f>
        <v>0</v>
      </c>
      <c r="EK46" s="44" cm="1">
        <f t="array" aca="1" ref="EK46" ca="1">SUM(INDIRECT(ADDRESS(savings_min_row,COLUMN()) &amp; ":" &amp; ADDRESS(savings_max_row, COLUMN())))</f>
        <v>0</v>
      </c>
      <c r="EL46" s="44" cm="1">
        <f t="array" aca="1" ref="EL46" ca="1">SUM(INDIRECT(ADDRESS(savings_min_row,COLUMN()) &amp; ":" &amp; ADDRESS(savings_max_row, COLUMN())))</f>
        <v>0</v>
      </c>
      <c r="EM46" s="44" cm="1">
        <f t="array" aca="1" ref="EM46" ca="1">SUM(INDIRECT(ADDRESS(savings_min_row,COLUMN()) &amp; ":" &amp; ADDRESS(savings_max_row, COLUMN())))</f>
        <v>0</v>
      </c>
    </row>
  </sheetData>
  <mergeCells count="11">
    <mergeCell ref="CY5:DK5"/>
    <mergeCell ref="DM5:DY5"/>
    <mergeCell ref="EA5:EM5"/>
    <mergeCell ref="A1:XFD3"/>
    <mergeCell ref="E5:Q5"/>
    <mergeCell ref="S5:AE5"/>
    <mergeCell ref="AG5:AS5"/>
    <mergeCell ref="AU5:BG5"/>
    <mergeCell ref="BI5:BU5"/>
    <mergeCell ref="BW5:CI5"/>
    <mergeCell ref="CK5:CW5"/>
  </mergeCells>
  <phoneticPr fontId="2" type="noConversion"/>
  <conditionalFormatting sqref="C10:C19 E10:Q19">
    <cfRule type="expression" dxfId="88" priority="73">
      <formula>ROW(A10)&lt;= income_max_row</formula>
    </cfRule>
  </conditionalFormatting>
  <conditionalFormatting sqref="C23:C32 E23:Q32">
    <cfRule type="expression" dxfId="87" priority="60">
      <formula>ROW(A23)&lt;=expenses_max_row</formula>
    </cfRule>
  </conditionalFormatting>
  <conditionalFormatting sqref="C36:C45 E36:Q45">
    <cfRule type="expression" dxfId="86" priority="59">
      <formula>ROW(A36)&lt;= savings_max_row</formula>
    </cfRule>
  </conditionalFormatting>
  <conditionalFormatting sqref="E6:Q7">
    <cfRule type="expression" dxfId="85" priority="58">
      <formula>E$7&lt;0</formula>
    </cfRule>
    <cfRule type="expression" dxfId="84" priority="57" stopIfTrue="1">
      <formula>E$7=0</formula>
    </cfRule>
    <cfRule type="expression" dxfId="83" priority="55" stopIfTrue="1">
      <formula>AND(E$20=0, E$33=0, E$446=0)</formula>
    </cfRule>
  </conditionalFormatting>
  <conditionalFormatting sqref="S6:AE7">
    <cfRule type="expression" dxfId="82" priority="51">
      <formula>S$7&lt;0</formula>
    </cfRule>
    <cfRule type="expression" dxfId="81" priority="50" stopIfTrue="1">
      <formula>S$7=0</formula>
    </cfRule>
    <cfRule type="expression" dxfId="80" priority="49" stopIfTrue="1">
      <formula>AND(S$20=0, S$33=0, S$446=0)</formula>
    </cfRule>
  </conditionalFormatting>
  <conditionalFormatting sqref="S10:AE19">
    <cfRule type="expression" dxfId="79" priority="54">
      <formula>ROW(Q10)&lt;= income_max_row</formula>
    </cfRule>
  </conditionalFormatting>
  <conditionalFormatting sqref="S23:AE32">
    <cfRule type="expression" dxfId="78" priority="53">
      <formula>ROW(Q23)&lt;=expenses_max_row</formula>
    </cfRule>
  </conditionalFormatting>
  <conditionalFormatting sqref="S36:AE45">
    <cfRule type="expression" dxfId="77" priority="52">
      <formula>ROW(Q36)&lt;= savings_max_row</formula>
    </cfRule>
  </conditionalFormatting>
  <conditionalFormatting sqref="AG6:AS7">
    <cfRule type="expression" dxfId="76" priority="43" stopIfTrue="1">
      <formula>AND(AG$20=0, AG$33=0, AG$446=0)</formula>
    </cfRule>
    <cfRule type="expression" dxfId="75" priority="45">
      <formula>AG$7&lt;0</formula>
    </cfRule>
    <cfRule type="expression" dxfId="74" priority="44" stopIfTrue="1">
      <formula>AG$7=0</formula>
    </cfRule>
  </conditionalFormatting>
  <conditionalFormatting sqref="AG10:AS19">
    <cfRule type="expression" dxfId="73" priority="48">
      <formula>ROW(AE10)&lt;= income_max_row</formula>
    </cfRule>
  </conditionalFormatting>
  <conditionalFormatting sqref="AG23:AS32">
    <cfRule type="expression" dxfId="72" priority="47">
      <formula>ROW(AE23)&lt;=expenses_max_row</formula>
    </cfRule>
  </conditionalFormatting>
  <conditionalFormatting sqref="AG36:AS45">
    <cfRule type="expression" dxfId="71" priority="46">
      <formula>ROW(AE36)&lt;= savings_max_row</formula>
    </cfRule>
  </conditionalFormatting>
  <conditionalFormatting sqref="AU6:BG7">
    <cfRule type="expression" dxfId="70" priority="39">
      <formula>AU$7&lt;0</formula>
    </cfRule>
    <cfRule type="expression" dxfId="69" priority="37" stopIfTrue="1">
      <formula>AND(AU$20=0, AU$33=0, AU$446=0)</formula>
    </cfRule>
    <cfRule type="expression" dxfId="68" priority="38" stopIfTrue="1">
      <formula>AU$7=0</formula>
    </cfRule>
  </conditionalFormatting>
  <conditionalFormatting sqref="AU10:BG19">
    <cfRule type="expression" dxfId="67" priority="42">
      <formula>ROW(AS10)&lt;= income_max_row</formula>
    </cfRule>
  </conditionalFormatting>
  <conditionalFormatting sqref="AU23:BG32">
    <cfRule type="expression" dxfId="66" priority="41">
      <formula>ROW(AS23)&lt;=expenses_max_row</formula>
    </cfRule>
  </conditionalFormatting>
  <conditionalFormatting sqref="AU36:BG45">
    <cfRule type="expression" dxfId="65" priority="40">
      <formula>ROW(AS36)&lt;= savings_max_row</formula>
    </cfRule>
  </conditionalFormatting>
  <conditionalFormatting sqref="BI6:BU7">
    <cfRule type="expression" dxfId="64" priority="31" stopIfTrue="1">
      <formula>AND(BI$20=0, BI$33=0, BI$446=0)</formula>
    </cfRule>
    <cfRule type="expression" dxfId="63" priority="32" stopIfTrue="1">
      <formula>BI$7=0</formula>
    </cfRule>
    <cfRule type="expression" dxfId="62" priority="33">
      <formula>BI$7&lt;0</formula>
    </cfRule>
  </conditionalFormatting>
  <conditionalFormatting sqref="BI10:BU19">
    <cfRule type="expression" dxfId="61" priority="36">
      <formula>ROW(BG10)&lt;= income_max_row</formula>
    </cfRule>
  </conditionalFormatting>
  <conditionalFormatting sqref="BI23:BU32">
    <cfRule type="expression" dxfId="60" priority="35">
      <formula>ROW(BG23)&lt;=expenses_max_row</formula>
    </cfRule>
  </conditionalFormatting>
  <conditionalFormatting sqref="BI36:BU45">
    <cfRule type="expression" dxfId="59" priority="34">
      <formula>ROW(BG36)&lt;= savings_max_row</formula>
    </cfRule>
  </conditionalFormatting>
  <conditionalFormatting sqref="BW6:CI7">
    <cfRule type="expression" dxfId="58" priority="25" stopIfTrue="1">
      <formula>AND(BW$20=0, BW$33=0, BW$446=0)</formula>
    </cfRule>
    <cfRule type="expression" dxfId="57" priority="27">
      <formula>BW$7&lt;0</formula>
    </cfRule>
    <cfRule type="expression" dxfId="56" priority="26" stopIfTrue="1">
      <formula>BW$7=0</formula>
    </cfRule>
  </conditionalFormatting>
  <conditionalFormatting sqref="BW10:CI19">
    <cfRule type="expression" dxfId="55" priority="30">
      <formula>ROW(BU10)&lt;= income_max_row</formula>
    </cfRule>
  </conditionalFormatting>
  <conditionalFormatting sqref="BW23:CI32">
    <cfRule type="expression" dxfId="54" priority="29">
      <formula>ROW(BU23)&lt;=expenses_max_row</formula>
    </cfRule>
  </conditionalFormatting>
  <conditionalFormatting sqref="BW36:CI45">
    <cfRule type="expression" dxfId="53" priority="28">
      <formula>ROW(BU36)&lt;= savings_max_row</formula>
    </cfRule>
  </conditionalFormatting>
  <conditionalFormatting sqref="CK6:CW7">
    <cfRule type="expression" dxfId="52" priority="19" stopIfTrue="1">
      <formula>AND(CK$20=0, CK$33=0, CK$446=0)</formula>
    </cfRule>
    <cfRule type="expression" dxfId="51" priority="20" stopIfTrue="1">
      <formula>CK$7=0</formula>
    </cfRule>
    <cfRule type="expression" dxfId="50" priority="21">
      <formula>CK$7&lt;0</formula>
    </cfRule>
  </conditionalFormatting>
  <conditionalFormatting sqref="CK10:CW19">
    <cfRule type="expression" dxfId="49" priority="24">
      <formula>ROW(CI10)&lt;= income_max_row</formula>
    </cfRule>
  </conditionalFormatting>
  <conditionalFormatting sqref="CK23:CW32">
    <cfRule type="expression" dxfId="48" priority="23">
      <formula>ROW(CI23)&lt;=expenses_max_row</formula>
    </cfRule>
  </conditionalFormatting>
  <conditionalFormatting sqref="CK36:CW45">
    <cfRule type="expression" dxfId="47" priority="22">
      <formula>ROW(CI36)&lt;= savings_max_row</formula>
    </cfRule>
  </conditionalFormatting>
  <conditionalFormatting sqref="CY6:DK7">
    <cfRule type="expression" dxfId="46" priority="13" stopIfTrue="1">
      <formula>AND(CY$20=0, CY$33=0, CY$446=0)</formula>
    </cfRule>
    <cfRule type="expression" dxfId="45" priority="15">
      <formula>CY$7&lt;0</formula>
    </cfRule>
    <cfRule type="expression" dxfId="44" priority="14" stopIfTrue="1">
      <formula>CY$7=0</formula>
    </cfRule>
  </conditionalFormatting>
  <conditionalFormatting sqref="CY10:DK19">
    <cfRule type="expression" dxfId="43" priority="18">
      <formula>ROW(CW10)&lt;= income_max_row</formula>
    </cfRule>
  </conditionalFormatting>
  <conditionalFormatting sqref="CY23:DK32">
    <cfRule type="expression" dxfId="42" priority="17">
      <formula>ROW(CW23)&lt;=expenses_max_row</formula>
    </cfRule>
  </conditionalFormatting>
  <conditionalFormatting sqref="CY36:DK45">
    <cfRule type="expression" dxfId="41" priority="16">
      <formula>ROW(CW36)&lt;= savings_max_row</formula>
    </cfRule>
  </conditionalFormatting>
  <conditionalFormatting sqref="DM6:DY7">
    <cfRule type="expression" dxfId="40" priority="8" stopIfTrue="1">
      <formula>DM$7=0</formula>
    </cfRule>
    <cfRule type="expression" dxfId="39" priority="9">
      <formula>DM$7&lt;0</formula>
    </cfRule>
    <cfRule type="expression" dxfId="38" priority="7" stopIfTrue="1">
      <formula>AND(DM$20=0, DM$33=0, DM$446=0)</formula>
    </cfRule>
  </conditionalFormatting>
  <conditionalFormatting sqref="DM10:DY19">
    <cfRule type="expression" dxfId="37" priority="12">
      <formula>ROW(DK10)&lt;= income_max_row</formula>
    </cfRule>
  </conditionalFormatting>
  <conditionalFormatting sqref="DM23:DY32">
    <cfRule type="expression" dxfId="36" priority="11">
      <formula>ROW(DK23)&lt;=expenses_max_row</formula>
    </cfRule>
  </conditionalFormatting>
  <conditionalFormatting sqref="DM36:DY45">
    <cfRule type="expression" dxfId="35" priority="10">
      <formula>ROW(DK36)&lt;= savings_max_row</formula>
    </cfRule>
  </conditionalFormatting>
  <conditionalFormatting sqref="EA6:EM7">
    <cfRule type="expression" dxfId="34" priority="2" stopIfTrue="1">
      <formula>EA$7=0</formula>
    </cfRule>
    <cfRule type="expression" dxfId="33" priority="3">
      <formula>EA$7&lt;0</formula>
    </cfRule>
    <cfRule type="expression" dxfId="32" priority="1" stopIfTrue="1">
      <formula>AND(EA$20=0, EA$33=0, EA$446=0)</formula>
    </cfRule>
  </conditionalFormatting>
  <conditionalFormatting sqref="EA10:EM19">
    <cfRule type="expression" dxfId="31" priority="6">
      <formula>ROW(DY10)&lt;= income_max_row</formula>
    </cfRule>
  </conditionalFormatting>
  <conditionalFormatting sqref="EA23:EM32">
    <cfRule type="expression" dxfId="30" priority="5">
      <formula>ROW(DY23)&lt;=expenses_max_row</formula>
    </cfRule>
  </conditionalFormatting>
  <conditionalFormatting sqref="EA36:EM45">
    <cfRule type="expression" dxfId="29" priority="4">
      <formula>ROW(DY36)&lt;= savings_max_row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B910-5B51-4B19-A693-DD5C7A62A2A8}">
  <dimension ref="A1:M22"/>
  <sheetViews>
    <sheetView tabSelected="1" workbookViewId="0">
      <selection activeCell="C12" sqref="C12"/>
    </sheetView>
  </sheetViews>
  <sheetFormatPr defaultRowHeight="14.25" x14ac:dyDescent="0.45"/>
  <cols>
    <col min="1" max="1" width="4.796875" style="7" customWidth="1"/>
    <col min="2" max="2" width="5.1328125" style="7" customWidth="1"/>
    <col min="3" max="3" width="14.86328125" style="7" customWidth="1"/>
    <col min="4" max="4" width="17.59765625" style="7" customWidth="1"/>
    <col min="5" max="5" width="23.59765625" style="7" customWidth="1"/>
    <col min="6" max="6" width="18.1328125" style="7" customWidth="1"/>
    <col min="7" max="7" width="21" style="7" customWidth="1"/>
    <col min="8" max="8" width="17.796875" style="7" customWidth="1"/>
    <col min="9" max="9" width="15.86328125" style="7" customWidth="1"/>
    <col min="10" max="11" width="9.06640625" style="7"/>
  </cols>
  <sheetData>
    <row r="1" spans="1:13" s="128" customFormat="1" x14ac:dyDescent="0.45">
      <c r="A1" s="128" t="s">
        <v>2</v>
      </c>
    </row>
    <row r="2" spans="1:13" s="128" customFormat="1" x14ac:dyDescent="0.45"/>
    <row r="3" spans="1:13" s="128" customFormat="1" x14ac:dyDescent="0.45"/>
    <row r="11" spans="1:13" x14ac:dyDescent="0.45">
      <c r="C11" s="104" t="s">
        <v>26</v>
      </c>
      <c r="D11" s="104" t="s">
        <v>27</v>
      </c>
      <c r="E11" s="104" t="s">
        <v>28</v>
      </c>
      <c r="F11" s="104" t="s">
        <v>29</v>
      </c>
      <c r="G11" s="104" t="s">
        <v>30</v>
      </c>
      <c r="H11" s="105" t="s">
        <v>31</v>
      </c>
      <c r="I11" s="105" t="s">
        <v>32</v>
      </c>
    </row>
    <row r="12" spans="1:13" x14ac:dyDescent="0.45">
      <c r="C12" s="34"/>
      <c r="D12" s="34"/>
      <c r="E12" s="34"/>
      <c r="F12" s="34"/>
      <c r="G12" s="36"/>
      <c r="H12" s="35" cm="1">
        <f t="array" ref="H12">SUMPRODUCT(Tracking[Amount], --(Tracking[Date]&lt;=Tracking[[#This Row],[Date]]), (Tracking[Type]&lt;&gt;"Income") *(-1) +(Tracking[Type]="Income"))</f>
        <v>0</v>
      </c>
      <c r="I12" s="37">
        <f>IF(AND(Tracking[[#This Row],[Type]]="Income", shift_late_income_status="Active", DAY(Tracking[[#This Row],[Date]])&gt;shift_late_income_starting_day), DATE(YEAR(Tracking[[#This Row],[Date]]),MONTH(Tracking[[#This Row],[Date]])+1,1),Tracking[[#This Row],[Date]])</f>
        <v>0</v>
      </c>
      <c r="K12" s="18"/>
      <c r="M12" s="1"/>
    </row>
    <row r="13" spans="1:13" x14ac:dyDescent="0.45">
      <c r="C13" s="34"/>
      <c r="D13" s="34"/>
      <c r="E13" s="34"/>
      <c r="F13" s="34"/>
      <c r="G13" s="36"/>
      <c r="H13" s="35" cm="1">
        <f t="array" ref="H13">SUMPRODUCT(Tracking[Amount], --(Tracking[Date]&lt;=Tracking[[#This Row],[Date]]), (Tracking[Type]&lt;&gt;"Income") *(-1) +(Tracking[Type]="Income"))</f>
        <v>0</v>
      </c>
      <c r="I13" s="37">
        <f>IF(AND(Tracking[[#This Row],[Type]]="Income", shift_late_income_status="Active", DAY(Tracking[[#This Row],[Date]])&gt;shift_late_income_starting_day), DATE(YEAR(Tracking[[#This Row],[Date]]),MONTH(Tracking[[#This Row],[Date]])+1,1),Tracking[[#This Row],[Date]])</f>
        <v>0</v>
      </c>
      <c r="M13" s="1"/>
    </row>
    <row r="14" spans="1:13" x14ac:dyDescent="0.45">
      <c r="C14" s="34"/>
      <c r="D14" s="34"/>
      <c r="E14" s="34"/>
      <c r="F14" s="34"/>
      <c r="G14" s="36"/>
      <c r="H14" s="35" cm="1">
        <f t="array" ref="H14">SUMPRODUCT(Tracking[Amount], --(Tracking[Date]&lt;=Tracking[[#This Row],[Date]]), (Tracking[Type]&lt;&gt;"Income") *(-1) +(Tracking[Type]="Income"))</f>
        <v>0</v>
      </c>
      <c r="I14" s="37">
        <f>IF(AND(Tracking[[#This Row],[Type]]="Income", shift_late_income_status="Active", DAY(Tracking[[#This Row],[Date]])&gt;shift_late_income_starting_day), DATE(YEAR(Tracking[[#This Row],[Date]]),MONTH(Tracking[[#This Row],[Date]])+1,1),Tracking[[#This Row],[Date]])</f>
        <v>0</v>
      </c>
      <c r="M14" s="1"/>
    </row>
    <row r="15" spans="1:13" x14ac:dyDescent="0.45">
      <c r="C15" s="34"/>
      <c r="D15" s="34"/>
      <c r="E15" s="34"/>
      <c r="F15" s="34"/>
      <c r="G15" s="36"/>
      <c r="H15" s="35" cm="1">
        <f t="array" ref="H15">SUMPRODUCT(Tracking[Amount], --(Tracking[Date]&lt;=Tracking[[#This Row],[Date]]), (Tracking[Type]&lt;&gt;"Income") *(-1) +(Tracking[Type]="Income"))</f>
        <v>0</v>
      </c>
      <c r="I15" s="37">
        <f>IF(AND(Tracking[[#This Row],[Type]]="Income", shift_late_income_status="Active", DAY(Tracking[[#This Row],[Date]])&gt;shift_late_income_starting_day), DATE(YEAR(Tracking[[#This Row],[Date]]),MONTH(Tracking[[#This Row],[Date]])+1,1),Tracking[[#This Row],[Date]])</f>
        <v>0</v>
      </c>
    </row>
    <row r="16" spans="1:13" x14ac:dyDescent="0.45">
      <c r="C16" s="34"/>
      <c r="D16" s="34"/>
      <c r="E16" s="34"/>
      <c r="F16" s="34"/>
      <c r="G16" s="36"/>
      <c r="H16" s="35" cm="1">
        <f t="array" ref="H16">SUMPRODUCT(Tracking[Amount], --(Tracking[Date]&lt;=Tracking[[#This Row],[Date]]), (Tracking[Type]&lt;&gt;"Income") *(-1) +(Tracking[Type]="Income"))</f>
        <v>0</v>
      </c>
      <c r="I16" s="37">
        <f>IF(AND(Tracking[[#This Row],[Type]]="Income", shift_late_income_status="Active", DAY(Tracking[[#This Row],[Date]])&gt;shift_late_income_starting_day), DATE(YEAR(Tracking[[#This Row],[Date]]),MONTH(Tracking[[#This Row],[Date]])+1,1),Tracking[[#This Row],[Date]])</f>
        <v>0</v>
      </c>
    </row>
    <row r="17" spans="3:9" x14ac:dyDescent="0.45">
      <c r="C17" s="34"/>
      <c r="D17" s="34"/>
      <c r="E17" s="34"/>
      <c r="F17" s="34"/>
      <c r="G17" s="36"/>
      <c r="H17" s="35" cm="1">
        <f t="array" ref="H17">SUMPRODUCT(Tracking[Amount], --(Tracking[Date]&lt;=Tracking[[#This Row],[Date]]), (Tracking[Type]&lt;&gt;"Income") *(-1) +(Tracking[Type]="Income"))</f>
        <v>0</v>
      </c>
      <c r="I17" s="37">
        <f>IF(AND(Tracking[[#This Row],[Type]]="Income", shift_late_income_status="Active", DAY(Tracking[[#This Row],[Date]])&gt;shift_late_income_starting_day), DATE(YEAR(Tracking[[#This Row],[Date]]),MONTH(Tracking[[#This Row],[Date]])+1,1),Tracking[[#This Row],[Date]])</f>
        <v>0</v>
      </c>
    </row>
    <row r="18" spans="3:9" x14ac:dyDescent="0.45">
      <c r="C18" s="34"/>
      <c r="D18" s="34"/>
      <c r="E18" s="34"/>
      <c r="F18" s="34"/>
      <c r="G18" s="36"/>
      <c r="H18" s="35" cm="1">
        <f t="array" ref="H18">SUMPRODUCT(Tracking[Amount], --(Tracking[Date]&lt;=Tracking[[#This Row],[Date]]), (Tracking[Type]&lt;&gt;"Income") *(-1) +(Tracking[Type]="Income"))</f>
        <v>0</v>
      </c>
      <c r="I18" s="37">
        <f>IF(AND(Tracking[[#This Row],[Type]]="Income", shift_late_income_status="Active", DAY(Tracking[[#This Row],[Date]])&gt;shift_late_income_starting_day), DATE(YEAR(Tracking[[#This Row],[Date]]),MONTH(Tracking[[#This Row],[Date]])+1,1),Tracking[[#This Row],[Date]])</f>
        <v>0</v>
      </c>
    </row>
    <row r="19" spans="3:9" x14ac:dyDescent="0.45">
      <c r="C19" s="34"/>
      <c r="D19" s="34"/>
      <c r="E19" s="34"/>
      <c r="F19" s="34"/>
      <c r="G19" s="36"/>
      <c r="H19" s="35" cm="1">
        <f t="array" ref="H19">SUMPRODUCT(Tracking[Amount], --(Tracking[Date]&lt;=Tracking[[#This Row],[Date]]), (Tracking[Type]&lt;&gt;"Income") *(-1) +(Tracking[Type]="Income"))</f>
        <v>0</v>
      </c>
      <c r="I19" s="37">
        <f>IF(AND(Tracking[[#This Row],[Type]]="Income", shift_late_income_status="Active", DAY(Tracking[[#This Row],[Date]])&gt;shift_late_income_starting_day), DATE(YEAR(Tracking[[#This Row],[Date]]),MONTH(Tracking[[#This Row],[Date]])+1,1),Tracking[[#This Row],[Date]])</f>
        <v>0</v>
      </c>
    </row>
    <row r="20" spans="3:9" x14ac:dyDescent="0.45">
      <c r="C20" s="34"/>
      <c r="D20" s="34"/>
      <c r="E20" s="34"/>
      <c r="F20" s="34"/>
      <c r="G20" s="36"/>
      <c r="H20" s="35" cm="1">
        <f t="array" ref="H20">SUMPRODUCT(Tracking[Amount], --(Tracking[Date]&lt;=Tracking[[#This Row],[Date]]), (Tracking[Type]&lt;&gt;"Income") *(-1) +(Tracking[Type]="Income"))</f>
        <v>0</v>
      </c>
      <c r="I20" s="37">
        <f>IF(AND(Tracking[[#This Row],[Type]]="Income", shift_late_income_status="Active", DAY(Tracking[[#This Row],[Date]])&gt;shift_late_income_starting_day), DATE(YEAR(Tracking[[#This Row],[Date]]),MONTH(Tracking[[#This Row],[Date]])+1,1),Tracking[[#This Row],[Date]])</f>
        <v>0</v>
      </c>
    </row>
    <row r="21" spans="3:9" x14ac:dyDescent="0.45">
      <c r="C21" s="34"/>
      <c r="D21" s="34"/>
      <c r="E21" s="34"/>
      <c r="F21" s="34"/>
      <c r="G21" s="36"/>
      <c r="H21" s="35" cm="1">
        <f t="array" ref="H21">SUMPRODUCT(Tracking[Amount], --(Tracking[Date]&lt;=Tracking[[#This Row],[Date]]), (Tracking[Type]&lt;&gt;"Income") *(-1) +(Tracking[Type]="Income"))</f>
        <v>0</v>
      </c>
      <c r="I21" s="37">
        <f>IF(AND(Tracking[[#This Row],[Type]]="Income", shift_late_income_status="Active", DAY(Tracking[[#This Row],[Date]])&gt;shift_late_income_starting_day), DATE(YEAR(Tracking[[#This Row],[Date]]),MONTH(Tracking[[#This Row],[Date]])+1,1),Tracking[[#This Row],[Date]])</f>
        <v>0</v>
      </c>
    </row>
    <row r="22" spans="3:9" x14ac:dyDescent="0.45">
      <c r="G22" s="38"/>
    </row>
  </sheetData>
  <mergeCells count="1">
    <mergeCell ref="A1:XFD3"/>
  </mergeCells>
  <conditionalFormatting sqref="I12:I21">
    <cfRule type="expression" dxfId="28" priority="1">
      <formula>AND(D12="Income", shift_late_income_status="Active", DAY(C12)&gt;shift_late_income_starting_day)</formula>
    </cfRule>
  </conditionalFormatting>
  <dataValidations count="1">
    <dataValidation type="date" operator="greaterThan" allowBlank="1" showInputMessage="1" showErrorMessage="1" errorTitle="Invaid Date" error="Please enter a valid date." sqref="C12:F21" xr:uid="{C23DCBE8-23B4-40D7-9DD3-2D9617474F73}">
      <formula1>1</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4309B-3853-4FE1-997A-862EE130E621}">
  <dimension ref="A1:AS52"/>
  <sheetViews>
    <sheetView showGridLines="0" topLeftCell="Y8" workbookViewId="0">
      <selection activeCell="AB25" sqref="AB25"/>
    </sheetView>
  </sheetViews>
  <sheetFormatPr defaultRowHeight="14.25" x14ac:dyDescent="0.45"/>
  <cols>
    <col min="1" max="1" width="4.46484375" style="7" customWidth="1"/>
    <col min="2" max="2" width="5.9296875" style="7" customWidth="1"/>
    <col min="3" max="9" width="9.06640625" style="7" hidden="1" customWidth="1"/>
    <col min="10" max="10" width="21.9296875" style="7" hidden="1" customWidth="1"/>
    <col min="11" max="18" width="9.06640625" style="7" hidden="1" customWidth="1"/>
    <col min="19" max="19" width="17.9296875" style="7" hidden="1" customWidth="1"/>
    <col min="20" max="20" width="15.9296875" style="7" hidden="1" customWidth="1"/>
    <col min="21" max="21" width="15.796875" style="7" hidden="1" customWidth="1"/>
    <col min="22" max="22" width="28.9296875" style="7" hidden="1" customWidth="1"/>
    <col min="23" max="23" width="19.86328125" style="7" hidden="1" customWidth="1"/>
    <col min="24" max="24" width="18" style="7" hidden="1" customWidth="1"/>
    <col min="25" max="25" width="23.33203125" style="7" customWidth="1"/>
    <col min="26" max="30" width="9.06640625" style="7" customWidth="1"/>
    <col min="31" max="31" width="3.53125" style="7" customWidth="1"/>
    <col min="32" max="33" width="12.1328125" style="7" customWidth="1"/>
    <col min="34" max="34" width="1.9296875" style="7" customWidth="1"/>
    <col min="35" max="35" width="15.46484375" style="7" customWidth="1"/>
    <col min="36" max="36" width="8.3984375" style="7" customWidth="1"/>
    <col min="37" max="37" width="4.06640625" style="7" customWidth="1"/>
    <col min="38" max="38" width="3.796875" style="7" customWidth="1"/>
    <col min="39" max="39" width="15.796875" style="7" customWidth="1"/>
    <col min="40" max="40" width="16.06640625" style="7" customWidth="1"/>
    <col min="41" max="41" width="3.59765625" style="7" customWidth="1"/>
    <col min="42" max="42" width="15.73046875" style="7" customWidth="1"/>
    <col min="43" max="43" width="7.265625" style="7" customWidth="1"/>
    <col min="44" max="44" width="6" style="7" customWidth="1"/>
    <col min="45" max="45" width="9.06640625" style="7"/>
  </cols>
  <sheetData>
    <row r="1" spans="1:44" s="128" customFormat="1" x14ac:dyDescent="0.45">
      <c r="A1" s="128" t="s">
        <v>3</v>
      </c>
    </row>
    <row r="2" spans="1:44" s="128" customFormat="1" x14ac:dyDescent="0.45"/>
    <row r="3" spans="1:44" s="128" customFormat="1" x14ac:dyDescent="0.45"/>
    <row r="5" spans="1:44" x14ac:dyDescent="0.45">
      <c r="AQ5" s="129" t="s">
        <v>45</v>
      </c>
      <c r="AR5" s="130"/>
    </row>
    <row r="6" spans="1:44" x14ac:dyDescent="0.45">
      <c r="AN6" s="132" t="s">
        <v>46</v>
      </c>
      <c r="AO6" s="132"/>
      <c r="AP6" s="132"/>
      <c r="AQ6" s="131">
        <v>2024</v>
      </c>
      <c r="AR6" s="131"/>
    </row>
    <row r="8" spans="1:44" x14ac:dyDescent="0.45">
      <c r="AQ8" s="129" t="s">
        <v>47</v>
      </c>
      <c r="AR8" s="130"/>
    </row>
    <row r="9" spans="1:44" x14ac:dyDescent="0.45">
      <c r="AN9" s="132" t="s">
        <v>48</v>
      </c>
      <c r="AO9" s="132"/>
      <c r="AP9" s="132"/>
      <c r="AQ9" s="133" t="s">
        <v>52</v>
      </c>
      <c r="AR9" s="133"/>
    </row>
    <row r="11" spans="1:44" x14ac:dyDescent="0.45">
      <c r="C11" s="8"/>
      <c r="D11" s="8"/>
      <c r="E11" s="8"/>
      <c r="F11" s="8"/>
      <c r="G11" s="8"/>
      <c r="H11" s="8"/>
      <c r="I11" s="8"/>
      <c r="J11" s="8"/>
      <c r="K11" s="8"/>
      <c r="L11" s="8"/>
      <c r="M11" s="8"/>
      <c r="N11" s="8"/>
      <c r="O11" s="8"/>
      <c r="P11" s="8"/>
      <c r="Q11" s="8"/>
      <c r="R11" s="8"/>
      <c r="S11" s="8"/>
      <c r="T11" s="8"/>
      <c r="U11" s="8"/>
      <c r="V11" s="8"/>
      <c r="W11" s="8"/>
      <c r="X11" s="8"/>
      <c r="Y11" s="127" t="str">
        <f>"Breakdown - "&amp;IF(selected_period="Total Year", selected_year &amp;" (Total Year)", period_display&amp;" "&amp;selected_year)</f>
        <v>Breakdown - 2024 (Total Year)</v>
      </c>
      <c r="Z11" s="127"/>
      <c r="AA11" s="127"/>
      <c r="AB11" s="127"/>
      <c r="AC11" s="127"/>
      <c r="AD11" s="127"/>
      <c r="AF11" s="127" t="str">
        <f>"Summary - "&amp;IF(selected_period="Total Year", selected_year &amp;" (Total Year)", period_display&amp;" "&amp;selected_year)</f>
        <v>Summary - 2024 (Total Year)</v>
      </c>
      <c r="AG11" s="127"/>
      <c r="AH11" s="127"/>
      <c r="AI11" s="127"/>
      <c r="AJ11" s="127"/>
      <c r="AK11" s="127"/>
      <c r="AL11" s="127"/>
      <c r="AM11" s="127"/>
      <c r="AN11" s="127"/>
      <c r="AO11" s="127"/>
      <c r="AP11" s="127"/>
      <c r="AQ11" s="127"/>
      <c r="AR11" s="127"/>
    </row>
    <row r="12" spans="1:44" x14ac:dyDescent="0.45">
      <c r="C12" s="9" t="s">
        <v>58</v>
      </c>
      <c r="D12" s="10" t="s">
        <v>59</v>
      </c>
      <c r="E12" s="9" t="s">
        <v>60</v>
      </c>
      <c r="F12" s="11" t="s">
        <v>61</v>
      </c>
      <c r="G12" s="11" t="s">
        <v>62</v>
      </c>
      <c r="H12" s="11" t="s">
        <v>63</v>
      </c>
      <c r="I12" s="9" t="s">
        <v>64</v>
      </c>
      <c r="J12" s="11" t="s">
        <v>65</v>
      </c>
      <c r="K12" s="11" t="s">
        <v>66</v>
      </c>
      <c r="L12" s="10" t="s">
        <v>67</v>
      </c>
      <c r="M12" s="9" t="s">
        <v>69</v>
      </c>
      <c r="N12" s="11" t="s">
        <v>70</v>
      </c>
      <c r="O12" s="12" t="s">
        <v>71</v>
      </c>
      <c r="P12" s="11" t="s">
        <v>72</v>
      </c>
      <c r="Q12" s="11" t="s">
        <v>73</v>
      </c>
      <c r="R12" s="13" t="s">
        <v>74</v>
      </c>
      <c r="S12" s="14" t="s">
        <v>78</v>
      </c>
      <c r="T12" s="15" t="s">
        <v>75</v>
      </c>
      <c r="U12" s="15" t="s">
        <v>76</v>
      </c>
      <c r="V12" s="15" t="s">
        <v>79</v>
      </c>
      <c r="W12" s="15" t="s">
        <v>77</v>
      </c>
      <c r="X12" s="15" t="s">
        <v>80</v>
      </c>
    </row>
    <row r="13" spans="1:44" x14ac:dyDescent="0.45">
      <c r="C13" s="16" cm="1">
        <f t="array" ref="C13">Income_header_row</f>
        <v>9</v>
      </c>
      <c r="D13" s="17">
        <f t="shared" ref="D13:D50" si="0">IF(is_header, row_id, IF(NOT(is_empty),D12,-1))</f>
        <v>9</v>
      </c>
      <c r="E13" s="16" cm="1">
        <f t="array" ref="E13">1*OR(row_id=Income_header_row, row_id=expenses_header_row,row_id=savings_header_row)</f>
        <v>1</v>
      </c>
      <c r="F13" s="7">
        <f t="shared" ref="F13:F50" si="1">1*NOT(OR(is_header, is_total, is_empty))</f>
        <v>0</v>
      </c>
      <c r="G13" s="7" cm="1">
        <f t="array" ref="G13">1*OR(row_id=Income_total_row,row_id=expenses_total_row,row_id=savings_total_row)</f>
        <v>0</v>
      </c>
      <c r="H13" s="7">
        <f t="shared" ref="H13:H50" si="2">1*OR(row_id="/1", row_id="/2", row_id=-1)</f>
        <v>0</v>
      </c>
      <c r="I13" s="16" t="str" cm="1">
        <f t="array" ref="I13">IFERROR(INDEX('Budget Planning'!$C:$C,header_row_id), "")</f>
        <v>Income</v>
      </c>
      <c r="J13" s="7" t="str" cm="1">
        <f t="array" ref="J13">IFERROR(INDEX('Budget Planning'!$C:$C,row_id), "")</f>
        <v>Income</v>
      </c>
      <c r="K13" s="18" t="str" cm="1">
        <f t="array" ref="K1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3" s="19" t="str" cm="1">
        <f t="array" ref="L13">IF(OR(is_header,is_empty),"",
INDEX('Budget Planning'!$E:$EM,row_id,
MATCH(IF(selected_period="Total Year", selected_year,DATE(selected_year, selected_period,1)), 'Budget Planning'!$E$9:$EM$9,0)))</f>
        <v/>
      </c>
      <c r="M13" s="16" t="str" cm="1">
        <f t="array" ref="M13">IF(is_cat,
     IF(header_row_id=Income_header_row, MATCH(Income_min_row,$C:$C,0),
         IF(header_row_id=expenses_header_row, MATCH(expenses_min_row,$C:$C,0),
          IF(header_row_id=savings_header_row, MATCH(savings_min_row,$C:$C,0),""))),"")</f>
        <v/>
      </c>
      <c r="N13" s="16" t="str" cm="1">
        <f t="array" ref="N13">IF(is_cat,
     IF(header_row_id=Income_header_row, MATCH(income_max_row,$C:$C,0),
         IF(header_row_id=expenses_header_row, MATCH(expenses_max_row,$C:$C,0),
          IF(header_row_id=savings_header_row, MATCH(savings_max_row,$C:$C,0),""))),"")</f>
        <v/>
      </c>
      <c r="O13" s="20" t="str">
        <f t="shared" ref="O13:O50" si="3">IF(is_cat,ADDRESS(sort_min_row,COLUMN(tracked))&amp; ":" &amp; ADDRESS(sort_max_row,COLUMN(tracked)),"")</f>
        <v/>
      </c>
      <c r="P13" s="7" t="str">
        <f t="shared" ref="P13:P50" ca="1" si="4">IF(is_cat,RANK(tracked,INDIRECT(tracked_range),0),"")</f>
        <v/>
      </c>
      <c r="Q13" s="7" t="str">
        <f t="shared" ref="Q13:Q50" si="5">IF(is_cat,ADDRESS(sort_min_row,COLUMN(budget))&amp; ":" &amp; ADDRESS(sort_max_row,COLUMN(budget)),"")</f>
        <v/>
      </c>
      <c r="R13" s="21" t="str">
        <f t="shared" ref="R13:R50" ca="1" si="6">IF(is_cat,RANK(budget,INDIRECT(budget_range),0),"")</f>
        <v/>
      </c>
      <c r="S13" s="22" t="str">
        <f t="shared" ref="S13:S50" si="7">IF(is_cat,_xlfn.NUMBERVALUE(tracked_rank &amp; budget_rank),"")</f>
        <v/>
      </c>
      <c r="T13" s="23" t="str">
        <f t="shared" ref="T13:T50" si="8">IF(is_cat,ADDRESS(sort_min_row,COLUMN(comb_rank))&amp; ":" &amp; ADDRESS(sort_max_row,COLUMN(comb_rank)),"")</f>
        <v/>
      </c>
      <c r="U13" s="23" t="str">
        <f t="shared" ref="U13:U50" ca="1" si="9">IF(is_cat,RANK(comb_rank,INDIRECT(comb_rank_range),1),"")</f>
        <v/>
      </c>
      <c r="V13" s="23" t="str">
        <f t="shared" ref="V13:V50" si="10">IF(is_cat,ADDRESS(sort_min_row,COLUMN(comb_rank_norm))&amp; ":" &amp; ADDRESS(ROW(),COLUMN(comb_rank_norm)),"")</f>
        <v/>
      </c>
      <c r="W13" s="23" t="str">
        <f t="shared" ref="W13:W50" ca="1" si="11">IF(is_cat,comb_rank_norm+COUNTIF(INDIRECT(comb_rank_norm_run_range),comb_rank_norm)-1,"")</f>
        <v/>
      </c>
      <c r="X13" s="23">
        <f t="shared" ref="X13:X50" si="12">IF(is_cat,header_row_id+comb_rank_unique,row_id)</f>
        <v>9</v>
      </c>
      <c r="Y13" s="98" t="str">
        <f t="shared" ref="Y13:Y50" si="13">IF(is_empty,"",INDEX($J:$J,MATCH(row_id,$X:$X,0)))</f>
        <v>Income</v>
      </c>
      <c r="Z13" s="99" t="str">
        <f t="shared" ref="Z13:Z50" si="14">IF(is_empty,"",IF(is_header,"Tracked",INDEX($K:$K,MATCH(row_id,$X:$X,0))))</f>
        <v>Tracked</v>
      </c>
      <c r="AA13" s="99" t="str">
        <f t="shared" ref="AA13:AA50" si="15">IF(is_empty,"",IF(is_header,"Budget",INDEX($L:$L,MATCH(row_id,$X:$X,0))))</f>
        <v>Budget</v>
      </c>
      <c r="AB13" s="100" t="str">
        <f t="shared" ref="AB13:AB50" si="16">IF(is_empty,"",IF(is_header,"% Compl.",IFERROR(out_tracked/out_budget,"-")))</f>
        <v>% Compl.</v>
      </c>
      <c r="AC13" s="99" t="str">
        <f t="shared" ref="AC13:AC50" si="17">IF(is_empty,"",IF(is_header,"Remaining",IF(out_budget-out_budget&gt;0,out_budget-out_tracked,0)))</f>
        <v>Remaining</v>
      </c>
      <c r="AD13" s="99" t="str">
        <f t="shared" ref="AD13:AD50" si="18">IF(is_empty,"",IF(is_header,"Excess",IF(out_budget-out_budget&lt;0,out_tracked-out_budget,0)))</f>
        <v>Excess</v>
      </c>
      <c r="AF13" s="24"/>
      <c r="AG13" s="25"/>
      <c r="AH13" s="25"/>
      <c r="AI13" s="25"/>
      <c r="AJ13" s="25"/>
      <c r="AK13" s="26"/>
      <c r="AM13" s="24"/>
      <c r="AN13" s="25"/>
      <c r="AO13" s="25"/>
      <c r="AP13" s="25"/>
      <c r="AQ13" s="25"/>
      <c r="AR13" s="26"/>
    </row>
    <row r="14" spans="1:44" x14ac:dyDescent="0.45">
      <c r="C14" s="16" cm="1">
        <f t="array" ref="C14">IF(C13=-1,-1,IF(C13&lt;income_max_row,C13+1,IF(C13=income_max_row,Income_total_row,IF(C13=Income_total_row,"/1",IF(C13="/1",expenses_header_row,IF(C13&lt;expenses_max_row,C13+1,IF(C13=expenses_max_row,expenses_total_row, IF(C13=expenses_total_row, "/2", IF(C13="/2", savings_header_row, IF(C13&lt;savings_max_row, C13+1,IF(C13=savings_max_row, savings_total_row,-1)))))))))))</f>
        <v>10</v>
      </c>
      <c r="D14" s="17">
        <f t="shared" si="0"/>
        <v>9</v>
      </c>
      <c r="E14" s="16" cm="1">
        <f t="array" ref="E14">1*OR(row_id=Income_header_row, row_id=expenses_header_row,row_id=savings_header_row)</f>
        <v>0</v>
      </c>
      <c r="F14" s="7">
        <f t="shared" si="1"/>
        <v>1</v>
      </c>
      <c r="G14" s="7" cm="1">
        <f t="array" ref="G14">1*OR(row_id=Income_total_row,row_id=expenses_total_row,row_id=savings_total_row)</f>
        <v>0</v>
      </c>
      <c r="H14" s="7">
        <f t="shared" si="2"/>
        <v>0</v>
      </c>
      <c r="I14" s="16" t="str" cm="1">
        <f t="array" ref="I14">IFERROR(INDEX('Budget Planning'!$C:$C,header_row_id), "")</f>
        <v>Income</v>
      </c>
      <c r="J14" s="7" t="str" cm="1">
        <f t="array" ref="J14">IFERROR(INDEX('Budget Planning'!$C:$C,row_id), "")</f>
        <v>Employment</v>
      </c>
      <c r="K14" s="18" cm="1">
        <f t="array" ref="K1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4" s="19" cm="1">
        <f t="array" ref="L14">IF(OR(is_header,is_empty),"",
INDEX('Budget Planning'!$E:$EM,row_id,
MATCH(IF(selected_period="Total Year", selected_year,DATE(selected_year, selected_period,1)), 'Budget Planning'!$E$9:$EM$9,0)))</f>
        <v>0</v>
      </c>
      <c r="M14" s="16" cm="1">
        <f t="array" ref="M14">IF(is_cat,
     IF(header_row_id=Income_header_row, MATCH(Income_min_row,$C:$C,0),
         IF(header_row_id=expenses_header_row, MATCH(expenses_min_row,$C:$C,0),
          IF(header_row_id=savings_header_row, MATCH(savings_min_row,$C:$C,0),""))),"")</f>
        <v>14</v>
      </c>
      <c r="N14" s="16" cm="1">
        <f t="array" ref="N14">IF(is_cat,
     IF(header_row_id=Income_header_row, MATCH(income_max_row,$C:$C,0),
         IF(header_row_id=expenses_header_row, MATCH(expenses_max_row,$C:$C,0),
          IF(header_row_id=savings_header_row, MATCH(savings_max_row,$C:$C,0),""))),"")</f>
        <v>17</v>
      </c>
      <c r="O14" s="20" t="str">
        <f t="shared" si="3"/>
        <v>$K$14:$K$17</v>
      </c>
      <c r="P14" s="7">
        <f t="shared" ca="1" si="4"/>
        <v>1</v>
      </c>
      <c r="Q14" s="7" t="str">
        <f t="shared" si="5"/>
        <v>$L$14:$L$17</v>
      </c>
      <c r="R14" s="21">
        <f t="shared" ca="1" si="6"/>
        <v>1</v>
      </c>
      <c r="S14" s="22">
        <f t="shared" ca="1" si="7"/>
        <v>11</v>
      </c>
      <c r="T14" s="23" t="str">
        <f t="shared" si="8"/>
        <v>$S$14:$S$17</v>
      </c>
      <c r="U14" s="23">
        <f t="shared" ca="1" si="9"/>
        <v>1</v>
      </c>
      <c r="V14" s="23" t="str">
        <f t="shared" si="10"/>
        <v>$U$14:$U$14</v>
      </c>
      <c r="W14" s="23">
        <f t="shared" ca="1" si="11"/>
        <v>1</v>
      </c>
      <c r="X14" s="23">
        <f t="shared" ca="1" si="12"/>
        <v>10</v>
      </c>
      <c r="Y14" s="64" t="str">
        <f t="shared" ca="1" si="13"/>
        <v>Employment</v>
      </c>
      <c r="Z14" s="5">
        <f t="shared" ca="1" si="14"/>
        <v>0</v>
      </c>
      <c r="AA14" s="5">
        <f t="shared" ca="1" si="15"/>
        <v>0</v>
      </c>
      <c r="AB14" s="6" t="str">
        <f t="shared" ca="1" si="16"/>
        <v>-</v>
      </c>
      <c r="AC14" s="5">
        <f t="shared" ca="1" si="17"/>
        <v>0</v>
      </c>
      <c r="AD14" s="5">
        <f t="shared" ca="1" si="18"/>
        <v>0</v>
      </c>
      <c r="AF14" s="16"/>
      <c r="AK14" s="17"/>
      <c r="AM14" s="16"/>
      <c r="AR14" s="17"/>
    </row>
    <row r="15" spans="1:44" x14ac:dyDescent="0.45">
      <c r="C15" s="16" cm="1">
        <f t="array" ref="C15">IF(C14=-1,-1,IF(C14&lt;income_max_row,C14+1,IF(C14=income_max_row,Income_total_row,IF(C14=Income_total_row,"/1",IF(C14="/1",expenses_header_row,IF(C14&lt;expenses_max_row,C14+1,IF(C14=expenses_max_row,expenses_total_row, IF(C14=expenses_total_row, "/2", IF(C14="/2", savings_header_row, IF(C14&lt;savings_max_row, C14+1,IF(C14=savings_max_row, savings_total_row,-1)))))))))))</f>
        <v>11</v>
      </c>
      <c r="D15" s="17">
        <f t="shared" si="0"/>
        <v>9</v>
      </c>
      <c r="E15" s="16" cm="1">
        <f t="array" ref="E15">1*OR(row_id=Income_header_row, row_id=expenses_header_row,row_id=savings_header_row)</f>
        <v>0</v>
      </c>
      <c r="F15" s="7">
        <f t="shared" si="1"/>
        <v>1</v>
      </c>
      <c r="G15" s="7" cm="1">
        <f t="array" ref="G15">1*OR(row_id=Income_total_row,row_id=expenses_total_row,row_id=savings_total_row)</f>
        <v>0</v>
      </c>
      <c r="H15" s="7">
        <f t="shared" si="2"/>
        <v>0</v>
      </c>
      <c r="I15" s="16" t="str" cm="1">
        <f t="array" ref="I15">IFERROR(INDEX('Budget Planning'!$C:$C,header_row_id), "")</f>
        <v>Income</v>
      </c>
      <c r="J15" s="7" t="str" cm="1">
        <f t="array" ref="J15">IFERROR(INDEX('Budget Planning'!$C:$C,row_id), "")</f>
        <v>Sidehustle</v>
      </c>
      <c r="K15" s="18" cm="1">
        <f t="array" ref="K1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5" s="19" cm="1">
        <f t="array" ref="L15">IF(OR(is_header,is_empty),"",
INDEX('Budget Planning'!$E:$EM,row_id,
MATCH(IF(selected_period="Total Year", selected_year,DATE(selected_year, selected_period,1)), 'Budget Planning'!$E$9:$EM$9,0)))</f>
        <v>0</v>
      </c>
      <c r="M15" s="16" cm="1">
        <f t="array" ref="M15">IF(is_cat,
     IF(header_row_id=Income_header_row, MATCH(Income_min_row,$C:$C,0),
         IF(header_row_id=expenses_header_row, MATCH(expenses_min_row,$C:$C,0),
          IF(header_row_id=savings_header_row, MATCH(savings_min_row,$C:$C,0),""))),"")</f>
        <v>14</v>
      </c>
      <c r="N15" s="16" cm="1">
        <f t="array" ref="N15">IF(is_cat,
     IF(header_row_id=Income_header_row, MATCH(income_max_row,$C:$C,0),
         IF(header_row_id=expenses_header_row, MATCH(expenses_max_row,$C:$C,0),
          IF(header_row_id=savings_header_row, MATCH(savings_max_row,$C:$C,0),""))),"")</f>
        <v>17</v>
      </c>
      <c r="O15" s="20" t="str">
        <f t="shared" si="3"/>
        <v>$K$14:$K$17</v>
      </c>
      <c r="P15" s="7">
        <f t="shared" ca="1" si="4"/>
        <v>1</v>
      </c>
      <c r="Q15" s="7" t="str">
        <f t="shared" si="5"/>
        <v>$L$14:$L$17</v>
      </c>
      <c r="R15" s="21">
        <f t="shared" ca="1" si="6"/>
        <v>1</v>
      </c>
      <c r="S15" s="22">
        <f t="shared" ca="1" si="7"/>
        <v>11</v>
      </c>
      <c r="T15" s="23" t="str">
        <f t="shared" si="8"/>
        <v>$S$14:$S$17</v>
      </c>
      <c r="U15" s="23">
        <f t="shared" ca="1" si="9"/>
        <v>1</v>
      </c>
      <c r="V15" s="23" t="str">
        <f t="shared" si="10"/>
        <v>$U$14:$U$15</v>
      </c>
      <c r="W15" s="23">
        <f t="shared" ca="1" si="11"/>
        <v>2</v>
      </c>
      <c r="X15" s="23">
        <f t="shared" ca="1" si="12"/>
        <v>11</v>
      </c>
      <c r="Y15" s="64" t="str">
        <f t="shared" ca="1" si="13"/>
        <v>Sidehustle</v>
      </c>
      <c r="Z15" s="5">
        <f t="shared" ca="1" si="14"/>
        <v>0</v>
      </c>
      <c r="AA15" s="5">
        <f t="shared" ca="1" si="15"/>
        <v>0</v>
      </c>
      <c r="AB15" s="6" t="str">
        <f t="shared" ca="1" si="16"/>
        <v>-</v>
      </c>
      <c r="AC15" s="5">
        <f t="shared" ca="1" si="17"/>
        <v>0</v>
      </c>
      <c r="AD15" s="5">
        <f t="shared" ca="1" si="18"/>
        <v>0</v>
      </c>
      <c r="AF15" s="16"/>
      <c r="AK15" s="17"/>
      <c r="AM15" s="16"/>
      <c r="AR15" s="17"/>
    </row>
    <row r="16" spans="1:44" x14ac:dyDescent="0.45">
      <c r="C16" s="16" cm="1">
        <f t="array" ref="C16">IF(C15=-1,-1,IF(C15&lt;income_max_row,C15+1,IF(C15=income_max_row,Income_total_row,IF(C15=Income_total_row,"/1",IF(C15="/1",expenses_header_row,IF(C15&lt;expenses_max_row,C15+1,IF(C15=expenses_max_row,expenses_total_row, IF(C15=expenses_total_row, "/2", IF(C15="/2", savings_header_row, IF(C15&lt;savings_max_row, C15+1,IF(C15=savings_max_row, savings_total_row,-1)))))))))))</f>
        <v>12</v>
      </c>
      <c r="D16" s="17">
        <f t="shared" si="0"/>
        <v>9</v>
      </c>
      <c r="E16" s="16" cm="1">
        <f t="array" ref="E16">1*OR(row_id=Income_header_row, row_id=expenses_header_row,row_id=savings_header_row)</f>
        <v>0</v>
      </c>
      <c r="F16" s="7">
        <f t="shared" si="1"/>
        <v>1</v>
      </c>
      <c r="G16" s="7" cm="1">
        <f t="array" ref="G16">1*OR(row_id=Income_total_row,row_id=expenses_total_row,row_id=savings_total_row)</f>
        <v>0</v>
      </c>
      <c r="H16" s="7">
        <f t="shared" si="2"/>
        <v>0</v>
      </c>
      <c r="I16" s="16" t="str" cm="1">
        <f t="array" ref="I16">IFERROR(INDEX('Budget Planning'!$C:$C,header_row_id), "")</f>
        <v>Income</v>
      </c>
      <c r="J16" s="7" t="str" cm="1">
        <f t="array" ref="J16">IFERROR(INDEX('Budget Planning'!$C:$C,row_id), "")</f>
        <v>Dividends</v>
      </c>
      <c r="K16" s="18" cm="1">
        <f t="array" ref="K1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6" s="19" cm="1">
        <f t="array" ref="L16">IF(OR(is_header,is_empty),"",
INDEX('Budget Planning'!$E:$EM,row_id,
MATCH(IF(selected_period="Total Year", selected_year,DATE(selected_year, selected_period,1)), 'Budget Planning'!$E$9:$EM$9,0)))</f>
        <v>0</v>
      </c>
      <c r="M16" s="16" cm="1">
        <f t="array" ref="M16">IF(is_cat,
     IF(header_row_id=Income_header_row, MATCH(Income_min_row,$C:$C,0),
         IF(header_row_id=expenses_header_row, MATCH(expenses_min_row,$C:$C,0),
          IF(header_row_id=savings_header_row, MATCH(savings_min_row,$C:$C,0),""))),"")</f>
        <v>14</v>
      </c>
      <c r="N16" s="16" cm="1">
        <f t="array" ref="N16">IF(is_cat,
     IF(header_row_id=Income_header_row, MATCH(income_max_row,$C:$C,0),
         IF(header_row_id=expenses_header_row, MATCH(expenses_max_row,$C:$C,0),
          IF(header_row_id=savings_header_row, MATCH(savings_max_row,$C:$C,0),""))),"")</f>
        <v>17</v>
      </c>
      <c r="O16" s="20" t="str">
        <f t="shared" si="3"/>
        <v>$K$14:$K$17</v>
      </c>
      <c r="P16" s="7">
        <f t="shared" ca="1" si="4"/>
        <v>1</v>
      </c>
      <c r="Q16" s="7" t="str">
        <f t="shared" si="5"/>
        <v>$L$14:$L$17</v>
      </c>
      <c r="R16" s="21">
        <f t="shared" ca="1" si="6"/>
        <v>1</v>
      </c>
      <c r="S16" s="22">
        <f t="shared" ca="1" si="7"/>
        <v>11</v>
      </c>
      <c r="T16" s="23" t="str">
        <f t="shared" si="8"/>
        <v>$S$14:$S$17</v>
      </c>
      <c r="U16" s="23">
        <f t="shared" ca="1" si="9"/>
        <v>1</v>
      </c>
      <c r="V16" s="23" t="str">
        <f t="shared" si="10"/>
        <v>$U$14:$U$16</v>
      </c>
      <c r="W16" s="23">
        <f t="shared" ca="1" si="11"/>
        <v>3</v>
      </c>
      <c r="X16" s="23">
        <f t="shared" ca="1" si="12"/>
        <v>12</v>
      </c>
      <c r="Y16" s="64" t="str">
        <f t="shared" ca="1" si="13"/>
        <v>Dividends</v>
      </c>
      <c r="Z16" s="5">
        <f t="shared" ca="1" si="14"/>
        <v>0</v>
      </c>
      <c r="AA16" s="5">
        <f t="shared" ca="1" si="15"/>
        <v>0</v>
      </c>
      <c r="AB16" s="6" t="str">
        <f t="shared" ca="1" si="16"/>
        <v>-</v>
      </c>
      <c r="AC16" s="5">
        <f t="shared" ca="1" si="17"/>
        <v>0</v>
      </c>
      <c r="AD16" s="5">
        <f t="shared" ca="1" si="18"/>
        <v>0</v>
      </c>
      <c r="AF16" s="16"/>
      <c r="AI16" s="27" t="str">
        <f ca="1">Calculations!E35</f>
        <v/>
      </c>
      <c r="AJ16" s="28" t="str">
        <f ca="1">Calculations!F35</f>
        <v/>
      </c>
      <c r="AK16" s="17"/>
      <c r="AM16" s="16"/>
      <c r="AR16" s="17"/>
    </row>
    <row r="17" spans="3:44" x14ac:dyDescent="0.45">
      <c r="C17" s="16" cm="1">
        <f t="array" ref="C17">IF(C16=-1,-1,IF(C16&lt;income_max_row,C16+1,IF(C16=income_max_row,Income_total_row,IF(C16=Income_total_row,"/1",IF(C16="/1",expenses_header_row,IF(C16&lt;expenses_max_row,C16+1,IF(C16=expenses_max_row,expenses_total_row, IF(C16=expenses_total_row, "/2", IF(C16="/2", savings_header_row, IF(C16&lt;savings_max_row, C16+1,IF(C16=savings_max_row, savings_total_row,-1)))))))))))</f>
        <v>13</v>
      </c>
      <c r="D17" s="17">
        <f t="shared" si="0"/>
        <v>9</v>
      </c>
      <c r="E17" s="16" cm="1">
        <f t="array" ref="E17">1*OR(row_id=Income_header_row, row_id=expenses_header_row,row_id=savings_header_row)</f>
        <v>0</v>
      </c>
      <c r="F17" s="7">
        <f t="shared" si="1"/>
        <v>1</v>
      </c>
      <c r="G17" s="7" cm="1">
        <f t="array" ref="G17">1*OR(row_id=Income_total_row,row_id=expenses_total_row,row_id=savings_total_row)</f>
        <v>0</v>
      </c>
      <c r="H17" s="7">
        <f t="shared" si="2"/>
        <v>0</v>
      </c>
      <c r="I17" s="16" t="str" cm="1">
        <f t="array" ref="I17">IFERROR(INDEX('Budget Planning'!$C:$C,header_row_id), "")</f>
        <v>Income</v>
      </c>
      <c r="J17" s="7" t="str" cm="1">
        <f t="array" ref="J17">IFERROR(INDEX('Budget Planning'!$C:$C,row_id), "")</f>
        <v>Enter Income Category…</v>
      </c>
      <c r="K17" s="18" cm="1">
        <f t="array" ref="K1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7" s="19" cm="1">
        <f t="array" ref="L17">IF(OR(is_header,is_empty),"",
INDEX('Budget Planning'!$E:$EM,row_id,
MATCH(IF(selected_period="Total Year", selected_year,DATE(selected_year, selected_period,1)), 'Budget Planning'!$E$9:$EM$9,0)))</f>
        <v>0</v>
      </c>
      <c r="M17" s="16" cm="1">
        <f t="array" ref="M17">IF(is_cat,
     IF(header_row_id=Income_header_row, MATCH(Income_min_row,$C:$C,0),
         IF(header_row_id=expenses_header_row, MATCH(expenses_min_row,$C:$C,0),
          IF(header_row_id=savings_header_row, MATCH(savings_min_row,$C:$C,0),""))),"")</f>
        <v>14</v>
      </c>
      <c r="N17" s="16" cm="1">
        <f t="array" ref="N17">IF(is_cat,
     IF(header_row_id=Income_header_row, MATCH(income_max_row,$C:$C,0),
         IF(header_row_id=expenses_header_row, MATCH(expenses_max_row,$C:$C,0),
          IF(header_row_id=savings_header_row, MATCH(savings_max_row,$C:$C,0),""))),"")</f>
        <v>17</v>
      </c>
      <c r="O17" s="20" t="str">
        <f t="shared" si="3"/>
        <v>$K$14:$K$17</v>
      </c>
      <c r="P17" s="7">
        <f t="shared" ca="1" si="4"/>
        <v>1</v>
      </c>
      <c r="Q17" s="7" t="str">
        <f t="shared" si="5"/>
        <v>$L$14:$L$17</v>
      </c>
      <c r="R17" s="21">
        <f t="shared" ca="1" si="6"/>
        <v>1</v>
      </c>
      <c r="S17" s="22">
        <f t="shared" ca="1" si="7"/>
        <v>11</v>
      </c>
      <c r="T17" s="23" t="str">
        <f t="shared" si="8"/>
        <v>$S$14:$S$17</v>
      </c>
      <c r="U17" s="23">
        <f t="shared" ca="1" si="9"/>
        <v>1</v>
      </c>
      <c r="V17" s="23" t="str">
        <f t="shared" si="10"/>
        <v>$U$14:$U$17</v>
      </c>
      <c r="W17" s="23">
        <f t="shared" ca="1" si="11"/>
        <v>4</v>
      </c>
      <c r="X17" s="23">
        <f t="shared" ca="1" si="12"/>
        <v>13</v>
      </c>
      <c r="Y17" s="64" t="str">
        <f t="shared" ca="1" si="13"/>
        <v>Enter Income Category…</v>
      </c>
      <c r="Z17" s="5">
        <f t="shared" ca="1" si="14"/>
        <v>0</v>
      </c>
      <c r="AA17" s="5">
        <f t="shared" ca="1" si="15"/>
        <v>0</v>
      </c>
      <c r="AB17" s="6" t="str">
        <f t="shared" ca="1" si="16"/>
        <v>-</v>
      </c>
      <c r="AC17" s="5">
        <f t="shared" ca="1" si="17"/>
        <v>0</v>
      </c>
      <c r="AD17" s="5">
        <f t="shared" ca="1" si="18"/>
        <v>0</v>
      </c>
      <c r="AF17" s="16"/>
      <c r="AI17" s="27" t="str">
        <f ca="1">Calculations!E36</f>
        <v/>
      </c>
      <c r="AJ17" s="28" t="str">
        <f ca="1">Calculations!F36</f>
        <v/>
      </c>
      <c r="AK17" s="17"/>
      <c r="AM17" s="16"/>
      <c r="AR17" s="17"/>
    </row>
    <row r="18" spans="3:44" x14ac:dyDescent="0.45">
      <c r="C18" s="16" cm="1">
        <f t="array" ref="C18">IF(C17=-1,-1,IF(C17&lt;income_max_row,C17+1,IF(C17=income_max_row,Income_total_row,IF(C17=Income_total_row,"/1",IF(C17="/1",expenses_header_row,IF(C17&lt;expenses_max_row,C17+1,IF(C17=expenses_max_row,expenses_total_row, IF(C17=expenses_total_row, "/2", IF(C17="/2", savings_header_row, IF(C17&lt;savings_max_row, C17+1,IF(C17=savings_max_row, savings_total_row,-1)))))))))))</f>
        <v>20</v>
      </c>
      <c r="D18" s="17">
        <f t="shared" si="0"/>
        <v>9</v>
      </c>
      <c r="E18" s="16" cm="1">
        <f t="array" ref="E18">1*OR(row_id=Income_header_row, row_id=expenses_header_row,row_id=savings_header_row)</f>
        <v>0</v>
      </c>
      <c r="F18" s="7">
        <f t="shared" si="1"/>
        <v>0</v>
      </c>
      <c r="G18" s="7" cm="1">
        <f t="array" ref="G18">1*OR(row_id=Income_total_row,row_id=expenses_total_row,row_id=savings_total_row)</f>
        <v>1</v>
      </c>
      <c r="H18" s="7">
        <f t="shared" si="2"/>
        <v>0</v>
      </c>
      <c r="I18" s="16" t="str" cm="1">
        <f t="array" ref="I18">IFERROR(INDEX('Budget Planning'!$C:$C,header_row_id), "")</f>
        <v>Income</v>
      </c>
      <c r="J18" s="7" t="str" cm="1">
        <f t="array" ref="J18">IFERROR(INDEX('Budget Planning'!$C:$C,row_id), "")</f>
        <v>Total</v>
      </c>
      <c r="K18" s="18" cm="1">
        <f t="array" ref="K1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18" s="19" cm="1">
        <f t="array" aca="1" ref="L18" ca="1">IF(OR(is_header,is_empty),"",
INDEX('Budget Planning'!$E:$EM,row_id,
MATCH(IF(selected_period="Total Year", selected_year,DATE(selected_year, selected_period,1)), 'Budget Planning'!$E$9:$EM$9,0)))</f>
        <v>0</v>
      </c>
      <c r="M18" s="16" t="str" cm="1">
        <f t="array" ref="M18">IF(is_cat,
     IF(header_row_id=Income_header_row, MATCH(Income_min_row,$C:$C,0),
         IF(header_row_id=expenses_header_row, MATCH(expenses_min_row,$C:$C,0),
          IF(header_row_id=savings_header_row, MATCH(savings_min_row,$C:$C,0),""))),"")</f>
        <v/>
      </c>
      <c r="N18" s="16" t="str" cm="1">
        <f t="array" ref="N18">IF(is_cat,
     IF(header_row_id=Income_header_row, MATCH(income_max_row,$C:$C,0),
         IF(header_row_id=expenses_header_row, MATCH(expenses_max_row,$C:$C,0),
          IF(header_row_id=savings_header_row, MATCH(savings_max_row,$C:$C,0),""))),"")</f>
        <v/>
      </c>
      <c r="O18" s="20" t="str">
        <f t="shared" si="3"/>
        <v/>
      </c>
      <c r="P18" s="7" t="str">
        <f t="shared" ca="1" si="4"/>
        <v/>
      </c>
      <c r="Q18" s="7" t="str">
        <f t="shared" si="5"/>
        <v/>
      </c>
      <c r="R18" s="21" t="str">
        <f t="shared" ca="1" si="6"/>
        <v/>
      </c>
      <c r="S18" s="22" t="str">
        <f t="shared" si="7"/>
        <v/>
      </c>
      <c r="T18" s="23" t="str">
        <f t="shared" si="8"/>
        <v/>
      </c>
      <c r="U18" s="23" t="str">
        <f t="shared" ca="1" si="9"/>
        <v/>
      </c>
      <c r="V18" s="23" t="str">
        <f t="shared" si="10"/>
        <v/>
      </c>
      <c r="W18" s="23" t="str">
        <f t="shared" ca="1" si="11"/>
        <v/>
      </c>
      <c r="X18" s="23">
        <f t="shared" si="12"/>
        <v>20</v>
      </c>
      <c r="Y18" s="64" t="str">
        <f t="shared" ca="1" si="13"/>
        <v>Total</v>
      </c>
      <c r="Z18" s="5">
        <f t="shared" ca="1" si="14"/>
        <v>0</v>
      </c>
      <c r="AA18" s="5">
        <f t="shared" ca="1" si="15"/>
        <v>0</v>
      </c>
      <c r="AB18" s="6" t="str">
        <f t="shared" ca="1" si="16"/>
        <v>-</v>
      </c>
      <c r="AC18" s="5">
        <f t="shared" ca="1" si="17"/>
        <v>0</v>
      </c>
      <c r="AD18" s="5">
        <f t="shared" ca="1" si="18"/>
        <v>0</v>
      </c>
      <c r="AF18" s="16"/>
      <c r="AI18" s="27" t="str">
        <f ca="1">Calculations!E37</f>
        <v/>
      </c>
      <c r="AJ18" s="28" t="str">
        <f ca="1">Calculations!F37</f>
        <v/>
      </c>
      <c r="AK18" s="17"/>
      <c r="AM18" s="16"/>
      <c r="AR18" s="17"/>
    </row>
    <row r="19" spans="3:44" x14ac:dyDescent="0.45">
      <c r="C19" s="16" t="str" cm="1">
        <f t="array" ref="C19">IF(C18=-1,-1,IF(C18&lt;income_max_row,C18+1,IF(C18=income_max_row,Income_total_row,IF(C18=Income_total_row,"/1",IF(C18="/1",expenses_header_row,IF(C18&lt;expenses_max_row,C18+1,IF(C18=expenses_max_row,expenses_total_row, IF(C18=expenses_total_row, "/2", IF(C18="/2", savings_header_row, IF(C18&lt;savings_max_row, C18+1,IF(C18=savings_max_row, savings_total_row,-1)))))))))))</f>
        <v>/1</v>
      </c>
      <c r="D19" s="17">
        <f t="shared" si="0"/>
        <v>-1</v>
      </c>
      <c r="E19" s="16" cm="1">
        <f t="array" ref="E19">1*OR(row_id=Income_header_row, row_id=expenses_header_row,row_id=savings_header_row)</f>
        <v>0</v>
      </c>
      <c r="F19" s="7">
        <f t="shared" si="1"/>
        <v>0</v>
      </c>
      <c r="G19" s="7" cm="1">
        <f t="array" ref="G19">1*OR(row_id=Income_total_row,row_id=expenses_total_row,row_id=savings_total_row)</f>
        <v>0</v>
      </c>
      <c r="H19" s="7">
        <f t="shared" si="2"/>
        <v>1</v>
      </c>
      <c r="I19" s="16" t="str" cm="1">
        <f t="array" ref="I19">IFERROR(INDEX('Budget Planning'!$C:$C,header_row_id), "")</f>
        <v/>
      </c>
      <c r="J19" s="7" t="str" cm="1">
        <f t="array" ref="J19">IFERROR(INDEX('Budget Planning'!$C:$C,row_id), "")</f>
        <v/>
      </c>
      <c r="K19" s="18" t="str" cm="1">
        <f t="array" ref="K1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19" s="19" t="str" cm="1">
        <f t="array" ref="L19">IF(OR(is_header,is_empty),"",
INDEX('Budget Planning'!$E:$EM,row_id,
MATCH(IF(selected_period="Total Year", selected_year,DATE(selected_year, selected_period,1)), 'Budget Planning'!$E$9:$EM$9,0)))</f>
        <v/>
      </c>
      <c r="M19" s="16" t="str" cm="1">
        <f t="array" ref="M19">IF(is_cat,
     IF(header_row_id=Income_header_row, MATCH(Income_min_row,$C:$C,0),
         IF(header_row_id=expenses_header_row, MATCH(expenses_min_row,$C:$C,0),
          IF(header_row_id=savings_header_row, MATCH(savings_min_row,$C:$C,0),""))),"")</f>
        <v/>
      </c>
      <c r="N19" s="16" t="str" cm="1">
        <f t="array" ref="N19">IF(is_cat,
     IF(header_row_id=Income_header_row, MATCH(income_max_row,$C:$C,0),
         IF(header_row_id=expenses_header_row, MATCH(expenses_max_row,$C:$C,0),
          IF(header_row_id=savings_header_row, MATCH(savings_max_row,$C:$C,0),""))),"")</f>
        <v/>
      </c>
      <c r="O19" s="20" t="str">
        <f t="shared" si="3"/>
        <v/>
      </c>
      <c r="P19" s="7" t="str">
        <f t="shared" ca="1" si="4"/>
        <v/>
      </c>
      <c r="Q19" s="7" t="str">
        <f t="shared" si="5"/>
        <v/>
      </c>
      <c r="R19" s="21" t="str">
        <f t="shared" ca="1" si="6"/>
        <v/>
      </c>
      <c r="S19" s="22" t="str">
        <f t="shared" si="7"/>
        <v/>
      </c>
      <c r="T19" s="23" t="str">
        <f t="shared" si="8"/>
        <v/>
      </c>
      <c r="U19" s="23" t="str">
        <f t="shared" ca="1" si="9"/>
        <v/>
      </c>
      <c r="V19" s="23" t="str">
        <f t="shared" si="10"/>
        <v/>
      </c>
      <c r="W19" s="23" t="str">
        <f t="shared" ca="1" si="11"/>
        <v/>
      </c>
      <c r="X19" s="23" t="str">
        <f t="shared" si="12"/>
        <v>/1</v>
      </c>
      <c r="Y19" s="64" t="str">
        <f t="shared" si="13"/>
        <v/>
      </c>
      <c r="Z19" s="5" t="str">
        <f t="shared" si="14"/>
        <v/>
      </c>
      <c r="AA19" s="5" t="str">
        <f t="shared" si="15"/>
        <v/>
      </c>
      <c r="AB19" s="6" t="str">
        <f t="shared" si="16"/>
        <v/>
      </c>
      <c r="AC19" s="5" t="str">
        <f t="shared" si="17"/>
        <v/>
      </c>
      <c r="AD19" s="5" t="str">
        <f t="shared" si="18"/>
        <v/>
      </c>
      <c r="AF19" s="16"/>
      <c r="AI19" s="27" t="str">
        <f ca="1">Calculations!E38</f>
        <v/>
      </c>
      <c r="AJ19" s="28" t="str">
        <f ca="1">Calculations!F38</f>
        <v/>
      </c>
      <c r="AK19" s="17"/>
      <c r="AM19" s="16"/>
      <c r="AR19" s="17"/>
    </row>
    <row r="20" spans="3:44" x14ac:dyDescent="0.45">
      <c r="C20" s="16" cm="1">
        <f t="array" ref="C20">IF(C19=-1,-1,IF(C19&lt;income_max_row,C19+1,IF(C19=income_max_row,Income_total_row,IF(C19=Income_total_row,"/1",IF(C19="/1",expenses_header_row,IF(C19&lt;expenses_max_row,C19+1,IF(C19=expenses_max_row,expenses_total_row, IF(C19=expenses_total_row, "/2", IF(C19="/2", savings_header_row, IF(C19&lt;savings_max_row, C19+1,IF(C19=savings_max_row, savings_total_row,-1)))))))))))</f>
        <v>22</v>
      </c>
      <c r="D20" s="17">
        <f t="shared" si="0"/>
        <v>22</v>
      </c>
      <c r="E20" s="16" cm="1">
        <f t="array" ref="E20">1*OR(row_id=Income_header_row, row_id=expenses_header_row,row_id=savings_header_row)</f>
        <v>1</v>
      </c>
      <c r="F20" s="7">
        <f t="shared" si="1"/>
        <v>0</v>
      </c>
      <c r="G20" s="7" cm="1">
        <f t="array" ref="G20">1*OR(row_id=Income_total_row,row_id=expenses_total_row,row_id=savings_total_row)</f>
        <v>0</v>
      </c>
      <c r="H20" s="7">
        <f t="shared" si="2"/>
        <v>0</v>
      </c>
      <c r="I20" s="16" t="str" cm="1">
        <f t="array" ref="I20">IFERROR(INDEX('Budget Planning'!$C:$C,header_row_id), "")</f>
        <v>Expenses</v>
      </c>
      <c r="J20" s="7" t="str" cm="1">
        <f t="array" ref="J20">IFERROR(INDEX('Budget Planning'!$C:$C,row_id), "")</f>
        <v>Expenses</v>
      </c>
      <c r="K20" s="18" t="str" cm="1">
        <f t="array" ref="K2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0" s="19" t="str" cm="1">
        <f t="array" ref="L20">IF(OR(is_header,is_empty),"",
INDEX('Budget Planning'!$E:$EM,row_id,
MATCH(IF(selected_period="Total Year", selected_year,DATE(selected_year, selected_period,1)), 'Budget Planning'!$E$9:$EM$9,0)))</f>
        <v/>
      </c>
      <c r="M20" s="16" t="str" cm="1">
        <f t="array" ref="M20">IF(is_cat,
     IF(header_row_id=Income_header_row, MATCH(Income_min_row,$C:$C,0),
         IF(header_row_id=expenses_header_row, MATCH(expenses_min_row,$C:$C,0),
          IF(header_row_id=savings_header_row, MATCH(savings_min_row,$C:$C,0),""))),"")</f>
        <v/>
      </c>
      <c r="N20" s="16" t="str" cm="1">
        <f t="array" ref="N20">IF(is_cat,
     IF(header_row_id=Income_header_row, MATCH(income_max_row,$C:$C,0),
         IF(header_row_id=expenses_header_row, MATCH(expenses_max_row,$C:$C,0),
          IF(header_row_id=savings_header_row, MATCH(savings_max_row,$C:$C,0),""))),"")</f>
        <v/>
      </c>
      <c r="O20" s="20" t="str">
        <f t="shared" si="3"/>
        <v/>
      </c>
      <c r="P20" s="7" t="str">
        <f t="shared" ca="1" si="4"/>
        <v/>
      </c>
      <c r="Q20" s="7" t="str">
        <f t="shared" si="5"/>
        <v/>
      </c>
      <c r="R20" s="21" t="str">
        <f t="shared" ca="1" si="6"/>
        <v/>
      </c>
      <c r="S20" s="22" t="str">
        <f t="shared" si="7"/>
        <v/>
      </c>
      <c r="T20" s="23" t="str">
        <f t="shared" si="8"/>
        <v/>
      </c>
      <c r="U20" s="23" t="str">
        <f t="shared" ca="1" si="9"/>
        <v/>
      </c>
      <c r="V20" s="23" t="str">
        <f t="shared" si="10"/>
        <v/>
      </c>
      <c r="W20" s="23" t="str">
        <f t="shared" ca="1" si="11"/>
        <v/>
      </c>
      <c r="X20" s="23">
        <f t="shared" si="12"/>
        <v>22</v>
      </c>
      <c r="Y20" s="101" t="str">
        <f t="shared" ca="1" si="13"/>
        <v>Expenses</v>
      </c>
      <c r="Z20" s="102" t="str">
        <f t="shared" si="14"/>
        <v>Tracked</v>
      </c>
      <c r="AA20" s="102" t="str">
        <f t="shared" si="15"/>
        <v>Budget</v>
      </c>
      <c r="AB20" s="103" t="str">
        <f t="shared" si="16"/>
        <v>% Compl.</v>
      </c>
      <c r="AC20" s="102" t="str">
        <f t="shared" si="17"/>
        <v>Remaining</v>
      </c>
      <c r="AD20" s="102" t="str">
        <f t="shared" si="18"/>
        <v>Excess</v>
      </c>
      <c r="AF20" s="16"/>
      <c r="AI20" s="27" t="str">
        <f>Calculations!E39</f>
        <v/>
      </c>
      <c r="AJ20" s="28" t="str">
        <f>Calculations!F39</f>
        <v/>
      </c>
      <c r="AK20" s="17"/>
      <c r="AM20" s="16"/>
      <c r="AR20" s="17"/>
    </row>
    <row r="21" spans="3:44" x14ac:dyDescent="0.45">
      <c r="C21" s="16" cm="1">
        <f t="array" ref="C21">IF(C20=-1,-1,IF(C20&lt;income_max_row,C20+1,IF(C20=income_max_row,Income_total_row,IF(C20=Income_total_row,"/1",IF(C20="/1",expenses_header_row,IF(C20&lt;expenses_max_row,C20+1,IF(C20=expenses_max_row,expenses_total_row, IF(C20=expenses_total_row, "/2", IF(C20="/2", savings_header_row, IF(C20&lt;savings_max_row, C20+1,IF(C20=savings_max_row, savings_total_row,-1)))))))))))</f>
        <v>23</v>
      </c>
      <c r="D21" s="17">
        <f t="shared" si="0"/>
        <v>22</v>
      </c>
      <c r="E21" s="16" cm="1">
        <f t="array" ref="E21">1*OR(row_id=Income_header_row, row_id=expenses_header_row,row_id=savings_header_row)</f>
        <v>0</v>
      </c>
      <c r="F21" s="7">
        <f t="shared" si="1"/>
        <v>1</v>
      </c>
      <c r="G21" s="7" cm="1">
        <f t="array" ref="G21">1*OR(row_id=Income_total_row,row_id=expenses_total_row,row_id=savings_total_row)</f>
        <v>0</v>
      </c>
      <c r="H21" s="7">
        <f t="shared" si="2"/>
        <v>0</v>
      </c>
      <c r="I21" s="16" t="str" cm="1">
        <f t="array" ref="I21">IFERROR(INDEX('Budget Planning'!$C:$C,header_row_id), "")</f>
        <v>Expenses</v>
      </c>
      <c r="J21" s="7" t="str" cm="1">
        <f t="array" ref="J21">IFERROR(INDEX('Budget Planning'!$C:$C,row_id), "")</f>
        <v>Housing</v>
      </c>
      <c r="K21" s="18" cm="1">
        <f t="array" ref="K2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1" s="19" cm="1">
        <f t="array" ref="L21">IF(OR(is_header,is_empty),"",
INDEX('Budget Planning'!$E:$EM,row_id,
MATCH(IF(selected_period="Total Year", selected_year,DATE(selected_year, selected_period,1)), 'Budget Planning'!$E$9:$EM$9,0)))</f>
        <v>0</v>
      </c>
      <c r="M21" s="16" cm="1">
        <f t="array" ref="M21">IF(is_cat,
     IF(header_row_id=Income_header_row, MATCH(Income_min_row,$C:$C,0),
         IF(header_row_id=expenses_header_row, MATCH(expenses_min_row,$C:$C,0),
          IF(header_row_id=savings_header_row, MATCH(savings_min_row,$C:$C,0),""))),"")</f>
        <v>21</v>
      </c>
      <c r="N21" s="16" cm="1">
        <f t="array" ref="N21">IF(is_cat,
     IF(header_row_id=Income_header_row, MATCH(income_max_row,$C:$C,0),
         IF(header_row_id=expenses_header_row, MATCH(expenses_max_row,$C:$C,0),
          IF(header_row_id=savings_header_row, MATCH(savings_max_row,$C:$C,0),""))),"")</f>
        <v>26</v>
      </c>
      <c r="O21" s="20" t="str">
        <f t="shared" si="3"/>
        <v>$K$21:$K$26</v>
      </c>
      <c r="P21" s="7">
        <f t="shared" ca="1" si="4"/>
        <v>1</v>
      </c>
      <c r="Q21" s="7" t="str">
        <f t="shared" si="5"/>
        <v>$L$21:$L$26</v>
      </c>
      <c r="R21" s="21">
        <f t="shared" ca="1" si="6"/>
        <v>1</v>
      </c>
      <c r="S21" s="22">
        <f t="shared" ca="1" si="7"/>
        <v>11</v>
      </c>
      <c r="T21" s="23" t="str">
        <f t="shared" si="8"/>
        <v>$S$21:$S$26</v>
      </c>
      <c r="U21" s="23">
        <f t="shared" ca="1" si="9"/>
        <v>1</v>
      </c>
      <c r="V21" s="23" t="str">
        <f t="shared" si="10"/>
        <v>$U$21:$U$21</v>
      </c>
      <c r="W21" s="23">
        <f t="shared" ca="1" si="11"/>
        <v>1</v>
      </c>
      <c r="X21" s="23">
        <f t="shared" ca="1" si="12"/>
        <v>23</v>
      </c>
      <c r="Y21" s="64" t="str">
        <f t="shared" ca="1" si="13"/>
        <v>Housing</v>
      </c>
      <c r="Z21" s="5">
        <f t="shared" ca="1" si="14"/>
        <v>0</v>
      </c>
      <c r="AA21" s="5">
        <f t="shared" ca="1" si="15"/>
        <v>0</v>
      </c>
      <c r="AB21" s="6" t="str">
        <f t="shared" ca="1" si="16"/>
        <v>-</v>
      </c>
      <c r="AC21" s="5">
        <f t="shared" ca="1" si="17"/>
        <v>0</v>
      </c>
      <c r="AD21" s="5">
        <f t="shared" ca="1" si="18"/>
        <v>0</v>
      </c>
      <c r="AF21" s="16"/>
      <c r="AI21" s="27" t="str">
        <f ca="1">Calculations!E40</f>
        <v/>
      </c>
      <c r="AJ21" s="28" t="str">
        <f ca="1">Calculations!F40</f>
        <v/>
      </c>
      <c r="AK21" s="17"/>
      <c r="AM21" s="16"/>
      <c r="AR21" s="17"/>
    </row>
    <row r="22" spans="3:44" x14ac:dyDescent="0.45">
      <c r="C22" s="16" cm="1">
        <f t="array" ref="C22">IF(C21=-1,-1,IF(C21&lt;income_max_row,C21+1,IF(C21=income_max_row,Income_total_row,IF(C21=Income_total_row,"/1",IF(C21="/1",expenses_header_row,IF(C21&lt;expenses_max_row,C21+1,IF(C21=expenses_max_row,expenses_total_row, IF(C21=expenses_total_row, "/2", IF(C21="/2", savings_header_row, IF(C21&lt;savings_max_row, C21+1,IF(C21=savings_max_row, savings_total_row,-1)))))))))))</f>
        <v>24</v>
      </c>
      <c r="D22" s="17">
        <f t="shared" si="0"/>
        <v>22</v>
      </c>
      <c r="E22" s="16" cm="1">
        <f t="array" ref="E22">1*OR(row_id=Income_header_row, row_id=expenses_header_row,row_id=savings_header_row)</f>
        <v>0</v>
      </c>
      <c r="F22" s="7">
        <f t="shared" si="1"/>
        <v>1</v>
      </c>
      <c r="G22" s="7" cm="1">
        <f t="array" ref="G22">1*OR(row_id=Income_total_row,row_id=expenses_total_row,row_id=savings_total_row)</f>
        <v>0</v>
      </c>
      <c r="H22" s="7">
        <f t="shared" si="2"/>
        <v>0</v>
      </c>
      <c r="I22" s="16" t="str" cm="1">
        <f t="array" ref="I22">IFERROR(INDEX('Budget Planning'!$C:$C,header_row_id), "")</f>
        <v>Expenses</v>
      </c>
      <c r="J22" s="7" t="str" cm="1">
        <f t="array" ref="J22">IFERROR(INDEX('Budget Planning'!$C:$C,row_id), "")</f>
        <v>Utilities</v>
      </c>
      <c r="K22" s="18" cm="1">
        <f t="array" ref="K2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2" s="19" cm="1">
        <f t="array" ref="L22">IF(OR(is_header,is_empty),"",
INDEX('Budget Planning'!$E:$EM,row_id,
MATCH(IF(selected_period="Total Year", selected_year,DATE(selected_year, selected_period,1)), 'Budget Planning'!$E$9:$EM$9,0)))</f>
        <v>0</v>
      </c>
      <c r="M22" s="16" cm="1">
        <f t="array" ref="M22">IF(is_cat,
     IF(header_row_id=Income_header_row, MATCH(Income_min_row,$C:$C,0),
         IF(header_row_id=expenses_header_row, MATCH(expenses_min_row,$C:$C,0),
          IF(header_row_id=savings_header_row, MATCH(savings_min_row,$C:$C,0),""))),"")</f>
        <v>21</v>
      </c>
      <c r="N22" s="16" cm="1">
        <f t="array" ref="N22">IF(is_cat,
     IF(header_row_id=Income_header_row, MATCH(income_max_row,$C:$C,0),
         IF(header_row_id=expenses_header_row, MATCH(expenses_max_row,$C:$C,0),
          IF(header_row_id=savings_header_row, MATCH(savings_max_row,$C:$C,0),""))),"")</f>
        <v>26</v>
      </c>
      <c r="O22" s="20" t="str">
        <f t="shared" si="3"/>
        <v>$K$21:$K$26</v>
      </c>
      <c r="P22" s="7">
        <f t="shared" ca="1" si="4"/>
        <v>1</v>
      </c>
      <c r="Q22" s="7" t="str">
        <f t="shared" si="5"/>
        <v>$L$21:$L$26</v>
      </c>
      <c r="R22" s="21">
        <f t="shared" ca="1" si="6"/>
        <v>1</v>
      </c>
      <c r="S22" s="22">
        <f t="shared" ca="1" si="7"/>
        <v>11</v>
      </c>
      <c r="T22" s="23" t="str">
        <f t="shared" si="8"/>
        <v>$S$21:$S$26</v>
      </c>
      <c r="U22" s="23">
        <f t="shared" ca="1" si="9"/>
        <v>1</v>
      </c>
      <c r="V22" s="23" t="str">
        <f t="shared" si="10"/>
        <v>$U$21:$U$22</v>
      </c>
      <c r="W22" s="23">
        <f t="shared" ca="1" si="11"/>
        <v>2</v>
      </c>
      <c r="X22" s="23">
        <f t="shared" ca="1" si="12"/>
        <v>24</v>
      </c>
      <c r="Y22" s="64" t="str">
        <f t="shared" ca="1" si="13"/>
        <v>Utilities</v>
      </c>
      <c r="Z22" s="5">
        <f t="shared" ca="1" si="14"/>
        <v>0</v>
      </c>
      <c r="AA22" s="5">
        <f t="shared" ca="1" si="15"/>
        <v>0</v>
      </c>
      <c r="AB22" s="6" t="str">
        <f t="shared" ca="1" si="16"/>
        <v>-</v>
      </c>
      <c r="AC22" s="5">
        <f t="shared" ca="1" si="17"/>
        <v>0</v>
      </c>
      <c r="AD22" s="5">
        <f t="shared" ca="1" si="18"/>
        <v>0</v>
      </c>
      <c r="AF22" s="16"/>
      <c r="AI22" s="29" t="str">
        <f>Calculations!E41</f>
        <v>Total</v>
      </c>
      <c r="AJ22" s="30">
        <f ca="1">Calculations!F41</f>
        <v>0</v>
      </c>
      <c r="AK22" s="17"/>
      <c r="AM22" s="16"/>
      <c r="AR22" s="17"/>
    </row>
    <row r="23" spans="3:44" x14ac:dyDescent="0.45">
      <c r="C23" s="16" cm="1">
        <f t="array" ref="C23">IF(C22=-1,-1,IF(C22&lt;income_max_row,C22+1,IF(C22=income_max_row,Income_total_row,IF(C22=Income_total_row,"/1",IF(C22="/1",expenses_header_row,IF(C22&lt;expenses_max_row,C22+1,IF(C22=expenses_max_row,expenses_total_row, IF(C22=expenses_total_row, "/2", IF(C22="/2", savings_header_row, IF(C22&lt;savings_max_row, C22+1,IF(C22=savings_max_row, savings_total_row,-1)))))))))))</f>
        <v>25</v>
      </c>
      <c r="D23" s="17">
        <f t="shared" si="0"/>
        <v>22</v>
      </c>
      <c r="E23" s="16" cm="1">
        <f t="array" ref="E23">1*OR(row_id=Income_header_row, row_id=expenses_header_row,row_id=savings_header_row)</f>
        <v>0</v>
      </c>
      <c r="F23" s="7">
        <f t="shared" si="1"/>
        <v>1</v>
      </c>
      <c r="G23" s="7" cm="1">
        <f t="array" ref="G23">1*OR(row_id=Income_total_row,row_id=expenses_total_row,row_id=savings_total_row)</f>
        <v>0</v>
      </c>
      <c r="H23" s="7">
        <f t="shared" si="2"/>
        <v>0</v>
      </c>
      <c r="I23" s="16" t="str" cm="1">
        <f t="array" ref="I23">IFERROR(INDEX('Budget Planning'!$C:$C,header_row_id), "")</f>
        <v>Expenses</v>
      </c>
      <c r="J23" s="7" t="str" cm="1">
        <f t="array" ref="J23">IFERROR(INDEX('Budget Planning'!$C:$C,row_id), "")</f>
        <v>Groceries</v>
      </c>
      <c r="K23" s="18" cm="1">
        <f t="array" ref="K2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3" s="19" cm="1">
        <f t="array" ref="L23">IF(OR(is_header,is_empty),"",
INDEX('Budget Planning'!$E:$EM,row_id,
MATCH(IF(selected_period="Total Year", selected_year,DATE(selected_year, selected_period,1)), 'Budget Planning'!$E$9:$EM$9,0)))</f>
        <v>0</v>
      </c>
      <c r="M23" s="16" cm="1">
        <f t="array" ref="M23">IF(is_cat,
     IF(header_row_id=Income_header_row, MATCH(Income_min_row,$C:$C,0),
         IF(header_row_id=expenses_header_row, MATCH(expenses_min_row,$C:$C,0),
          IF(header_row_id=savings_header_row, MATCH(savings_min_row,$C:$C,0),""))),"")</f>
        <v>21</v>
      </c>
      <c r="N23" s="16" cm="1">
        <f t="array" ref="N23">IF(is_cat,
     IF(header_row_id=Income_header_row, MATCH(income_max_row,$C:$C,0),
         IF(header_row_id=expenses_header_row, MATCH(expenses_max_row,$C:$C,0),
          IF(header_row_id=savings_header_row, MATCH(savings_max_row,$C:$C,0),""))),"")</f>
        <v>26</v>
      </c>
      <c r="O23" s="20" t="str">
        <f t="shared" si="3"/>
        <v>$K$21:$K$26</v>
      </c>
      <c r="P23" s="7">
        <f t="shared" ca="1" si="4"/>
        <v>1</v>
      </c>
      <c r="Q23" s="7" t="str">
        <f t="shared" si="5"/>
        <v>$L$21:$L$26</v>
      </c>
      <c r="R23" s="21">
        <f t="shared" ca="1" si="6"/>
        <v>1</v>
      </c>
      <c r="S23" s="22">
        <f t="shared" ca="1" si="7"/>
        <v>11</v>
      </c>
      <c r="T23" s="23" t="str">
        <f t="shared" si="8"/>
        <v>$S$21:$S$26</v>
      </c>
      <c r="U23" s="23">
        <f t="shared" ca="1" si="9"/>
        <v>1</v>
      </c>
      <c r="V23" s="23" t="str">
        <f t="shared" si="10"/>
        <v>$U$21:$U$23</v>
      </c>
      <c r="W23" s="23">
        <f t="shared" ca="1" si="11"/>
        <v>3</v>
      </c>
      <c r="X23" s="23">
        <f t="shared" ca="1" si="12"/>
        <v>25</v>
      </c>
      <c r="Y23" s="64" t="str">
        <f t="shared" ca="1" si="13"/>
        <v>Groceries</v>
      </c>
      <c r="Z23" s="5">
        <f t="shared" ca="1" si="14"/>
        <v>0</v>
      </c>
      <c r="AA23" s="5">
        <f t="shared" ca="1" si="15"/>
        <v>0</v>
      </c>
      <c r="AB23" s="6" t="str">
        <f t="shared" ca="1" si="16"/>
        <v>-</v>
      </c>
      <c r="AC23" s="5">
        <f t="shared" ca="1" si="17"/>
        <v>0</v>
      </c>
      <c r="AD23" s="5">
        <f t="shared" ca="1" si="18"/>
        <v>0</v>
      </c>
      <c r="AF23" s="16"/>
      <c r="AK23" s="17"/>
      <c r="AM23" s="16"/>
      <c r="AR23" s="17"/>
    </row>
    <row r="24" spans="3:44" x14ac:dyDescent="0.45">
      <c r="C24" s="16" cm="1">
        <f t="array" ref="C24">IF(C23=-1,-1,IF(C23&lt;income_max_row,C23+1,IF(C23=income_max_row,Income_total_row,IF(C23=Income_total_row,"/1",IF(C23="/1",expenses_header_row,IF(C23&lt;expenses_max_row,C23+1,IF(C23=expenses_max_row,expenses_total_row, IF(C23=expenses_total_row, "/2", IF(C23="/2", savings_header_row, IF(C23&lt;savings_max_row, C23+1,IF(C23=savings_max_row, savings_total_row,-1)))))))))))</f>
        <v>26</v>
      </c>
      <c r="D24" s="17">
        <f t="shared" si="0"/>
        <v>22</v>
      </c>
      <c r="E24" s="16" cm="1">
        <f t="array" ref="E24">1*OR(row_id=Income_header_row, row_id=expenses_header_row,row_id=savings_header_row)</f>
        <v>0</v>
      </c>
      <c r="F24" s="7">
        <f t="shared" si="1"/>
        <v>1</v>
      </c>
      <c r="G24" s="7" cm="1">
        <f t="array" ref="G24">1*OR(row_id=Income_total_row,row_id=expenses_total_row,row_id=savings_total_row)</f>
        <v>0</v>
      </c>
      <c r="H24" s="7">
        <f t="shared" si="2"/>
        <v>0</v>
      </c>
      <c r="I24" s="16" t="str" cm="1">
        <f t="array" ref="I24">IFERROR(INDEX('Budget Planning'!$C:$C,header_row_id), "")</f>
        <v>Expenses</v>
      </c>
      <c r="J24" s="7" cm="1">
        <f t="array" ref="J24">IFERROR(INDEX('Budget Planning'!$C:$C,row_id), "")</f>
        <v>0</v>
      </c>
      <c r="K24" s="18" cm="1">
        <f t="array" ref="K2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4" s="19" cm="1">
        <f t="array" ref="L24">IF(OR(is_header,is_empty),"",
INDEX('Budget Planning'!$E:$EM,row_id,
MATCH(IF(selected_period="Total Year", selected_year,DATE(selected_year, selected_period,1)), 'Budget Planning'!$E$9:$EM$9,0)))</f>
        <v>0</v>
      </c>
      <c r="M24" s="16" cm="1">
        <f t="array" ref="M24">IF(is_cat,
     IF(header_row_id=Income_header_row, MATCH(Income_min_row,$C:$C,0),
         IF(header_row_id=expenses_header_row, MATCH(expenses_min_row,$C:$C,0),
          IF(header_row_id=savings_header_row, MATCH(savings_min_row,$C:$C,0),""))),"")</f>
        <v>21</v>
      </c>
      <c r="N24" s="16" cm="1">
        <f t="array" ref="N24">IF(is_cat,
     IF(header_row_id=Income_header_row, MATCH(income_max_row,$C:$C,0),
         IF(header_row_id=expenses_header_row, MATCH(expenses_max_row,$C:$C,0),
          IF(header_row_id=savings_header_row, MATCH(savings_max_row,$C:$C,0),""))),"")</f>
        <v>26</v>
      </c>
      <c r="O24" s="20" t="str">
        <f t="shared" si="3"/>
        <v>$K$21:$K$26</v>
      </c>
      <c r="P24" s="7">
        <f t="shared" ca="1" si="4"/>
        <v>1</v>
      </c>
      <c r="Q24" s="7" t="str">
        <f t="shared" si="5"/>
        <v>$L$21:$L$26</v>
      </c>
      <c r="R24" s="21">
        <f t="shared" ca="1" si="6"/>
        <v>1</v>
      </c>
      <c r="S24" s="22">
        <f t="shared" ca="1" si="7"/>
        <v>11</v>
      </c>
      <c r="T24" s="23" t="str">
        <f t="shared" si="8"/>
        <v>$S$21:$S$26</v>
      </c>
      <c r="U24" s="23">
        <f t="shared" ca="1" si="9"/>
        <v>1</v>
      </c>
      <c r="V24" s="23" t="str">
        <f t="shared" si="10"/>
        <v>$U$21:$U$24</v>
      </c>
      <c r="W24" s="23">
        <f t="shared" ca="1" si="11"/>
        <v>4</v>
      </c>
      <c r="X24" s="23">
        <f t="shared" ca="1" si="12"/>
        <v>26</v>
      </c>
      <c r="Y24" s="64">
        <f ca="1">IF(is_empty,"",INDEX($J:$J,MATCH(row_id,$X:$X,0)))</f>
        <v>0</v>
      </c>
      <c r="Z24" s="5">
        <f t="shared" ca="1" si="14"/>
        <v>0</v>
      </c>
      <c r="AA24" s="5">
        <f t="shared" ca="1" si="15"/>
        <v>0</v>
      </c>
      <c r="AB24" s="6" t="str">
        <f t="shared" ca="1" si="16"/>
        <v>-</v>
      </c>
      <c r="AC24" s="5">
        <f t="shared" ca="1" si="17"/>
        <v>0</v>
      </c>
      <c r="AD24" s="5">
        <f t="shared" ca="1" si="18"/>
        <v>0</v>
      </c>
      <c r="AF24" s="31"/>
      <c r="AG24" s="32"/>
      <c r="AH24" s="32"/>
      <c r="AI24" s="32"/>
      <c r="AJ24" s="32"/>
      <c r="AK24" s="33"/>
      <c r="AM24" s="31"/>
      <c r="AN24" s="32"/>
      <c r="AO24" s="32"/>
      <c r="AP24" s="32"/>
      <c r="AQ24" s="32"/>
      <c r="AR24" s="33"/>
    </row>
    <row r="25" spans="3:44" x14ac:dyDescent="0.45">
      <c r="C25" s="16" cm="1">
        <f t="array" ref="C25">IF(C24=-1,-1,IF(C24&lt;income_max_row,C24+1,IF(C24=income_max_row,Income_total_row,IF(C24=Income_total_row,"/1",IF(C24="/1",expenses_header_row,IF(C24&lt;expenses_max_row,C24+1,IF(C24=expenses_max_row,expenses_total_row, IF(C24=expenses_total_row, "/2", IF(C24="/2", savings_header_row, IF(C24&lt;savings_max_row, C24+1,IF(C24=savings_max_row, savings_total_row,-1)))))))))))</f>
        <v>27</v>
      </c>
      <c r="D25" s="17">
        <f t="shared" si="0"/>
        <v>22</v>
      </c>
      <c r="E25" s="16" cm="1">
        <f t="array" ref="E25">1*OR(row_id=Income_header_row, row_id=expenses_header_row,row_id=savings_header_row)</f>
        <v>0</v>
      </c>
      <c r="F25" s="7">
        <f t="shared" si="1"/>
        <v>1</v>
      </c>
      <c r="G25" s="7" cm="1">
        <f t="array" ref="G25">1*OR(row_id=Income_total_row,row_id=expenses_total_row,row_id=savings_total_row)</f>
        <v>0</v>
      </c>
      <c r="H25" s="7">
        <f t="shared" si="2"/>
        <v>0</v>
      </c>
      <c r="I25" s="16" t="str" cm="1">
        <f t="array" ref="I25">IFERROR(INDEX('Budget Planning'!$C:$C,header_row_id), "")</f>
        <v>Expenses</v>
      </c>
      <c r="J25" s="7" cm="1">
        <f t="array" ref="J25">IFERROR(INDEX('Budget Planning'!$C:$C,row_id), "")</f>
        <v>0</v>
      </c>
      <c r="K25" s="18" cm="1">
        <f t="array" ref="K2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5" s="19" cm="1">
        <f t="array" ref="L25">IF(OR(is_header,is_empty),"",
INDEX('Budget Planning'!$E:$EM,row_id,
MATCH(IF(selected_period="Total Year", selected_year,DATE(selected_year, selected_period,1)), 'Budget Planning'!$E$9:$EM$9,0)))</f>
        <v>0</v>
      </c>
      <c r="M25" s="16" cm="1">
        <f t="array" ref="M25">IF(is_cat,
     IF(header_row_id=Income_header_row, MATCH(Income_min_row,$C:$C,0),
         IF(header_row_id=expenses_header_row, MATCH(expenses_min_row,$C:$C,0),
          IF(header_row_id=savings_header_row, MATCH(savings_min_row,$C:$C,0),""))),"")</f>
        <v>21</v>
      </c>
      <c r="N25" s="16" cm="1">
        <f t="array" ref="N25">IF(is_cat,
     IF(header_row_id=Income_header_row, MATCH(income_max_row,$C:$C,0),
         IF(header_row_id=expenses_header_row, MATCH(expenses_max_row,$C:$C,0),
          IF(header_row_id=savings_header_row, MATCH(savings_max_row,$C:$C,0),""))),"")</f>
        <v>26</v>
      </c>
      <c r="O25" s="20" t="str">
        <f t="shared" si="3"/>
        <v>$K$21:$K$26</v>
      </c>
      <c r="P25" s="7">
        <f t="shared" ca="1" si="4"/>
        <v>1</v>
      </c>
      <c r="Q25" s="7" t="str">
        <f t="shared" si="5"/>
        <v>$L$21:$L$26</v>
      </c>
      <c r="R25" s="21">
        <f t="shared" ca="1" si="6"/>
        <v>1</v>
      </c>
      <c r="S25" s="22">
        <f t="shared" ca="1" si="7"/>
        <v>11</v>
      </c>
      <c r="T25" s="23" t="str">
        <f t="shared" si="8"/>
        <v>$S$21:$S$26</v>
      </c>
      <c r="U25" s="23">
        <f t="shared" ca="1" si="9"/>
        <v>1</v>
      </c>
      <c r="V25" s="23" t="str">
        <f t="shared" si="10"/>
        <v>$U$21:$U$25</v>
      </c>
      <c r="W25" s="23">
        <f t="shared" ca="1" si="11"/>
        <v>5</v>
      </c>
      <c r="X25" s="23">
        <f t="shared" ca="1" si="12"/>
        <v>27</v>
      </c>
      <c r="Y25" s="64">
        <f t="shared" ca="1" si="13"/>
        <v>0</v>
      </c>
      <c r="Z25" s="5">
        <f t="shared" ca="1" si="14"/>
        <v>0</v>
      </c>
      <c r="AA25" s="5">
        <f t="shared" ca="1" si="15"/>
        <v>0</v>
      </c>
      <c r="AB25" s="6" t="str">
        <f t="shared" ca="1" si="16"/>
        <v>-</v>
      </c>
      <c r="AC25" s="5">
        <f t="shared" ca="1" si="17"/>
        <v>0</v>
      </c>
      <c r="AD25" s="5">
        <f t="shared" ca="1" si="18"/>
        <v>0</v>
      </c>
    </row>
    <row r="26" spans="3:44" x14ac:dyDescent="0.45">
      <c r="C26" s="16" cm="1">
        <f t="array" ref="C26">IF(C25=-1,-1,IF(C25&lt;income_max_row,C25+1,IF(C25=income_max_row,Income_total_row,IF(C25=Income_total_row,"/1",IF(C25="/1",expenses_header_row,IF(C25&lt;expenses_max_row,C25+1,IF(C25=expenses_max_row,expenses_total_row, IF(C25=expenses_total_row, "/2", IF(C25="/2", savings_header_row, IF(C25&lt;savings_max_row, C25+1,IF(C25=savings_max_row, savings_total_row,-1)))))))))))</f>
        <v>28</v>
      </c>
      <c r="D26" s="17">
        <f t="shared" si="0"/>
        <v>22</v>
      </c>
      <c r="E26" s="16" cm="1">
        <f t="array" ref="E26">1*OR(row_id=Income_header_row, row_id=expenses_header_row,row_id=savings_header_row)</f>
        <v>0</v>
      </c>
      <c r="F26" s="7">
        <f t="shared" si="1"/>
        <v>1</v>
      </c>
      <c r="G26" s="7" cm="1">
        <f t="array" ref="G26">1*OR(row_id=Income_total_row,row_id=expenses_total_row,row_id=savings_total_row)</f>
        <v>0</v>
      </c>
      <c r="H26" s="7">
        <f t="shared" si="2"/>
        <v>0</v>
      </c>
      <c r="I26" s="16" t="str" cm="1">
        <f t="array" ref="I26">IFERROR(INDEX('Budget Planning'!$C:$C,header_row_id), "")</f>
        <v>Expenses</v>
      </c>
      <c r="J26" s="7" cm="1">
        <f t="array" ref="J26">IFERROR(INDEX('Budget Planning'!$C:$C,row_id), "")</f>
        <v>0</v>
      </c>
      <c r="K26" s="18" cm="1">
        <f t="array" ref="K2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6" s="19" cm="1">
        <f t="array" ref="L26">IF(OR(is_header,is_empty),"",
INDEX('Budget Planning'!$E:$EM,row_id,
MATCH(IF(selected_period="Total Year", selected_year,DATE(selected_year, selected_period,1)), 'Budget Planning'!$E$9:$EM$9,0)))</f>
        <v>0</v>
      </c>
      <c r="M26" s="16" cm="1">
        <f t="array" ref="M26">IF(is_cat,
     IF(header_row_id=Income_header_row, MATCH(Income_min_row,$C:$C,0),
         IF(header_row_id=expenses_header_row, MATCH(expenses_min_row,$C:$C,0),
          IF(header_row_id=savings_header_row, MATCH(savings_min_row,$C:$C,0),""))),"")</f>
        <v>21</v>
      </c>
      <c r="N26" s="16" cm="1">
        <f t="array" ref="N26">IF(is_cat,
     IF(header_row_id=Income_header_row, MATCH(income_max_row,$C:$C,0),
         IF(header_row_id=expenses_header_row, MATCH(expenses_max_row,$C:$C,0),
          IF(header_row_id=savings_header_row, MATCH(savings_max_row,$C:$C,0),""))),"")</f>
        <v>26</v>
      </c>
      <c r="O26" s="20" t="str">
        <f t="shared" si="3"/>
        <v>$K$21:$K$26</v>
      </c>
      <c r="P26" s="7">
        <f t="shared" ca="1" si="4"/>
        <v>1</v>
      </c>
      <c r="Q26" s="7" t="str">
        <f t="shared" si="5"/>
        <v>$L$21:$L$26</v>
      </c>
      <c r="R26" s="21">
        <f t="shared" ca="1" si="6"/>
        <v>1</v>
      </c>
      <c r="S26" s="22">
        <f t="shared" ca="1" si="7"/>
        <v>11</v>
      </c>
      <c r="T26" s="23" t="str">
        <f t="shared" si="8"/>
        <v>$S$21:$S$26</v>
      </c>
      <c r="U26" s="23">
        <f t="shared" ca="1" si="9"/>
        <v>1</v>
      </c>
      <c r="V26" s="23" t="str">
        <f t="shared" si="10"/>
        <v>$U$21:$U$26</v>
      </c>
      <c r="W26" s="23">
        <f t="shared" ca="1" si="11"/>
        <v>6</v>
      </c>
      <c r="X26" s="23">
        <f t="shared" ca="1" si="12"/>
        <v>28</v>
      </c>
      <c r="Y26" s="64">
        <f t="shared" ca="1" si="13"/>
        <v>0</v>
      </c>
      <c r="Z26" s="5">
        <f t="shared" ca="1" si="14"/>
        <v>0</v>
      </c>
      <c r="AA26" s="5">
        <f t="shared" ca="1" si="15"/>
        <v>0</v>
      </c>
      <c r="AB26" s="6" t="str">
        <f t="shared" ca="1" si="16"/>
        <v>-</v>
      </c>
      <c r="AC26" s="5">
        <f t="shared" ca="1" si="17"/>
        <v>0</v>
      </c>
      <c r="AD26" s="5">
        <f t="shared" ca="1" si="18"/>
        <v>0</v>
      </c>
      <c r="AF26" s="24"/>
      <c r="AG26" s="25"/>
      <c r="AH26" s="25"/>
      <c r="AI26" s="25"/>
      <c r="AJ26" s="25"/>
      <c r="AK26" s="26"/>
      <c r="AM26" s="24"/>
      <c r="AN26" s="25"/>
      <c r="AO26" s="25"/>
      <c r="AP26" s="25"/>
      <c r="AQ26" s="25"/>
      <c r="AR26" s="26"/>
    </row>
    <row r="27" spans="3:44" x14ac:dyDescent="0.45">
      <c r="C27" s="16" cm="1">
        <f t="array" ref="C27">IF(C26=-1,-1,IF(C26&lt;income_max_row,C26+1,IF(C26=income_max_row,Income_total_row,IF(C26=Income_total_row,"/1",IF(C26="/1",expenses_header_row,IF(C26&lt;expenses_max_row,C26+1,IF(C26=expenses_max_row,expenses_total_row, IF(C26=expenses_total_row, "/2", IF(C26="/2", savings_header_row, IF(C26&lt;savings_max_row, C26+1,IF(C26=savings_max_row, savings_total_row,-1)))))))))))</f>
        <v>33</v>
      </c>
      <c r="D27" s="17">
        <f t="shared" si="0"/>
        <v>22</v>
      </c>
      <c r="E27" s="16" cm="1">
        <f t="array" ref="E27">1*OR(row_id=Income_header_row, row_id=expenses_header_row,row_id=savings_header_row)</f>
        <v>0</v>
      </c>
      <c r="F27" s="7">
        <f t="shared" si="1"/>
        <v>0</v>
      </c>
      <c r="G27" s="7" cm="1">
        <f t="array" ref="G27">1*OR(row_id=Income_total_row,row_id=expenses_total_row,row_id=savings_total_row)</f>
        <v>1</v>
      </c>
      <c r="H27" s="7">
        <f t="shared" si="2"/>
        <v>0</v>
      </c>
      <c r="I27" s="16" t="str" cm="1">
        <f t="array" ref="I27">IFERROR(INDEX('Budget Planning'!$C:$C,header_row_id), "")</f>
        <v>Expenses</v>
      </c>
      <c r="J27" s="7" t="str" cm="1">
        <f t="array" ref="J27">IFERROR(INDEX('Budget Planning'!$C:$C,row_id), "")</f>
        <v>Total</v>
      </c>
      <c r="K27" s="18" cm="1">
        <f t="array" ref="K2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27" s="19" cm="1">
        <f t="array" aca="1" ref="L27" ca="1">IF(OR(is_header,is_empty),"",
INDEX('Budget Planning'!$E:$EM,row_id,
MATCH(IF(selected_period="Total Year", selected_year,DATE(selected_year, selected_period,1)), 'Budget Planning'!$E$9:$EM$9,0)))</f>
        <v>0</v>
      </c>
      <c r="M27" s="16" t="str" cm="1">
        <f t="array" ref="M27">IF(is_cat,
     IF(header_row_id=Income_header_row, MATCH(Income_min_row,$C:$C,0),
         IF(header_row_id=expenses_header_row, MATCH(expenses_min_row,$C:$C,0),
          IF(header_row_id=savings_header_row, MATCH(savings_min_row,$C:$C,0),""))),"")</f>
        <v/>
      </c>
      <c r="N27" s="16" t="str" cm="1">
        <f t="array" ref="N27">IF(is_cat,
     IF(header_row_id=Income_header_row, MATCH(income_max_row,$C:$C,0),
         IF(header_row_id=expenses_header_row, MATCH(expenses_max_row,$C:$C,0),
          IF(header_row_id=savings_header_row, MATCH(savings_max_row,$C:$C,0),""))),"")</f>
        <v/>
      </c>
      <c r="O27" s="20" t="str">
        <f t="shared" si="3"/>
        <v/>
      </c>
      <c r="P27" s="7" t="str">
        <f t="shared" ca="1" si="4"/>
        <v/>
      </c>
      <c r="Q27" s="7" t="str">
        <f t="shared" si="5"/>
        <v/>
      </c>
      <c r="R27" s="21" t="str">
        <f t="shared" ca="1" si="6"/>
        <v/>
      </c>
      <c r="S27" s="22" t="str">
        <f t="shared" si="7"/>
        <v/>
      </c>
      <c r="T27" s="23" t="str">
        <f t="shared" si="8"/>
        <v/>
      </c>
      <c r="U27" s="23" t="str">
        <f t="shared" ca="1" si="9"/>
        <v/>
      </c>
      <c r="V27" s="23" t="str">
        <f t="shared" si="10"/>
        <v/>
      </c>
      <c r="W27" s="23" t="str">
        <f t="shared" ca="1" si="11"/>
        <v/>
      </c>
      <c r="X27" s="23">
        <f t="shared" si="12"/>
        <v>33</v>
      </c>
      <c r="Y27" s="64" t="str">
        <f t="shared" ca="1" si="13"/>
        <v>Total</v>
      </c>
      <c r="Z27" s="65">
        <f t="shared" ca="1" si="14"/>
        <v>0</v>
      </c>
      <c r="AA27" s="65">
        <f t="shared" ca="1" si="15"/>
        <v>0</v>
      </c>
      <c r="AB27" s="66" t="str">
        <f t="shared" ca="1" si="16"/>
        <v>-</v>
      </c>
      <c r="AC27" s="65">
        <f t="shared" ca="1" si="17"/>
        <v>0</v>
      </c>
      <c r="AD27" s="65">
        <f t="shared" ca="1" si="18"/>
        <v>0</v>
      </c>
      <c r="AF27" s="16"/>
      <c r="AK27" s="17"/>
      <c r="AM27" s="16"/>
      <c r="AR27" s="17"/>
    </row>
    <row r="28" spans="3:44" x14ac:dyDescent="0.45">
      <c r="C28" s="16" t="str" cm="1">
        <f t="array" ref="C28">IF(C27=-1,-1,IF(C27&lt;income_max_row,C27+1,IF(C27=income_max_row,Income_total_row,IF(C27=Income_total_row,"/1",IF(C27="/1",expenses_header_row,IF(C27&lt;expenses_max_row,C27+1,IF(C27=expenses_max_row,expenses_total_row, IF(C27=expenses_total_row, "/2", IF(C27="/2", savings_header_row, IF(C27&lt;savings_max_row, C27+1,IF(C27=savings_max_row, savings_total_row,-1)))))))))))</f>
        <v>/2</v>
      </c>
      <c r="D28" s="17">
        <f t="shared" si="0"/>
        <v>-1</v>
      </c>
      <c r="E28" s="16" cm="1">
        <f t="array" ref="E28">1*OR(row_id=Income_header_row, row_id=expenses_header_row,row_id=savings_header_row)</f>
        <v>0</v>
      </c>
      <c r="F28" s="7">
        <f t="shared" si="1"/>
        <v>0</v>
      </c>
      <c r="G28" s="7" cm="1">
        <f t="array" ref="G28">1*OR(row_id=Income_total_row,row_id=expenses_total_row,row_id=savings_total_row)</f>
        <v>0</v>
      </c>
      <c r="H28" s="7">
        <f t="shared" si="2"/>
        <v>1</v>
      </c>
      <c r="I28" s="16" t="str" cm="1">
        <f t="array" ref="I28">IFERROR(INDEX('Budget Planning'!$C:$C,header_row_id), "")</f>
        <v/>
      </c>
      <c r="J28" s="7" t="str" cm="1">
        <f t="array" ref="J28">IFERROR(INDEX('Budget Planning'!$C:$C,row_id), "")</f>
        <v/>
      </c>
      <c r="K28" s="18" t="str" cm="1">
        <f t="array" ref="K2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8" s="19" t="str" cm="1">
        <f t="array" ref="L28">IF(OR(is_header,is_empty),"",
INDEX('Budget Planning'!$E:$EM,row_id,
MATCH(IF(selected_period="Total Year", selected_year,DATE(selected_year, selected_period,1)), 'Budget Planning'!$E$9:$EM$9,0)))</f>
        <v/>
      </c>
      <c r="M28" s="16" t="str" cm="1">
        <f t="array" ref="M28">IF(is_cat,
     IF(header_row_id=Income_header_row, MATCH(Income_min_row,$C:$C,0),
         IF(header_row_id=expenses_header_row, MATCH(expenses_min_row,$C:$C,0),
          IF(header_row_id=savings_header_row, MATCH(savings_min_row,$C:$C,0),""))),"")</f>
        <v/>
      </c>
      <c r="N28" s="16" t="str" cm="1">
        <f t="array" ref="N28">IF(is_cat,
     IF(header_row_id=Income_header_row, MATCH(income_max_row,$C:$C,0),
         IF(header_row_id=expenses_header_row, MATCH(expenses_max_row,$C:$C,0),
          IF(header_row_id=savings_header_row, MATCH(savings_max_row,$C:$C,0),""))),"")</f>
        <v/>
      </c>
      <c r="O28" s="20" t="str">
        <f t="shared" si="3"/>
        <v/>
      </c>
      <c r="P28" s="7" t="str">
        <f t="shared" ca="1" si="4"/>
        <v/>
      </c>
      <c r="Q28" s="7" t="str">
        <f t="shared" si="5"/>
        <v/>
      </c>
      <c r="R28" s="21" t="str">
        <f t="shared" ca="1" si="6"/>
        <v/>
      </c>
      <c r="S28" s="22" t="str">
        <f t="shared" si="7"/>
        <v/>
      </c>
      <c r="T28" s="23" t="str">
        <f t="shared" si="8"/>
        <v/>
      </c>
      <c r="U28" s="23" t="str">
        <f t="shared" ca="1" si="9"/>
        <v/>
      </c>
      <c r="V28" s="23" t="str">
        <f t="shared" si="10"/>
        <v/>
      </c>
      <c r="W28" s="23" t="str">
        <f t="shared" ca="1" si="11"/>
        <v/>
      </c>
      <c r="X28" s="23" t="str">
        <f t="shared" si="12"/>
        <v>/2</v>
      </c>
      <c r="Y28" s="64" t="str">
        <f t="shared" si="13"/>
        <v/>
      </c>
      <c r="Z28" s="5" t="str">
        <f t="shared" si="14"/>
        <v/>
      </c>
      <c r="AA28" s="5" t="str">
        <f t="shared" si="15"/>
        <v/>
      </c>
      <c r="AB28" s="6" t="str">
        <f t="shared" si="16"/>
        <v/>
      </c>
      <c r="AC28" s="5" t="str">
        <f t="shared" si="17"/>
        <v/>
      </c>
      <c r="AD28" s="5" t="str">
        <f t="shared" si="18"/>
        <v/>
      </c>
      <c r="AF28" s="16"/>
      <c r="AK28" s="17"/>
      <c r="AM28" s="16"/>
      <c r="AR28" s="17"/>
    </row>
    <row r="29" spans="3:44" x14ac:dyDescent="0.45">
      <c r="C29" s="16" cm="1">
        <f t="array" ref="C29">IF(C28=-1,-1,IF(C28&lt;income_max_row,C28+1,IF(C28=income_max_row,Income_total_row,IF(C28=Income_total_row,"/1",IF(C28="/1",expenses_header_row,IF(C28&lt;expenses_max_row,C28+1,IF(C28=expenses_max_row,expenses_total_row, IF(C28=expenses_total_row, "/2", IF(C28="/2", savings_header_row, IF(C28&lt;savings_max_row, C28+1,IF(C28=savings_max_row, savings_total_row,-1)))))))))))</f>
        <v>35</v>
      </c>
      <c r="D29" s="17">
        <f t="shared" si="0"/>
        <v>35</v>
      </c>
      <c r="E29" s="16" cm="1">
        <f t="array" ref="E29">1*OR(row_id=Income_header_row, row_id=expenses_header_row,row_id=savings_header_row)</f>
        <v>1</v>
      </c>
      <c r="F29" s="7">
        <f t="shared" si="1"/>
        <v>0</v>
      </c>
      <c r="G29" s="7" cm="1">
        <f t="array" ref="G29">1*OR(row_id=Income_total_row,row_id=expenses_total_row,row_id=savings_total_row)</f>
        <v>0</v>
      </c>
      <c r="H29" s="7">
        <f t="shared" si="2"/>
        <v>0</v>
      </c>
      <c r="I29" s="16" t="str" cm="1">
        <f t="array" ref="I29">IFERROR(INDEX('Budget Planning'!$C:$C,header_row_id), "")</f>
        <v>Savings</v>
      </c>
      <c r="J29" s="7" t="str" cm="1">
        <f t="array" ref="J29">IFERROR(INDEX('Budget Planning'!$C:$C,row_id), "")</f>
        <v>Savings</v>
      </c>
      <c r="K29" s="18" t="str" cm="1">
        <f t="array" ref="K2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29" s="19" t="str" cm="1">
        <f t="array" ref="L29">IF(OR(is_header,is_empty),"",
INDEX('Budget Planning'!$E:$EM,row_id,
MATCH(IF(selected_period="Total Year", selected_year,DATE(selected_year, selected_period,1)), 'Budget Planning'!$E$9:$EM$9,0)))</f>
        <v/>
      </c>
      <c r="M29" s="16" t="str" cm="1">
        <f t="array" ref="M29">IF(is_cat,
     IF(header_row_id=Income_header_row, MATCH(Income_min_row,$C:$C,0),
         IF(header_row_id=expenses_header_row, MATCH(expenses_min_row,$C:$C,0),
          IF(header_row_id=savings_header_row, MATCH(savings_min_row,$C:$C,0),""))),"")</f>
        <v/>
      </c>
      <c r="N29" s="16" t="str" cm="1">
        <f t="array" ref="N29">IF(is_cat,
     IF(header_row_id=Income_header_row, MATCH(income_max_row,$C:$C,0),
         IF(header_row_id=expenses_header_row, MATCH(expenses_max_row,$C:$C,0),
          IF(header_row_id=savings_header_row, MATCH(savings_max_row,$C:$C,0),""))),"")</f>
        <v/>
      </c>
      <c r="O29" s="20" t="str">
        <f t="shared" si="3"/>
        <v/>
      </c>
      <c r="P29" s="7" t="str">
        <f t="shared" ca="1" si="4"/>
        <v/>
      </c>
      <c r="Q29" s="7" t="str">
        <f t="shared" si="5"/>
        <v/>
      </c>
      <c r="R29" s="21" t="str">
        <f t="shared" ca="1" si="6"/>
        <v/>
      </c>
      <c r="S29" s="22" t="str">
        <f t="shared" si="7"/>
        <v/>
      </c>
      <c r="T29" s="23" t="str">
        <f t="shared" si="8"/>
        <v/>
      </c>
      <c r="U29" s="23" t="str">
        <f t="shared" ca="1" si="9"/>
        <v/>
      </c>
      <c r="V29" s="23" t="str">
        <f t="shared" si="10"/>
        <v/>
      </c>
      <c r="W29" s="23" t="str">
        <f t="shared" ca="1" si="11"/>
        <v/>
      </c>
      <c r="X29" s="23">
        <f t="shared" si="12"/>
        <v>35</v>
      </c>
      <c r="Y29" s="64" t="str">
        <f t="shared" ca="1" si="13"/>
        <v>Savings</v>
      </c>
      <c r="Z29" s="5" t="str">
        <f t="shared" si="14"/>
        <v>Tracked</v>
      </c>
      <c r="AA29" s="5" t="str">
        <f t="shared" si="15"/>
        <v>Budget</v>
      </c>
      <c r="AB29" s="6" t="str">
        <f t="shared" si="16"/>
        <v>% Compl.</v>
      </c>
      <c r="AC29" s="5" t="str">
        <f t="shared" si="17"/>
        <v>Remaining</v>
      </c>
      <c r="AD29" s="5" t="str">
        <f t="shared" si="18"/>
        <v>Excess</v>
      </c>
      <c r="AF29" s="16"/>
      <c r="AI29" s="27" t="str">
        <f ca="1">Calculations!I35</f>
        <v/>
      </c>
      <c r="AJ29" s="28" t="str">
        <f ca="1">Calculations!J35</f>
        <v/>
      </c>
      <c r="AK29" s="17"/>
      <c r="AM29" s="16"/>
      <c r="AP29" s="27" t="str">
        <f ca="1">Calculations!M35</f>
        <v/>
      </c>
      <c r="AQ29" s="28" t="str">
        <f ca="1">Calculations!N35</f>
        <v/>
      </c>
      <c r="AR29" s="17"/>
    </row>
    <row r="30" spans="3:44" x14ac:dyDescent="0.45">
      <c r="C30" s="16" cm="1">
        <f t="array" ref="C30">IF(C29=-1,-1,IF(C29&lt;income_max_row,C29+1,IF(C29=income_max_row,Income_total_row,IF(C29=Income_total_row,"/1",IF(C29="/1",expenses_header_row,IF(C29&lt;expenses_max_row,C29+1,IF(C29=expenses_max_row,expenses_total_row, IF(C29=expenses_total_row, "/2", IF(C29="/2", savings_header_row, IF(C29&lt;savings_max_row, C29+1,IF(C29=savings_max_row, savings_total_row,-1)))))))))))</f>
        <v>36</v>
      </c>
      <c r="D30" s="17">
        <f t="shared" si="0"/>
        <v>35</v>
      </c>
      <c r="E30" s="16" cm="1">
        <f t="array" ref="E30">1*OR(row_id=Income_header_row, row_id=expenses_header_row,row_id=savings_header_row)</f>
        <v>0</v>
      </c>
      <c r="F30" s="7">
        <f t="shared" si="1"/>
        <v>1</v>
      </c>
      <c r="G30" s="7" cm="1">
        <f t="array" ref="G30">1*OR(row_id=Income_total_row,row_id=expenses_total_row,row_id=savings_total_row)</f>
        <v>0</v>
      </c>
      <c r="H30" s="7">
        <f t="shared" si="2"/>
        <v>0</v>
      </c>
      <c r="I30" s="16" t="str" cm="1">
        <f t="array" ref="I30">IFERROR(INDEX('Budget Planning'!$C:$C,header_row_id), "")</f>
        <v>Savings</v>
      </c>
      <c r="J30" s="7" t="str" cm="1">
        <f t="array" ref="J30">IFERROR(INDEX('Budget Planning'!$C:$C,row_id), "")</f>
        <v>Emergency Fund</v>
      </c>
      <c r="K30" s="18" cm="1">
        <f t="array" ref="K3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0" s="19" cm="1">
        <f t="array" ref="L30">IF(OR(is_header,is_empty),"",
INDEX('Budget Planning'!$E:$EM,row_id,
MATCH(IF(selected_period="Total Year", selected_year,DATE(selected_year, selected_period,1)), 'Budget Planning'!$E$9:$EM$9,0)))</f>
        <v>0</v>
      </c>
      <c r="M30" s="16" cm="1">
        <f t="array" ref="M30">IF(is_cat,
     IF(header_row_id=Income_header_row, MATCH(Income_min_row,$C:$C,0),
         IF(header_row_id=expenses_header_row, MATCH(expenses_min_row,$C:$C,0),
          IF(header_row_id=savings_header_row, MATCH(savings_min_row,$C:$C,0),""))),"")</f>
        <v>30</v>
      </c>
      <c r="N30" s="16" cm="1">
        <f t="array" ref="N30">IF(is_cat,
     IF(header_row_id=Income_header_row, MATCH(income_max_row,$C:$C,0),
         IF(header_row_id=expenses_header_row, MATCH(expenses_max_row,$C:$C,0),
          IF(header_row_id=savings_header_row, MATCH(savings_max_row,$C:$C,0),""))),"")</f>
        <v>33</v>
      </c>
      <c r="O30" s="20" t="str">
        <f t="shared" si="3"/>
        <v>$K$30:$K$33</v>
      </c>
      <c r="P30" s="7">
        <f t="shared" ca="1" si="4"/>
        <v>1</v>
      </c>
      <c r="Q30" s="7" t="str">
        <f t="shared" si="5"/>
        <v>$L$30:$L$33</v>
      </c>
      <c r="R30" s="21">
        <f t="shared" ca="1" si="6"/>
        <v>1</v>
      </c>
      <c r="S30" s="22">
        <f t="shared" ca="1" si="7"/>
        <v>11</v>
      </c>
      <c r="T30" s="23" t="str">
        <f t="shared" si="8"/>
        <v>$S$30:$S$33</v>
      </c>
      <c r="U30" s="23">
        <f t="shared" ca="1" si="9"/>
        <v>1</v>
      </c>
      <c r="V30" s="23" t="str">
        <f t="shared" si="10"/>
        <v>$U$30:$U$30</v>
      </c>
      <c r="W30" s="23">
        <f t="shared" ca="1" si="11"/>
        <v>1</v>
      </c>
      <c r="X30" s="23">
        <f t="shared" ca="1" si="12"/>
        <v>36</v>
      </c>
      <c r="Y30" s="64" t="str">
        <f t="shared" ca="1" si="13"/>
        <v>Emergency Fund</v>
      </c>
      <c r="Z30" s="5">
        <f t="shared" ca="1" si="14"/>
        <v>0</v>
      </c>
      <c r="AA30" s="5">
        <f t="shared" ca="1" si="15"/>
        <v>0</v>
      </c>
      <c r="AB30" s="6" t="str">
        <f t="shared" ca="1" si="16"/>
        <v>-</v>
      </c>
      <c r="AC30" s="5">
        <f t="shared" ca="1" si="17"/>
        <v>0</v>
      </c>
      <c r="AD30" s="5">
        <f t="shared" ca="1" si="18"/>
        <v>0</v>
      </c>
      <c r="AF30" s="16"/>
      <c r="AI30" s="27" t="str">
        <f ca="1">Calculations!I36</f>
        <v/>
      </c>
      <c r="AJ30" s="28" t="str">
        <f ca="1">Calculations!J36</f>
        <v/>
      </c>
      <c r="AK30" s="17"/>
      <c r="AM30" s="16"/>
      <c r="AP30" s="27" t="str">
        <f ca="1">Calculations!M36</f>
        <v/>
      </c>
      <c r="AQ30" s="28" t="str">
        <f ca="1">Calculations!N36</f>
        <v/>
      </c>
      <c r="AR30" s="17"/>
    </row>
    <row r="31" spans="3:44" x14ac:dyDescent="0.45">
      <c r="C31" s="16" cm="1">
        <f t="array" ref="C31">IF(C30=-1,-1,IF(C30&lt;income_max_row,C30+1,IF(C30=income_max_row,Income_total_row,IF(C30=Income_total_row,"/1",IF(C30="/1",expenses_header_row,IF(C30&lt;expenses_max_row,C30+1,IF(C30=expenses_max_row,expenses_total_row, IF(C30=expenses_total_row, "/2", IF(C30="/2", savings_header_row, IF(C30&lt;savings_max_row, C30+1,IF(C30=savings_max_row, savings_total_row,-1)))))))))))</f>
        <v>37</v>
      </c>
      <c r="D31" s="17">
        <f t="shared" si="0"/>
        <v>35</v>
      </c>
      <c r="E31" s="16" cm="1">
        <f t="array" ref="E31">1*OR(row_id=Income_header_row, row_id=expenses_header_row,row_id=savings_header_row)</f>
        <v>0</v>
      </c>
      <c r="F31" s="7">
        <f t="shared" si="1"/>
        <v>1</v>
      </c>
      <c r="G31" s="7" cm="1">
        <f t="array" ref="G31">1*OR(row_id=Income_total_row,row_id=expenses_total_row,row_id=savings_total_row)</f>
        <v>0</v>
      </c>
      <c r="H31" s="7">
        <f t="shared" si="2"/>
        <v>0</v>
      </c>
      <c r="I31" s="16" t="str" cm="1">
        <f t="array" ref="I31">IFERROR(INDEX('Budget Planning'!$C:$C,header_row_id), "")</f>
        <v>Savings</v>
      </c>
      <c r="J31" s="7" t="str" cm="1">
        <f t="array" ref="J31">IFERROR(INDEX('Budget Planning'!$C:$C,row_id), "")</f>
        <v>401K</v>
      </c>
      <c r="K31" s="18" cm="1">
        <f t="array" ref="K3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1" s="19" cm="1">
        <f t="array" ref="L31">IF(OR(is_header,is_empty),"",
INDEX('Budget Planning'!$E:$EM,row_id,
MATCH(IF(selected_period="Total Year", selected_year,DATE(selected_year, selected_period,1)), 'Budget Planning'!$E$9:$EM$9,0)))</f>
        <v>0</v>
      </c>
      <c r="M31" s="16" cm="1">
        <f t="array" ref="M31">IF(is_cat,
     IF(header_row_id=Income_header_row, MATCH(Income_min_row,$C:$C,0),
         IF(header_row_id=expenses_header_row, MATCH(expenses_min_row,$C:$C,0),
          IF(header_row_id=savings_header_row, MATCH(savings_min_row,$C:$C,0),""))),"")</f>
        <v>30</v>
      </c>
      <c r="N31" s="16" cm="1">
        <f t="array" ref="N31">IF(is_cat,
     IF(header_row_id=Income_header_row, MATCH(income_max_row,$C:$C,0),
         IF(header_row_id=expenses_header_row, MATCH(expenses_max_row,$C:$C,0),
          IF(header_row_id=savings_header_row, MATCH(savings_max_row,$C:$C,0),""))),"")</f>
        <v>33</v>
      </c>
      <c r="O31" s="20" t="str">
        <f t="shared" si="3"/>
        <v>$K$30:$K$33</v>
      </c>
      <c r="P31" s="7">
        <f t="shared" ca="1" si="4"/>
        <v>1</v>
      </c>
      <c r="Q31" s="7" t="str">
        <f t="shared" si="5"/>
        <v>$L$30:$L$33</v>
      </c>
      <c r="R31" s="21">
        <f t="shared" ca="1" si="6"/>
        <v>1</v>
      </c>
      <c r="S31" s="22">
        <f t="shared" ca="1" si="7"/>
        <v>11</v>
      </c>
      <c r="T31" s="23" t="str">
        <f t="shared" si="8"/>
        <v>$S$30:$S$33</v>
      </c>
      <c r="U31" s="23">
        <f t="shared" ca="1" si="9"/>
        <v>1</v>
      </c>
      <c r="V31" s="23" t="str">
        <f t="shared" si="10"/>
        <v>$U$30:$U$31</v>
      </c>
      <c r="W31" s="23">
        <f t="shared" ca="1" si="11"/>
        <v>2</v>
      </c>
      <c r="X31" s="23">
        <f t="shared" ca="1" si="12"/>
        <v>37</v>
      </c>
      <c r="Y31" s="64" t="str">
        <f t="shared" ca="1" si="13"/>
        <v>401K</v>
      </c>
      <c r="Z31" s="5">
        <f t="shared" ca="1" si="14"/>
        <v>0</v>
      </c>
      <c r="AA31" s="5">
        <f t="shared" ca="1" si="15"/>
        <v>0</v>
      </c>
      <c r="AB31" s="6" t="str">
        <f t="shared" ca="1" si="16"/>
        <v>-</v>
      </c>
      <c r="AC31" s="5">
        <f t="shared" ca="1" si="17"/>
        <v>0</v>
      </c>
      <c r="AD31" s="5">
        <f t="shared" ca="1" si="18"/>
        <v>0</v>
      </c>
      <c r="AF31" s="16"/>
      <c r="AI31" s="27" t="str">
        <f ca="1">Calculations!I37</f>
        <v/>
      </c>
      <c r="AJ31" s="28" t="str">
        <f ca="1">Calculations!J37</f>
        <v/>
      </c>
      <c r="AK31" s="17"/>
      <c r="AM31" s="16"/>
      <c r="AP31" s="27" t="str">
        <f ca="1">Calculations!M37</f>
        <v/>
      </c>
      <c r="AQ31" s="28" t="str">
        <f ca="1">Calculations!N37</f>
        <v/>
      </c>
      <c r="AR31" s="17"/>
    </row>
    <row r="32" spans="3:44" x14ac:dyDescent="0.45">
      <c r="C32" s="16" cm="1">
        <f t="array" ref="C32">IF(C31=-1,-1,IF(C31&lt;income_max_row,C31+1,IF(C31=income_max_row,Income_total_row,IF(C31=Income_total_row,"/1",IF(C31="/1",expenses_header_row,IF(C31&lt;expenses_max_row,C31+1,IF(C31=expenses_max_row,expenses_total_row, IF(C31=expenses_total_row, "/2", IF(C31="/2", savings_header_row, IF(C31&lt;savings_max_row, C31+1,IF(C31=savings_max_row, savings_total_row,-1)))))))))))</f>
        <v>38</v>
      </c>
      <c r="D32" s="17">
        <f t="shared" si="0"/>
        <v>35</v>
      </c>
      <c r="E32" s="16" cm="1">
        <f t="array" ref="E32">1*OR(row_id=Income_header_row, row_id=expenses_header_row,row_id=savings_header_row)</f>
        <v>0</v>
      </c>
      <c r="F32" s="7">
        <f t="shared" si="1"/>
        <v>1</v>
      </c>
      <c r="G32" s="7" cm="1">
        <f t="array" ref="G32">1*OR(row_id=Income_total_row,row_id=expenses_total_row,row_id=savings_total_row)</f>
        <v>0</v>
      </c>
      <c r="H32" s="7">
        <f t="shared" si="2"/>
        <v>0</v>
      </c>
      <c r="I32" s="16" t="str" cm="1">
        <f t="array" ref="I32">IFERROR(INDEX('Budget Planning'!$C:$C,header_row_id), "")</f>
        <v>Savings</v>
      </c>
      <c r="J32" s="7" t="str" cm="1">
        <f t="array" ref="J32">IFERROR(INDEX('Budget Planning'!$C:$C,row_id), "")</f>
        <v>Stocks</v>
      </c>
      <c r="K32" s="18" cm="1">
        <f t="array" ref="K3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2" s="19" cm="1">
        <f t="array" ref="L32">IF(OR(is_header,is_empty),"",
INDEX('Budget Planning'!$E:$EM,row_id,
MATCH(IF(selected_period="Total Year", selected_year,DATE(selected_year, selected_period,1)), 'Budget Planning'!$E$9:$EM$9,0)))</f>
        <v>0</v>
      </c>
      <c r="M32" s="16" cm="1">
        <f t="array" ref="M32">IF(is_cat,
     IF(header_row_id=Income_header_row, MATCH(Income_min_row,$C:$C,0),
         IF(header_row_id=expenses_header_row, MATCH(expenses_min_row,$C:$C,0),
          IF(header_row_id=savings_header_row, MATCH(savings_min_row,$C:$C,0),""))),"")</f>
        <v>30</v>
      </c>
      <c r="N32" s="16" cm="1">
        <f t="array" ref="N32">IF(is_cat,
     IF(header_row_id=Income_header_row, MATCH(income_max_row,$C:$C,0),
         IF(header_row_id=expenses_header_row, MATCH(expenses_max_row,$C:$C,0),
          IF(header_row_id=savings_header_row, MATCH(savings_max_row,$C:$C,0),""))),"")</f>
        <v>33</v>
      </c>
      <c r="O32" s="20" t="str">
        <f t="shared" si="3"/>
        <v>$K$30:$K$33</v>
      </c>
      <c r="P32" s="7">
        <f t="shared" ca="1" si="4"/>
        <v>1</v>
      </c>
      <c r="Q32" s="7" t="str">
        <f t="shared" si="5"/>
        <v>$L$30:$L$33</v>
      </c>
      <c r="R32" s="21">
        <f t="shared" ca="1" si="6"/>
        <v>1</v>
      </c>
      <c r="S32" s="22">
        <f t="shared" ca="1" si="7"/>
        <v>11</v>
      </c>
      <c r="T32" s="23" t="str">
        <f t="shared" si="8"/>
        <v>$S$30:$S$33</v>
      </c>
      <c r="U32" s="23">
        <f t="shared" ca="1" si="9"/>
        <v>1</v>
      </c>
      <c r="V32" s="23" t="str">
        <f t="shared" si="10"/>
        <v>$U$30:$U$32</v>
      </c>
      <c r="W32" s="23">
        <f t="shared" ca="1" si="11"/>
        <v>3</v>
      </c>
      <c r="X32" s="23">
        <f t="shared" ca="1" si="12"/>
        <v>38</v>
      </c>
      <c r="Y32" s="64" t="str">
        <f t="shared" ca="1" si="13"/>
        <v>Stocks</v>
      </c>
      <c r="Z32" s="5">
        <f t="shared" ca="1" si="14"/>
        <v>0</v>
      </c>
      <c r="AA32" s="5">
        <f t="shared" ca="1" si="15"/>
        <v>0</v>
      </c>
      <c r="AB32" s="6" t="str">
        <f t="shared" ca="1" si="16"/>
        <v>-</v>
      </c>
      <c r="AC32" s="5">
        <f t="shared" ca="1" si="17"/>
        <v>0</v>
      </c>
      <c r="AD32" s="5">
        <f t="shared" ca="1" si="18"/>
        <v>0</v>
      </c>
      <c r="AF32" s="16"/>
      <c r="AI32" s="27" t="str">
        <f>Calculations!I38</f>
        <v/>
      </c>
      <c r="AJ32" s="28" t="str">
        <f>Calculations!J38</f>
        <v/>
      </c>
      <c r="AK32" s="17"/>
      <c r="AM32" s="16"/>
      <c r="AP32" s="27" t="str">
        <f ca="1">Calculations!M38</f>
        <v/>
      </c>
      <c r="AQ32" s="28" t="str">
        <f ca="1">Calculations!N38</f>
        <v/>
      </c>
      <c r="AR32" s="17"/>
    </row>
    <row r="33" spans="3:44" x14ac:dyDescent="0.45">
      <c r="C33" s="16" cm="1">
        <f t="array" ref="C33">IF(C32=-1,-1,IF(C32&lt;income_max_row,C32+1,IF(C32=income_max_row,Income_total_row,IF(C32=Income_total_row,"/1",IF(C32="/1",expenses_header_row,IF(C32&lt;expenses_max_row,C32+1,IF(C32=expenses_max_row,expenses_total_row, IF(C32=expenses_total_row, "/2", IF(C32="/2", savings_header_row, IF(C32&lt;savings_max_row, C32+1,IF(C32=savings_max_row, savings_total_row,-1)))))))))))</f>
        <v>39</v>
      </c>
      <c r="D33" s="17">
        <f t="shared" si="0"/>
        <v>35</v>
      </c>
      <c r="E33" s="16" cm="1">
        <f t="array" ref="E33">1*OR(row_id=Income_header_row, row_id=expenses_header_row,row_id=savings_header_row)</f>
        <v>0</v>
      </c>
      <c r="F33" s="7">
        <f t="shared" si="1"/>
        <v>1</v>
      </c>
      <c r="G33" s="7" cm="1">
        <f t="array" ref="G33">1*OR(row_id=Income_total_row,row_id=expenses_total_row,row_id=savings_total_row)</f>
        <v>0</v>
      </c>
      <c r="H33" s="7">
        <f t="shared" si="2"/>
        <v>0</v>
      </c>
      <c r="I33" s="16" t="str" cm="1">
        <f t="array" ref="I33">IFERROR(INDEX('Budget Planning'!$C:$C,header_row_id), "")</f>
        <v>Savings</v>
      </c>
      <c r="J33" s="7" t="str" cm="1">
        <f t="array" ref="J33">IFERROR(INDEX('Budget Planning'!$C:$C,row_id), "")</f>
        <v>Enter Savings Category…</v>
      </c>
      <c r="K33" s="18" cm="1">
        <f t="array" ref="K3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3" s="19" cm="1">
        <f t="array" ref="L33">IF(OR(is_header,is_empty),"",
INDEX('Budget Planning'!$E:$EM,row_id,
MATCH(IF(selected_period="Total Year", selected_year,DATE(selected_year, selected_period,1)), 'Budget Planning'!$E$9:$EM$9,0)))</f>
        <v>0</v>
      </c>
      <c r="M33" s="16" cm="1">
        <f t="array" ref="M33">IF(is_cat,
     IF(header_row_id=Income_header_row, MATCH(Income_min_row,$C:$C,0),
         IF(header_row_id=expenses_header_row, MATCH(expenses_min_row,$C:$C,0),
          IF(header_row_id=savings_header_row, MATCH(savings_min_row,$C:$C,0),""))),"")</f>
        <v>30</v>
      </c>
      <c r="N33" s="16" cm="1">
        <f t="array" ref="N33">IF(is_cat,
     IF(header_row_id=Income_header_row, MATCH(income_max_row,$C:$C,0),
         IF(header_row_id=expenses_header_row, MATCH(expenses_max_row,$C:$C,0),
          IF(header_row_id=savings_header_row, MATCH(savings_max_row,$C:$C,0),""))),"")</f>
        <v>33</v>
      </c>
      <c r="O33" s="20" t="str">
        <f t="shared" si="3"/>
        <v>$K$30:$K$33</v>
      </c>
      <c r="P33" s="7">
        <f t="shared" ca="1" si="4"/>
        <v>1</v>
      </c>
      <c r="Q33" s="7" t="str">
        <f t="shared" si="5"/>
        <v>$L$30:$L$33</v>
      </c>
      <c r="R33" s="21">
        <f t="shared" ca="1" si="6"/>
        <v>1</v>
      </c>
      <c r="S33" s="22">
        <f t="shared" ca="1" si="7"/>
        <v>11</v>
      </c>
      <c r="T33" s="23" t="str">
        <f t="shared" si="8"/>
        <v>$S$30:$S$33</v>
      </c>
      <c r="U33" s="23">
        <f t="shared" ca="1" si="9"/>
        <v>1</v>
      </c>
      <c r="V33" s="23" t="str">
        <f t="shared" si="10"/>
        <v>$U$30:$U$33</v>
      </c>
      <c r="W33" s="23">
        <f t="shared" ca="1" si="11"/>
        <v>4</v>
      </c>
      <c r="X33" s="23">
        <f t="shared" ca="1" si="12"/>
        <v>39</v>
      </c>
      <c r="Y33" s="4" t="str">
        <f t="shared" ca="1" si="13"/>
        <v>Enter Savings Category…</v>
      </c>
      <c r="Z33" s="5">
        <f t="shared" ca="1" si="14"/>
        <v>0</v>
      </c>
      <c r="AA33" s="5">
        <f t="shared" ca="1" si="15"/>
        <v>0</v>
      </c>
      <c r="AB33" s="6" t="str">
        <f t="shared" ca="1" si="16"/>
        <v>-</v>
      </c>
      <c r="AC33" s="5">
        <f t="shared" ca="1" si="17"/>
        <v>0</v>
      </c>
      <c r="AD33" s="5">
        <f t="shared" ca="1" si="18"/>
        <v>0</v>
      </c>
      <c r="AF33" s="16"/>
      <c r="AI33" s="27" t="str">
        <f>Calculations!I39</f>
        <v/>
      </c>
      <c r="AJ33" s="28" t="str">
        <f>Calculations!J39</f>
        <v/>
      </c>
      <c r="AK33" s="17"/>
      <c r="AM33" s="16"/>
      <c r="AP33" s="27" t="str">
        <f>Calculations!M39</f>
        <v/>
      </c>
      <c r="AQ33" s="28" t="str">
        <f>Calculations!N39</f>
        <v/>
      </c>
      <c r="AR33" s="17"/>
    </row>
    <row r="34" spans="3:44" x14ac:dyDescent="0.45">
      <c r="C34" s="16" cm="1">
        <f t="array" ref="C34">IF(C33=-1,-1,IF(C33&lt;income_max_row,C33+1,IF(C33=income_max_row,Income_total_row,IF(C33=Income_total_row,"/1",IF(C33="/1",expenses_header_row,IF(C33&lt;expenses_max_row,C33+1,IF(C33=expenses_max_row,expenses_total_row, IF(C33=expenses_total_row, "/2", IF(C33="/2", savings_header_row, IF(C33&lt;savings_max_row, C33+1,IF(C33=savings_max_row, savings_total_row,-1)))))))))))</f>
        <v>46</v>
      </c>
      <c r="D34" s="17">
        <f t="shared" si="0"/>
        <v>35</v>
      </c>
      <c r="E34" s="16" cm="1">
        <f t="array" ref="E34">1*OR(row_id=Income_header_row, row_id=expenses_header_row,row_id=savings_header_row)</f>
        <v>0</v>
      </c>
      <c r="F34" s="7">
        <f t="shared" si="1"/>
        <v>0</v>
      </c>
      <c r="G34" s="7" cm="1">
        <f t="array" ref="G34">1*OR(row_id=Income_total_row,row_id=expenses_total_row,row_id=savings_total_row)</f>
        <v>1</v>
      </c>
      <c r="H34" s="7">
        <f t="shared" si="2"/>
        <v>0</v>
      </c>
      <c r="I34" s="16" t="str" cm="1">
        <f t="array" ref="I34">IFERROR(INDEX('Budget Planning'!$C:$C,header_row_id), "")</f>
        <v>Savings</v>
      </c>
      <c r="J34" s="7" t="str" cm="1">
        <f t="array" ref="J34">IFERROR(INDEX('Budget Planning'!$C:$C,row_id), "")</f>
        <v>Total</v>
      </c>
      <c r="K34" s="18" cm="1">
        <f t="array" ref="K3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0</v>
      </c>
      <c r="L34" s="19" cm="1">
        <f t="array" aca="1" ref="L34" ca="1">IF(OR(is_header,is_empty),"",
INDEX('Budget Planning'!$E:$EM,row_id,
MATCH(IF(selected_period="Total Year", selected_year,DATE(selected_year, selected_period,1)), 'Budget Planning'!$E$9:$EM$9,0)))</f>
        <v>0</v>
      </c>
      <c r="M34" s="16" t="str" cm="1">
        <f t="array" ref="M34">IF(is_cat,
     IF(header_row_id=Income_header_row, MATCH(Income_min_row,$C:$C,0),
         IF(header_row_id=expenses_header_row, MATCH(expenses_min_row,$C:$C,0),
          IF(header_row_id=savings_header_row, MATCH(savings_min_row,$C:$C,0),""))),"")</f>
        <v/>
      </c>
      <c r="N34" s="16" t="str" cm="1">
        <f t="array" ref="N34">IF(is_cat,
     IF(header_row_id=Income_header_row, MATCH(income_max_row,$C:$C,0),
         IF(header_row_id=expenses_header_row, MATCH(expenses_max_row,$C:$C,0),
          IF(header_row_id=savings_header_row, MATCH(savings_max_row,$C:$C,0),""))),"")</f>
        <v/>
      </c>
      <c r="O34" s="20" t="str">
        <f t="shared" si="3"/>
        <v/>
      </c>
      <c r="P34" s="7" t="str">
        <f t="shared" ca="1" si="4"/>
        <v/>
      </c>
      <c r="Q34" s="7" t="str">
        <f t="shared" si="5"/>
        <v/>
      </c>
      <c r="R34" s="21" t="str">
        <f t="shared" ca="1" si="6"/>
        <v/>
      </c>
      <c r="S34" s="22" t="str">
        <f t="shared" si="7"/>
        <v/>
      </c>
      <c r="T34" s="23" t="str">
        <f t="shared" si="8"/>
        <v/>
      </c>
      <c r="U34" s="23" t="str">
        <f t="shared" ca="1" si="9"/>
        <v/>
      </c>
      <c r="V34" s="23" t="str">
        <f t="shared" si="10"/>
        <v/>
      </c>
      <c r="W34" s="23" t="str">
        <f t="shared" ca="1" si="11"/>
        <v/>
      </c>
      <c r="X34" s="23">
        <f t="shared" si="12"/>
        <v>46</v>
      </c>
      <c r="Y34" s="4" t="str">
        <f t="shared" ca="1" si="13"/>
        <v>Total</v>
      </c>
      <c r="Z34" s="5">
        <f t="shared" ca="1" si="14"/>
        <v>0</v>
      </c>
      <c r="AA34" s="5">
        <f t="shared" ca="1" si="15"/>
        <v>0</v>
      </c>
      <c r="AB34" s="6" t="str">
        <f t="shared" ca="1" si="16"/>
        <v>-</v>
      </c>
      <c r="AC34" s="5">
        <f t="shared" ca="1" si="17"/>
        <v>0</v>
      </c>
      <c r="AD34" s="5">
        <f t="shared" ca="1" si="18"/>
        <v>0</v>
      </c>
      <c r="AF34" s="16"/>
      <c r="AI34" s="27" t="str">
        <f ca="1">Calculations!I40</f>
        <v/>
      </c>
      <c r="AJ34" s="28" t="str">
        <f ca="1">Calculations!J40</f>
        <v/>
      </c>
      <c r="AK34" s="17"/>
      <c r="AM34" s="16"/>
      <c r="AP34" s="27" t="str">
        <f ca="1">Calculations!M40</f>
        <v/>
      </c>
      <c r="AQ34" s="28" t="str">
        <f ca="1">Calculations!N40</f>
        <v/>
      </c>
      <c r="AR34" s="17"/>
    </row>
    <row r="35" spans="3:44" x14ac:dyDescent="0.45">
      <c r="C35" s="16" cm="1">
        <f t="array" ref="C35">IF(C34=-1,-1,IF(C34&lt;income_max_row,C34+1,IF(C34=income_max_row,Income_total_row,IF(C34=Income_total_row,"/1",IF(C34="/1",expenses_header_row,IF(C34&lt;expenses_max_row,C34+1,IF(C34=expenses_max_row,expenses_total_row, IF(C34=expenses_total_row, "/2", IF(C34="/2", savings_header_row, IF(C34&lt;savings_max_row, C34+1,IF(C34=savings_max_row, savings_total_row,-1)))))))))))</f>
        <v>-1</v>
      </c>
      <c r="D35" s="17">
        <f t="shared" si="0"/>
        <v>-1</v>
      </c>
      <c r="E35" s="16" cm="1">
        <f t="array" ref="E35">1*OR(row_id=Income_header_row, row_id=expenses_header_row,row_id=savings_header_row)</f>
        <v>0</v>
      </c>
      <c r="F35" s="7">
        <f t="shared" si="1"/>
        <v>0</v>
      </c>
      <c r="G35" s="7" cm="1">
        <f t="array" ref="G35">1*OR(row_id=Income_total_row,row_id=expenses_total_row,row_id=savings_total_row)</f>
        <v>0</v>
      </c>
      <c r="H35" s="7">
        <f t="shared" si="2"/>
        <v>1</v>
      </c>
      <c r="I35" s="16" t="str" cm="1">
        <f t="array" ref="I35">IFERROR(INDEX('Budget Planning'!$C:$C,header_row_id), "")</f>
        <v/>
      </c>
      <c r="J35" s="7" t="str" cm="1">
        <f t="array" ref="J35">IFERROR(INDEX('Budget Planning'!$C:$C,row_id), "")</f>
        <v/>
      </c>
      <c r="K35" s="18" t="str" cm="1">
        <f t="array" ref="K3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5" s="19" t="str" cm="1">
        <f t="array" ref="L35">IF(OR(is_header,is_empty),"",
INDEX('Budget Planning'!$E:$EM,row_id,
MATCH(IF(selected_period="Total Year", selected_year,DATE(selected_year, selected_period,1)), 'Budget Planning'!$E$9:$EM$9,0)))</f>
        <v/>
      </c>
      <c r="M35" s="16" t="str" cm="1">
        <f t="array" ref="M35">IF(is_cat,
     IF(header_row_id=Income_header_row, MATCH(Income_min_row,$C:$C,0),
         IF(header_row_id=expenses_header_row, MATCH(expenses_min_row,$C:$C,0),
          IF(header_row_id=savings_header_row, MATCH(savings_min_row,$C:$C,0),""))),"")</f>
        <v/>
      </c>
      <c r="N35" s="16" t="str" cm="1">
        <f t="array" ref="N35">IF(is_cat,
     IF(header_row_id=Income_header_row, MATCH(income_max_row,$C:$C,0),
         IF(header_row_id=expenses_header_row, MATCH(expenses_max_row,$C:$C,0),
          IF(header_row_id=savings_header_row, MATCH(savings_max_row,$C:$C,0),""))),"")</f>
        <v/>
      </c>
      <c r="O35" s="20" t="str">
        <f t="shared" si="3"/>
        <v/>
      </c>
      <c r="P35" s="7" t="str">
        <f t="shared" ca="1" si="4"/>
        <v/>
      </c>
      <c r="Q35" s="7" t="str">
        <f t="shared" si="5"/>
        <v/>
      </c>
      <c r="R35" s="21" t="str">
        <f t="shared" ca="1" si="6"/>
        <v/>
      </c>
      <c r="S35" s="22" t="str">
        <f t="shared" si="7"/>
        <v/>
      </c>
      <c r="T35" s="23" t="str">
        <f t="shared" si="8"/>
        <v/>
      </c>
      <c r="U35" s="23" t="str">
        <f t="shared" ca="1" si="9"/>
        <v/>
      </c>
      <c r="V35" s="23" t="str">
        <f t="shared" si="10"/>
        <v/>
      </c>
      <c r="W35" s="23" t="str">
        <f t="shared" ca="1" si="11"/>
        <v/>
      </c>
      <c r="X35" s="23">
        <f t="shared" si="12"/>
        <v>-1</v>
      </c>
      <c r="Y35" s="4" t="str">
        <f t="shared" si="13"/>
        <v/>
      </c>
      <c r="Z35" s="5" t="str">
        <f t="shared" si="14"/>
        <v/>
      </c>
      <c r="AA35" s="5" t="str">
        <f t="shared" si="15"/>
        <v/>
      </c>
      <c r="AB35" s="6" t="str">
        <f t="shared" si="16"/>
        <v/>
      </c>
      <c r="AC35" s="5" t="str">
        <f t="shared" si="17"/>
        <v/>
      </c>
      <c r="AD35" s="5" t="str">
        <f t="shared" si="18"/>
        <v/>
      </c>
      <c r="AF35" s="16"/>
      <c r="AI35" s="29" t="str">
        <f>Calculations!I41</f>
        <v>Total</v>
      </c>
      <c r="AJ35" s="30">
        <f ca="1">Calculations!J41</f>
        <v>0</v>
      </c>
      <c r="AK35" s="17"/>
      <c r="AM35" s="16"/>
      <c r="AP35" s="29" t="str">
        <f>Calculations!M41</f>
        <v>Total</v>
      </c>
      <c r="AQ35" s="30">
        <f ca="1">Calculations!N41</f>
        <v>0</v>
      </c>
      <c r="AR35" s="17"/>
    </row>
    <row r="36" spans="3:44" x14ac:dyDescent="0.45">
      <c r="C36" s="16" cm="1">
        <f t="array" ref="C36">IF(C35=-1,-1,IF(C35&lt;income_max_row,C35+1,IF(C35=income_max_row,Income_total_row,IF(C35=Income_total_row,"/1",IF(C35="/1",expenses_header_row,IF(C35&lt;expenses_max_row,C35+1,IF(C35=expenses_max_row,expenses_total_row, IF(C35=expenses_total_row, "/2", IF(C35="/2", savings_header_row, IF(C35&lt;savings_max_row, C35+1,IF(C35=savings_max_row, savings_total_row,-1)))))))))))</f>
        <v>-1</v>
      </c>
      <c r="D36" s="17">
        <f t="shared" si="0"/>
        <v>-1</v>
      </c>
      <c r="E36" s="16" cm="1">
        <f t="array" ref="E36">1*OR(row_id=Income_header_row, row_id=expenses_header_row,row_id=savings_header_row)</f>
        <v>0</v>
      </c>
      <c r="F36" s="7">
        <f t="shared" si="1"/>
        <v>0</v>
      </c>
      <c r="G36" s="7" cm="1">
        <f t="array" ref="G36">1*OR(row_id=Income_total_row,row_id=expenses_total_row,row_id=savings_total_row)</f>
        <v>0</v>
      </c>
      <c r="H36" s="7">
        <f t="shared" si="2"/>
        <v>1</v>
      </c>
      <c r="I36" s="16" t="str" cm="1">
        <f t="array" ref="I36">IFERROR(INDEX('Budget Planning'!$C:$C,header_row_id), "")</f>
        <v/>
      </c>
      <c r="J36" s="7" t="str" cm="1">
        <f t="array" ref="J36">IFERROR(INDEX('Budget Planning'!$C:$C,row_id), "")</f>
        <v/>
      </c>
      <c r="K36" s="18" t="str" cm="1">
        <f t="array" ref="K3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6" s="19" t="str" cm="1">
        <f t="array" ref="L36">IF(OR(is_header,is_empty),"",
INDEX('Budget Planning'!$E:$EM,row_id,
MATCH(IF(selected_period="Total Year", selected_year,DATE(selected_year, selected_period,1)), 'Budget Planning'!$E$9:$EM$9,0)))</f>
        <v/>
      </c>
      <c r="M36" s="16" t="str" cm="1">
        <f t="array" ref="M36">IF(is_cat,
     IF(header_row_id=Income_header_row, MATCH(Income_min_row,$C:$C,0),
         IF(header_row_id=expenses_header_row, MATCH(expenses_min_row,$C:$C,0),
          IF(header_row_id=savings_header_row, MATCH(savings_min_row,$C:$C,0),""))),"")</f>
        <v/>
      </c>
      <c r="N36" s="16" t="str" cm="1">
        <f t="array" ref="N36">IF(is_cat,
     IF(header_row_id=Income_header_row, MATCH(income_max_row,$C:$C,0),
         IF(header_row_id=expenses_header_row, MATCH(expenses_max_row,$C:$C,0),
          IF(header_row_id=savings_header_row, MATCH(savings_max_row,$C:$C,0),""))),"")</f>
        <v/>
      </c>
      <c r="O36" s="20" t="str">
        <f t="shared" si="3"/>
        <v/>
      </c>
      <c r="P36" s="7" t="str">
        <f t="shared" ca="1" si="4"/>
        <v/>
      </c>
      <c r="Q36" s="7" t="str">
        <f t="shared" si="5"/>
        <v/>
      </c>
      <c r="R36" s="21" t="str">
        <f t="shared" ca="1" si="6"/>
        <v/>
      </c>
      <c r="S36" s="22" t="str">
        <f t="shared" si="7"/>
        <v/>
      </c>
      <c r="T36" s="23" t="str">
        <f t="shared" si="8"/>
        <v/>
      </c>
      <c r="U36" s="23" t="str">
        <f t="shared" ca="1" si="9"/>
        <v/>
      </c>
      <c r="V36" s="23" t="str">
        <f t="shared" si="10"/>
        <v/>
      </c>
      <c r="W36" s="23" t="str">
        <f t="shared" ca="1" si="11"/>
        <v/>
      </c>
      <c r="X36" s="23">
        <f t="shared" si="12"/>
        <v>-1</v>
      </c>
      <c r="Y36" s="4" t="str">
        <f t="shared" si="13"/>
        <v/>
      </c>
      <c r="Z36" s="5" t="str">
        <f t="shared" si="14"/>
        <v/>
      </c>
      <c r="AA36" s="5" t="str">
        <f t="shared" si="15"/>
        <v/>
      </c>
      <c r="AB36" s="6" t="str">
        <f t="shared" si="16"/>
        <v/>
      </c>
      <c r="AC36" s="5" t="str">
        <f t="shared" si="17"/>
        <v/>
      </c>
      <c r="AD36" s="5" t="str">
        <f t="shared" si="18"/>
        <v/>
      </c>
      <c r="AF36" s="16"/>
      <c r="AK36" s="17"/>
      <c r="AM36" s="16"/>
      <c r="AR36" s="17"/>
    </row>
    <row r="37" spans="3:44" x14ac:dyDescent="0.45">
      <c r="C37" s="16" cm="1">
        <f t="array" ref="C37">IF(C36=-1,-1,IF(C36&lt;income_max_row,C36+1,IF(C36=income_max_row,Income_total_row,IF(C36=Income_total_row,"/1",IF(C36="/1",expenses_header_row,IF(C36&lt;expenses_max_row,C36+1,IF(C36=expenses_max_row,expenses_total_row, IF(C36=expenses_total_row, "/2", IF(C36="/2", savings_header_row, IF(C36&lt;savings_max_row, C36+1,IF(C36=savings_max_row, savings_total_row,-1)))))))))))</f>
        <v>-1</v>
      </c>
      <c r="D37" s="17">
        <f t="shared" si="0"/>
        <v>-1</v>
      </c>
      <c r="E37" s="16" cm="1">
        <f t="array" ref="E37">1*OR(row_id=Income_header_row, row_id=expenses_header_row,row_id=savings_header_row)</f>
        <v>0</v>
      </c>
      <c r="F37" s="7">
        <f t="shared" si="1"/>
        <v>0</v>
      </c>
      <c r="G37" s="7" cm="1">
        <f t="array" ref="G37">1*OR(row_id=Income_total_row,row_id=expenses_total_row,row_id=savings_total_row)</f>
        <v>0</v>
      </c>
      <c r="H37" s="7">
        <f t="shared" si="2"/>
        <v>1</v>
      </c>
      <c r="I37" s="16" t="str" cm="1">
        <f t="array" ref="I37">IFERROR(INDEX('Budget Planning'!$C:$C,header_row_id), "")</f>
        <v/>
      </c>
      <c r="J37" s="7" t="str" cm="1">
        <f t="array" ref="J37">IFERROR(INDEX('Budget Planning'!$C:$C,row_id), "")</f>
        <v/>
      </c>
      <c r="K37" s="18" t="str" cm="1">
        <f t="array" ref="K3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7" s="19" t="str" cm="1">
        <f t="array" ref="L37">IF(OR(is_header,is_empty),"",
INDEX('Budget Planning'!$E:$EM,row_id,
MATCH(IF(selected_period="Total Year", selected_year,DATE(selected_year, selected_period,1)), 'Budget Planning'!$E$9:$EM$9,0)))</f>
        <v/>
      </c>
      <c r="M37" s="16" t="str" cm="1">
        <f t="array" ref="M37">IF(is_cat,
     IF(header_row_id=Income_header_row, MATCH(Income_min_row,$C:$C,0),
         IF(header_row_id=expenses_header_row, MATCH(expenses_min_row,$C:$C,0),
          IF(header_row_id=savings_header_row, MATCH(savings_min_row,$C:$C,0),""))),"")</f>
        <v/>
      </c>
      <c r="N37" s="16" t="str" cm="1">
        <f t="array" ref="N37">IF(is_cat,
     IF(header_row_id=Income_header_row, MATCH(income_max_row,$C:$C,0),
         IF(header_row_id=expenses_header_row, MATCH(expenses_max_row,$C:$C,0),
          IF(header_row_id=savings_header_row, MATCH(savings_max_row,$C:$C,0),""))),"")</f>
        <v/>
      </c>
      <c r="O37" s="20" t="str">
        <f t="shared" si="3"/>
        <v/>
      </c>
      <c r="P37" s="7" t="str">
        <f t="shared" ca="1" si="4"/>
        <v/>
      </c>
      <c r="Q37" s="7" t="str">
        <f t="shared" si="5"/>
        <v/>
      </c>
      <c r="R37" s="21" t="str">
        <f t="shared" ca="1" si="6"/>
        <v/>
      </c>
      <c r="S37" s="22" t="str">
        <f t="shared" si="7"/>
        <v/>
      </c>
      <c r="T37" s="23" t="str">
        <f t="shared" si="8"/>
        <v/>
      </c>
      <c r="U37" s="23" t="str">
        <f t="shared" ca="1" si="9"/>
        <v/>
      </c>
      <c r="V37" s="23" t="str">
        <f t="shared" si="10"/>
        <v/>
      </c>
      <c r="W37" s="23" t="str">
        <f t="shared" ca="1" si="11"/>
        <v/>
      </c>
      <c r="X37" s="23">
        <f t="shared" si="12"/>
        <v>-1</v>
      </c>
      <c r="Y37" s="4" t="str">
        <f t="shared" si="13"/>
        <v/>
      </c>
      <c r="Z37" s="5" t="str">
        <f t="shared" si="14"/>
        <v/>
      </c>
      <c r="AA37" s="5" t="str">
        <f t="shared" si="15"/>
        <v/>
      </c>
      <c r="AB37" s="6" t="str">
        <f t="shared" si="16"/>
        <v/>
      </c>
      <c r="AC37" s="5" t="str">
        <f t="shared" si="17"/>
        <v/>
      </c>
      <c r="AD37" s="5" t="str">
        <f t="shared" si="18"/>
        <v/>
      </c>
      <c r="AF37" s="31"/>
      <c r="AG37" s="32"/>
      <c r="AH37" s="32"/>
      <c r="AI37" s="32"/>
      <c r="AJ37" s="32"/>
      <c r="AK37" s="33"/>
      <c r="AM37" s="31"/>
      <c r="AN37" s="32"/>
      <c r="AO37" s="32"/>
      <c r="AP37" s="32"/>
      <c r="AQ37" s="32"/>
      <c r="AR37" s="33"/>
    </row>
    <row r="38" spans="3:44" x14ac:dyDescent="0.45">
      <c r="C38" s="16" cm="1">
        <f t="array" ref="C38">IF(C37=-1,-1,IF(C37&lt;income_max_row,C37+1,IF(C37=income_max_row,Income_total_row,IF(C37=Income_total_row,"/1",IF(C37="/1",expenses_header_row,IF(C37&lt;expenses_max_row,C37+1,IF(C37=expenses_max_row,expenses_total_row, IF(C37=expenses_total_row, "/2", IF(C37="/2", savings_header_row, IF(C37&lt;savings_max_row, C37+1,IF(C37=savings_max_row, savings_total_row,-1)))))))))))</f>
        <v>-1</v>
      </c>
      <c r="D38" s="17">
        <f t="shared" si="0"/>
        <v>-1</v>
      </c>
      <c r="E38" s="16" cm="1">
        <f t="array" ref="E38">1*OR(row_id=Income_header_row, row_id=expenses_header_row,row_id=savings_header_row)</f>
        <v>0</v>
      </c>
      <c r="F38" s="7">
        <f t="shared" si="1"/>
        <v>0</v>
      </c>
      <c r="G38" s="7" cm="1">
        <f t="array" ref="G38">1*OR(row_id=Income_total_row,row_id=expenses_total_row,row_id=savings_total_row)</f>
        <v>0</v>
      </c>
      <c r="H38" s="7">
        <f t="shared" si="2"/>
        <v>1</v>
      </c>
      <c r="I38" s="16" t="str" cm="1">
        <f t="array" ref="I38">IFERROR(INDEX('Budget Planning'!$C:$C,header_row_id), "")</f>
        <v/>
      </c>
      <c r="J38" s="7" t="str" cm="1">
        <f t="array" ref="J38">IFERROR(INDEX('Budget Planning'!$C:$C,row_id), "")</f>
        <v/>
      </c>
      <c r="K38" s="18" t="str" cm="1">
        <f t="array" ref="K3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8" s="19" t="str" cm="1">
        <f t="array" ref="L38">IF(OR(is_header,is_empty),"",
INDEX('Budget Planning'!$E:$EM,row_id,
MATCH(IF(selected_period="Total Year", selected_year,DATE(selected_year, selected_period,1)), 'Budget Planning'!$E$9:$EM$9,0)))</f>
        <v/>
      </c>
      <c r="M38" s="16" t="str" cm="1">
        <f t="array" ref="M38">IF(is_cat,
     IF(header_row_id=Income_header_row, MATCH(Income_min_row,$C:$C,0),
         IF(header_row_id=expenses_header_row, MATCH(expenses_min_row,$C:$C,0),
          IF(header_row_id=savings_header_row, MATCH(savings_min_row,$C:$C,0),""))),"")</f>
        <v/>
      </c>
      <c r="N38" s="16" t="str" cm="1">
        <f t="array" ref="N38">IF(is_cat,
     IF(header_row_id=Income_header_row, MATCH(income_max_row,$C:$C,0),
         IF(header_row_id=expenses_header_row, MATCH(expenses_max_row,$C:$C,0),
          IF(header_row_id=savings_header_row, MATCH(savings_max_row,$C:$C,0),""))),"")</f>
        <v/>
      </c>
      <c r="O38" s="20" t="str">
        <f t="shared" si="3"/>
        <v/>
      </c>
      <c r="P38" s="7" t="str">
        <f t="shared" ca="1" si="4"/>
        <v/>
      </c>
      <c r="Q38" s="7" t="str">
        <f t="shared" si="5"/>
        <v/>
      </c>
      <c r="R38" s="21" t="str">
        <f t="shared" ca="1" si="6"/>
        <v/>
      </c>
      <c r="S38" s="22" t="str">
        <f t="shared" si="7"/>
        <v/>
      </c>
      <c r="T38" s="23" t="str">
        <f t="shared" si="8"/>
        <v/>
      </c>
      <c r="U38" s="23" t="str">
        <f t="shared" ca="1" si="9"/>
        <v/>
      </c>
      <c r="V38" s="23" t="str">
        <f t="shared" si="10"/>
        <v/>
      </c>
      <c r="W38" s="23" t="str">
        <f t="shared" ca="1" si="11"/>
        <v/>
      </c>
      <c r="X38" s="23">
        <f t="shared" si="12"/>
        <v>-1</v>
      </c>
      <c r="Y38" s="4" t="str">
        <f t="shared" si="13"/>
        <v/>
      </c>
      <c r="Z38" s="5" t="str">
        <f t="shared" si="14"/>
        <v/>
      </c>
      <c r="AA38" s="5" t="str">
        <f t="shared" si="15"/>
        <v/>
      </c>
      <c r="AB38" s="6" t="str">
        <f t="shared" si="16"/>
        <v/>
      </c>
      <c r="AC38" s="5" t="str">
        <f t="shared" si="17"/>
        <v/>
      </c>
      <c r="AD38" s="5" t="str">
        <f t="shared" si="18"/>
        <v/>
      </c>
    </row>
    <row r="39" spans="3:44" x14ac:dyDescent="0.45">
      <c r="C39" s="16" cm="1">
        <f t="array" ref="C39">IF(C38=-1,-1,IF(C38&lt;income_max_row,C38+1,IF(C38=income_max_row,Income_total_row,IF(C38=Income_total_row,"/1",IF(C38="/1",expenses_header_row,IF(C38&lt;expenses_max_row,C38+1,IF(C38=expenses_max_row,expenses_total_row, IF(C38=expenses_total_row, "/2", IF(C38="/2", savings_header_row, IF(C38&lt;savings_max_row, C38+1,IF(C38=savings_max_row, savings_total_row,-1)))))))))))</f>
        <v>-1</v>
      </c>
      <c r="D39" s="17">
        <f t="shared" si="0"/>
        <v>-1</v>
      </c>
      <c r="E39" s="16" cm="1">
        <f t="array" ref="E39">1*OR(row_id=Income_header_row, row_id=expenses_header_row,row_id=savings_header_row)</f>
        <v>0</v>
      </c>
      <c r="F39" s="7">
        <f t="shared" si="1"/>
        <v>0</v>
      </c>
      <c r="G39" s="7" cm="1">
        <f t="array" ref="G39">1*OR(row_id=Income_total_row,row_id=expenses_total_row,row_id=savings_total_row)</f>
        <v>0</v>
      </c>
      <c r="H39" s="7">
        <f t="shared" si="2"/>
        <v>1</v>
      </c>
      <c r="I39" s="16" t="str" cm="1">
        <f t="array" ref="I39">IFERROR(INDEX('Budget Planning'!$C:$C,header_row_id), "")</f>
        <v/>
      </c>
      <c r="J39" s="7" t="str" cm="1">
        <f t="array" ref="J39">IFERROR(INDEX('Budget Planning'!$C:$C,row_id), "")</f>
        <v/>
      </c>
      <c r="K39" s="18" t="str" cm="1">
        <f t="array" ref="K3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39" s="19" t="str" cm="1">
        <f t="array" ref="L39">IF(OR(is_header,is_empty),"",
INDEX('Budget Planning'!$E:$EM,row_id,
MATCH(IF(selected_period="Total Year", selected_year,DATE(selected_year, selected_period,1)), 'Budget Planning'!$E$9:$EM$9,0)))</f>
        <v/>
      </c>
      <c r="M39" s="16" t="str" cm="1">
        <f t="array" ref="M39">IF(is_cat,
     IF(header_row_id=Income_header_row, MATCH(Income_min_row,$C:$C,0),
         IF(header_row_id=expenses_header_row, MATCH(expenses_min_row,$C:$C,0),
          IF(header_row_id=savings_header_row, MATCH(savings_min_row,$C:$C,0),""))),"")</f>
        <v/>
      </c>
      <c r="N39" s="16" t="str" cm="1">
        <f t="array" ref="N39">IF(is_cat,
     IF(header_row_id=Income_header_row, MATCH(income_max_row,$C:$C,0),
         IF(header_row_id=expenses_header_row, MATCH(expenses_max_row,$C:$C,0),
          IF(header_row_id=savings_header_row, MATCH(savings_max_row,$C:$C,0),""))),"")</f>
        <v/>
      </c>
      <c r="O39" s="20" t="str">
        <f t="shared" si="3"/>
        <v/>
      </c>
      <c r="P39" s="7" t="str">
        <f t="shared" ca="1" si="4"/>
        <v/>
      </c>
      <c r="Q39" s="7" t="str">
        <f t="shared" si="5"/>
        <v/>
      </c>
      <c r="R39" s="21" t="str">
        <f t="shared" ca="1" si="6"/>
        <v/>
      </c>
      <c r="S39" s="22" t="str">
        <f t="shared" si="7"/>
        <v/>
      </c>
      <c r="T39" s="23" t="str">
        <f t="shared" si="8"/>
        <v/>
      </c>
      <c r="U39" s="23" t="str">
        <f t="shared" ca="1" si="9"/>
        <v/>
      </c>
      <c r="V39" s="23" t="str">
        <f t="shared" si="10"/>
        <v/>
      </c>
      <c r="W39" s="23" t="str">
        <f t="shared" ca="1" si="11"/>
        <v/>
      </c>
      <c r="X39" s="23">
        <f t="shared" si="12"/>
        <v>-1</v>
      </c>
      <c r="Y39" s="4" t="str">
        <f t="shared" si="13"/>
        <v/>
      </c>
      <c r="Z39" s="5" t="str">
        <f t="shared" si="14"/>
        <v/>
      </c>
      <c r="AA39" s="5" t="str">
        <f t="shared" si="15"/>
        <v/>
      </c>
      <c r="AB39" s="6" t="str">
        <f t="shared" si="16"/>
        <v/>
      </c>
      <c r="AC39" s="5" t="str">
        <f t="shared" si="17"/>
        <v/>
      </c>
      <c r="AD39" s="5" t="str">
        <f t="shared" si="18"/>
        <v/>
      </c>
    </row>
    <row r="40" spans="3:44" x14ac:dyDescent="0.45">
      <c r="C40" s="16" cm="1">
        <f t="array" ref="C40">IF(C39=-1,-1,IF(C39&lt;income_max_row,C39+1,IF(C39=income_max_row,Income_total_row,IF(C39=Income_total_row,"/1",IF(C39="/1",expenses_header_row,IF(C39&lt;expenses_max_row,C39+1,IF(C39=expenses_max_row,expenses_total_row, IF(C39=expenses_total_row, "/2", IF(C39="/2", savings_header_row, IF(C39&lt;savings_max_row, C39+1,IF(C39=savings_max_row, savings_total_row,-1)))))))))))</f>
        <v>-1</v>
      </c>
      <c r="D40" s="17">
        <f t="shared" si="0"/>
        <v>-1</v>
      </c>
      <c r="E40" s="16" cm="1">
        <f t="array" ref="E40">1*OR(row_id=Income_header_row, row_id=expenses_header_row,row_id=savings_header_row)</f>
        <v>0</v>
      </c>
      <c r="F40" s="7">
        <f t="shared" si="1"/>
        <v>0</v>
      </c>
      <c r="G40" s="7" cm="1">
        <f t="array" ref="G40">1*OR(row_id=Income_total_row,row_id=expenses_total_row,row_id=savings_total_row)</f>
        <v>0</v>
      </c>
      <c r="H40" s="7">
        <f t="shared" si="2"/>
        <v>1</v>
      </c>
      <c r="I40" s="16" t="str" cm="1">
        <f t="array" ref="I40">IFERROR(INDEX('Budget Planning'!$C:$C,header_row_id), "")</f>
        <v/>
      </c>
      <c r="J40" s="7" t="str" cm="1">
        <f t="array" ref="J40">IFERROR(INDEX('Budget Planning'!$C:$C,row_id), "")</f>
        <v/>
      </c>
      <c r="K40" s="18" t="str" cm="1">
        <f t="array" ref="K4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0" s="19" t="str" cm="1">
        <f t="array" ref="L40">IF(OR(is_header,is_empty),"",
INDEX('Budget Planning'!$E:$EM,row_id,
MATCH(IF(selected_period="Total Year", selected_year,DATE(selected_year, selected_period,1)), 'Budget Planning'!$E$9:$EM$9,0)))</f>
        <v/>
      </c>
      <c r="M40" s="16" t="str" cm="1">
        <f t="array" ref="M40">IF(is_cat,
     IF(header_row_id=Income_header_row, MATCH(Income_min_row,$C:$C,0),
         IF(header_row_id=expenses_header_row, MATCH(expenses_min_row,$C:$C,0),
          IF(header_row_id=savings_header_row, MATCH(savings_min_row,$C:$C,0),""))),"")</f>
        <v/>
      </c>
      <c r="N40" s="16" t="str" cm="1">
        <f t="array" ref="N40">IF(is_cat,
     IF(header_row_id=Income_header_row, MATCH(income_max_row,$C:$C,0),
         IF(header_row_id=expenses_header_row, MATCH(expenses_max_row,$C:$C,0),
          IF(header_row_id=savings_header_row, MATCH(savings_max_row,$C:$C,0),""))),"")</f>
        <v/>
      </c>
      <c r="O40" s="20" t="str">
        <f t="shared" si="3"/>
        <v/>
      </c>
      <c r="P40" s="7" t="str">
        <f t="shared" ca="1" si="4"/>
        <v/>
      </c>
      <c r="Q40" s="7" t="str">
        <f t="shared" si="5"/>
        <v/>
      </c>
      <c r="R40" s="21" t="str">
        <f t="shared" ca="1" si="6"/>
        <v/>
      </c>
      <c r="S40" s="22" t="str">
        <f t="shared" si="7"/>
        <v/>
      </c>
      <c r="T40" s="23" t="str">
        <f t="shared" si="8"/>
        <v/>
      </c>
      <c r="U40" s="23" t="str">
        <f t="shared" ca="1" si="9"/>
        <v/>
      </c>
      <c r="V40" s="23" t="str">
        <f t="shared" si="10"/>
        <v/>
      </c>
      <c r="W40" s="23" t="str">
        <f t="shared" ca="1" si="11"/>
        <v/>
      </c>
      <c r="X40" s="23">
        <f t="shared" si="12"/>
        <v>-1</v>
      </c>
      <c r="Y40" s="4" t="str">
        <f t="shared" si="13"/>
        <v/>
      </c>
      <c r="Z40" s="5" t="str">
        <f t="shared" si="14"/>
        <v/>
      </c>
      <c r="AA40" s="5" t="str">
        <f t="shared" si="15"/>
        <v/>
      </c>
      <c r="AB40" s="6" t="str">
        <f t="shared" si="16"/>
        <v/>
      </c>
      <c r="AC40" s="5" t="str">
        <f t="shared" si="17"/>
        <v/>
      </c>
      <c r="AD40" s="5" t="str">
        <f t="shared" si="18"/>
        <v/>
      </c>
    </row>
    <row r="41" spans="3:44" x14ac:dyDescent="0.45">
      <c r="C41" s="16" cm="1">
        <f t="array" ref="C41">IF(C40=-1,-1,IF(C40&lt;income_max_row,C40+1,IF(C40=income_max_row,Income_total_row,IF(C40=Income_total_row,"/1",IF(C40="/1",expenses_header_row,IF(C40&lt;expenses_max_row,C40+1,IF(C40=expenses_max_row,expenses_total_row, IF(C40=expenses_total_row, "/2", IF(C40="/2", savings_header_row, IF(C40&lt;savings_max_row, C40+1,IF(C40=savings_max_row, savings_total_row,-1)))))))))))</f>
        <v>-1</v>
      </c>
      <c r="D41" s="17">
        <f t="shared" si="0"/>
        <v>-1</v>
      </c>
      <c r="E41" s="16" cm="1">
        <f t="array" ref="E41">1*OR(row_id=Income_header_row, row_id=expenses_header_row,row_id=savings_header_row)</f>
        <v>0</v>
      </c>
      <c r="F41" s="7">
        <f t="shared" si="1"/>
        <v>0</v>
      </c>
      <c r="G41" s="7" cm="1">
        <f t="array" ref="G41">1*OR(row_id=Income_total_row,row_id=expenses_total_row,row_id=savings_total_row)</f>
        <v>0</v>
      </c>
      <c r="H41" s="7">
        <f t="shared" si="2"/>
        <v>1</v>
      </c>
      <c r="I41" s="16" t="str" cm="1">
        <f t="array" ref="I41">IFERROR(INDEX('Budget Planning'!$C:$C,header_row_id), "")</f>
        <v/>
      </c>
      <c r="J41" s="7" t="str" cm="1">
        <f t="array" ref="J41">IFERROR(INDEX('Budget Planning'!$C:$C,row_id), "")</f>
        <v/>
      </c>
      <c r="K41" s="18" t="str" cm="1">
        <f t="array" ref="K41">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1" s="19" t="str" cm="1">
        <f t="array" ref="L41">IF(OR(is_header,is_empty),"",
INDEX('Budget Planning'!$E:$EM,row_id,
MATCH(IF(selected_period="Total Year", selected_year,DATE(selected_year, selected_period,1)), 'Budget Planning'!$E$9:$EM$9,0)))</f>
        <v/>
      </c>
      <c r="M41" s="16" t="str" cm="1">
        <f t="array" ref="M41">IF(is_cat,
     IF(header_row_id=Income_header_row, MATCH(Income_min_row,$C:$C,0),
         IF(header_row_id=expenses_header_row, MATCH(expenses_min_row,$C:$C,0),
          IF(header_row_id=savings_header_row, MATCH(savings_min_row,$C:$C,0),""))),"")</f>
        <v/>
      </c>
      <c r="N41" s="16" t="str" cm="1">
        <f t="array" ref="N41">IF(is_cat,
     IF(header_row_id=Income_header_row, MATCH(income_max_row,$C:$C,0),
         IF(header_row_id=expenses_header_row, MATCH(expenses_max_row,$C:$C,0),
          IF(header_row_id=savings_header_row, MATCH(savings_max_row,$C:$C,0),""))),"")</f>
        <v/>
      </c>
      <c r="O41" s="20" t="str">
        <f t="shared" si="3"/>
        <v/>
      </c>
      <c r="P41" s="7" t="str">
        <f t="shared" ca="1" si="4"/>
        <v/>
      </c>
      <c r="Q41" s="7" t="str">
        <f t="shared" si="5"/>
        <v/>
      </c>
      <c r="R41" s="21" t="str">
        <f t="shared" ca="1" si="6"/>
        <v/>
      </c>
      <c r="S41" s="22" t="str">
        <f t="shared" si="7"/>
        <v/>
      </c>
      <c r="T41" s="23" t="str">
        <f t="shared" si="8"/>
        <v/>
      </c>
      <c r="U41" s="23" t="str">
        <f t="shared" ca="1" si="9"/>
        <v/>
      </c>
      <c r="V41" s="23" t="str">
        <f t="shared" si="10"/>
        <v/>
      </c>
      <c r="W41" s="23" t="str">
        <f t="shared" ca="1" si="11"/>
        <v/>
      </c>
      <c r="X41" s="23">
        <f t="shared" si="12"/>
        <v>-1</v>
      </c>
      <c r="Y41" s="4" t="str">
        <f t="shared" si="13"/>
        <v/>
      </c>
      <c r="Z41" s="5" t="str">
        <f t="shared" si="14"/>
        <v/>
      </c>
      <c r="AA41" s="5" t="str">
        <f t="shared" si="15"/>
        <v/>
      </c>
      <c r="AB41" s="6" t="str">
        <f t="shared" si="16"/>
        <v/>
      </c>
      <c r="AC41" s="5" t="str">
        <f t="shared" si="17"/>
        <v/>
      </c>
      <c r="AD41" s="5" t="str">
        <f t="shared" si="18"/>
        <v/>
      </c>
    </row>
    <row r="42" spans="3:44" x14ac:dyDescent="0.45">
      <c r="C42" s="16" cm="1">
        <f t="array" ref="C42">IF(C41=-1,-1,IF(C41&lt;income_max_row,C41+1,IF(C41=income_max_row,Income_total_row,IF(C41=Income_total_row,"/1",IF(C41="/1",expenses_header_row,IF(C41&lt;expenses_max_row,C41+1,IF(C41=expenses_max_row,expenses_total_row, IF(C41=expenses_total_row, "/2", IF(C41="/2", savings_header_row, IF(C41&lt;savings_max_row, C41+1,IF(C41=savings_max_row, savings_total_row,-1)))))))))))</f>
        <v>-1</v>
      </c>
      <c r="D42" s="17">
        <f t="shared" si="0"/>
        <v>-1</v>
      </c>
      <c r="E42" s="16" cm="1">
        <f t="array" ref="E42">1*OR(row_id=Income_header_row, row_id=expenses_header_row,row_id=savings_header_row)</f>
        <v>0</v>
      </c>
      <c r="F42" s="7">
        <f t="shared" si="1"/>
        <v>0</v>
      </c>
      <c r="G42" s="7" cm="1">
        <f t="array" ref="G42">1*OR(row_id=Income_total_row,row_id=expenses_total_row,row_id=savings_total_row)</f>
        <v>0</v>
      </c>
      <c r="H42" s="7">
        <f t="shared" si="2"/>
        <v>1</v>
      </c>
      <c r="I42" s="16" t="str" cm="1">
        <f t="array" ref="I42">IFERROR(INDEX('Budget Planning'!$C:$C,header_row_id), "")</f>
        <v/>
      </c>
      <c r="J42" s="7" t="str" cm="1">
        <f t="array" ref="J42">IFERROR(INDEX('Budget Planning'!$C:$C,row_id), "")</f>
        <v/>
      </c>
      <c r="K42" s="18" t="str" cm="1">
        <f t="array" ref="K42">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2" s="19" t="str" cm="1">
        <f t="array" ref="L42">IF(OR(is_header,is_empty),"",
INDEX('Budget Planning'!$E:$EM,row_id,
MATCH(IF(selected_period="Total Year", selected_year,DATE(selected_year, selected_period,1)), 'Budget Planning'!$E$9:$EM$9,0)))</f>
        <v/>
      </c>
      <c r="M42" s="16" t="str" cm="1">
        <f t="array" ref="M42">IF(is_cat,
     IF(header_row_id=Income_header_row, MATCH(Income_min_row,$C:$C,0),
         IF(header_row_id=expenses_header_row, MATCH(expenses_min_row,$C:$C,0),
          IF(header_row_id=savings_header_row, MATCH(savings_min_row,$C:$C,0),""))),"")</f>
        <v/>
      </c>
      <c r="N42" s="16" t="str" cm="1">
        <f t="array" ref="N42">IF(is_cat,
     IF(header_row_id=Income_header_row, MATCH(income_max_row,$C:$C,0),
         IF(header_row_id=expenses_header_row, MATCH(expenses_max_row,$C:$C,0),
          IF(header_row_id=savings_header_row, MATCH(savings_max_row,$C:$C,0),""))),"")</f>
        <v/>
      </c>
      <c r="O42" s="20" t="str">
        <f t="shared" si="3"/>
        <v/>
      </c>
      <c r="P42" s="7" t="str">
        <f t="shared" ca="1" si="4"/>
        <v/>
      </c>
      <c r="Q42" s="7" t="str">
        <f t="shared" si="5"/>
        <v/>
      </c>
      <c r="R42" s="21" t="str">
        <f t="shared" ca="1" si="6"/>
        <v/>
      </c>
      <c r="S42" s="22" t="str">
        <f t="shared" si="7"/>
        <v/>
      </c>
      <c r="T42" s="23" t="str">
        <f t="shared" si="8"/>
        <v/>
      </c>
      <c r="U42" s="23" t="str">
        <f t="shared" ca="1" si="9"/>
        <v/>
      </c>
      <c r="V42" s="23" t="str">
        <f t="shared" si="10"/>
        <v/>
      </c>
      <c r="W42" s="23" t="str">
        <f t="shared" ca="1" si="11"/>
        <v/>
      </c>
      <c r="X42" s="23">
        <f t="shared" si="12"/>
        <v>-1</v>
      </c>
      <c r="Y42" s="4" t="str">
        <f t="shared" si="13"/>
        <v/>
      </c>
      <c r="Z42" s="5" t="str">
        <f t="shared" si="14"/>
        <v/>
      </c>
      <c r="AA42" s="5" t="str">
        <f t="shared" si="15"/>
        <v/>
      </c>
      <c r="AB42" s="6" t="str">
        <f t="shared" si="16"/>
        <v/>
      </c>
      <c r="AC42" s="5" t="str">
        <f t="shared" si="17"/>
        <v/>
      </c>
      <c r="AD42" s="5" t="str">
        <f t="shared" si="18"/>
        <v/>
      </c>
    </row>
    <row r="43" spans="3:44" x14ac:dyDescent="0.45">
      <c r="C43" s="16" cm="1">
        <f t="array" ref="C43">IF(C42=-1,-1,IF(C42&lt;income_max_row,C42+1,IF(C42=income_max_row,Income_total_row,IF(C42=Income_total_row,"/1",IF(C42="/1",expenses_header_row,IF(C42&lt;expenses_max_row,C42+1,IF(C42=expenses_max_row,expenses_total_row, IF(C42=expenses_total_row, "/2", IF(C42="/2", savings_header_row, IF(C42&lt;savings_max_row, C42+1,IF(C42=savings_max_row, savings_total_row,-1)))))))))))</f>
        <v>-1</v>
      </c>
      <c r="D43" s="17">
        <f t="shared" si="0"/>
        <v>-1</v>
      </c>
      <c r="E43" s="16" cm="1">
        <f t="array" ref="E43">1*OR(row_id=Income_header_row, row_id=expenses_header_row,row_id=savings_header_row)</f>
        <v>0</v>
      </c>
      <c r="F43" s="7">
        <f t="shared" si="1"/>
        <v>0</v>
      </c>
      <c r="G43" s="7" cm="1">
        <f t="array" ref="G43">1*OR(row_id=Income_total_row,row_id=expenses_total_row,row_id=savings_total_row)</f>
        <v>0</v>
      </c>
      <c r="H43" s="7">
        <f t="shared" si="2"/>
        <v>1</v>
      </c>
      <c r="I43" s="16" t="str" cm="1">
        <f t="array" ref="I43">IFERROR(INDEX('Budget Planning'!$C:$C,header_row_id), "")</f>
        <v/>
      </c>
      <c r="J43" s="7" t="str" cm="1">
        <f t="array" ref="J43">IFERROR(INDEX('Budget Planning'!$C:$C,row_id), "")</f>
        <v/>
      </c>
      <c r="K43" s="18" t="str" cm="1">
        <f t="array" ref="K43">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3" s="19" t="str" cm="1">
        <f t="array" ref="L43">IF(OR(is_header,is_empty),"",
INDEX('Budget Planning'!$E:$EM,row_id,
MATCH(IF(selected_period="Total Year", selected_year,DATE(selected_year, selected_period,1)), 'Budget Planning'!$E$9:$EM$9,0)))</f>
        <v/>
      </c>
      <c r="M43" s="16" t="str" cm="1">
        <f t="array" ref="M43">IF(is_cat,
     IF(header_row_id=Income_header_row, MATCH(Income_min_row,$C:$C,0),
         IF(header_row_id=expenses_header_row, MATCH(expenses_min_row,$C:$C,0),
          IF(header_row_id=savings_header_row, MATCH(savings_min_row,$C:$C,0),""))),"")</f>
        <v/>
      </c>
      <c r="N43" s="16" t="str" cm="1">
        <f t="array" ref="N43">IF(is_cat,
     IF(header_row_id=Income_header_row, MATCH(income_max_row,$C:$C,0),
         IF(header_row_id=expenses_header_row, MATCH(expenses_max_row,$C:$C,0),
          IF(header_row_id=savings_header_row, MATCH(savings_max_row,$C:$C,0),""))),"")</f>
        <v/>
      </c>
      <c r="O43" s="20" t="str">
        <f t="shared" si="3"/>
        <v/>
      </c>
      <c r="P43" s="7" t="str">
        <f t="shared" ca="1" si="4"/>
        <v/>
      </c>
      <c r="Q43" s="7" t="str">
        <f t="shared" si="5"/>
        <v/>
      </c>
      <c r="R43" s="21" t="str">
        <f t="shared" ca="1" si="6"/>
        <v/>
      </c>
      <c r="S43" s="22" t="str">
        <f t="shared" si="7"/>
        <v/>
      </c>
      <c r="T43" s="23" t="str">
        <f t="shared" si="8"/>
        <v/>
      </c>
      <c r="U43" s="23" t="str">
        <f t="shared" ca="1" si="9"/>
        <v/>
      </c>
      <c r="V43" s="23" t="str">
        <f t="shared" si="10"/>
        <v/>
      </c>
      <c r="W43" s="23" t="str">
        <f t="shared" ca="1" si="11"/>
        <v/>
      </c>
      <c r="X43" s="23">
        <f t="shared" si="12"/>
        <v>-1</v>
      </c>
      <c r="Y43" s="4" t="str">
        <f t="shared" si="13"/>
        <v/>
      </c>
      <c r="Z43" s="5" t="str">
        <f t="shared" si="14"/>
        <v/>
      </c>
      <c r="AA43" s="5" t="str">
        <f t="shared" si="15"/>
        <v/>
      </c>
      <c r="AB43" s="6" t="str">
        <f t="shared" si="16"/>
        <v/>
      </c>
      <c r="AC43" s="5" t="str">
        <f t="shared" si="17"/>
        <v/>
      </c>
      <c r="AD43" s="5" t="str">
        <f t="shared" si="18"/>
        <v/>
      </c>
    </row>
    <row r="44" spans="3:44" x14ac:dyDescent="0.45">
      <c r="C44" s="16" cm="1">
        <f t="array" ref="C44">IF(C43=-1,-1,IF(C43&lt;income_max_row,C43+1,IF(C43=income_max_row,Income_total_row,IF(C43=Income_total_row,"/1",IF(C43="/1",expenses_header_row,IF(C43&lt;expenses_max_row,C43+1,IF(C43=expenses_max_row,expenses_total_row, IF(C43=expenses_total_row, "/2", IF(C43="/2", savings_header_row, IF(C43&lt;savings_max_row, C43+1,IF(C43=savings_max_row, savings_total_row,-1)))))))))))</f>
        <v>-1</v>
      </c>
      <c r="D44" s="17">
        <f t="shared" si="0"/>
        <v>-1</v>
      </c>
      <c r="E44" s="16" cm="1">
        <f t="array" ref="E44">1*OR(row_id=Income_header_row, row_id=expenses_header_row,row_id=savings_header_row)</f>
        <v>0</v>
      </c>
      <c r="F44" s="7">
        <f t="shared" si="1"/>
        <v>0</v>
      </c>
      <c r="G44" s="7" cm="1">
        <f t="array" ref="G44">1*OR(row_id=Income_total_row,row_id=expenses_total_row,row_id=savings_total_row)</f>
        <v>0</v>
      </c>
      <c r="H44" s="7">
        <f t="shared" si="2"/>
        <v>1</v>
      </c>
      <c r="I44" s="16" t="str" cm="1">
        <f t="array" ref="I44">IFERROR(INDEX('Budget Planning'!$C:$C,header_row_id), "")</f>
        <v/>
      </c>
      <c r="J44" s="7" t="str" cm="1">
        <f t="array" ref="J44">IFERROR(INDEX('Budget Planning'!$C:$C,row_id), "")</f>
        <v/>
      </c>
      <c r="K44" s="18" t="str" cm="1">
        <f t="array" ref="K44">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4" s="19" t="str" cm="1">
        <f t="array" ref="L44">IF(OR(is_header,is_empty),"",
INDEX('Budget Planning'!$E:$EM,row_id,
MATCH(IF(selected_period="Total Year", selected_year,DATE(selected_year, selected_period,1)), 'Budget Planning'!$E$9:$EM$9,0)))</f>
        <v/>
      </c>
      <c r="M44" s="16" t="str" cm="1">
        <f t="array" ref="M44">IF(is_cat,
     IF(header_row_id=Income_header_row, MATCH(Income_min_row,$C:$C,0),
         IF(header_row_id=expenses_header_row, MATCH(expenses_min_row,$C:$C,0),
          IF(header_row_id=savings_header_row, MATCH(savings_min_row,$C:$C,0),""))),"")</f>
        <v/>
      </c>
      <c r="N44" s="16" t="str" cm="1">
        <f t="array" ref="N44">IF(is_cat,
     IF(header_row_id=Income_header_row, MATCH(income_max_row,$C:$C,0),
         IF(header_row_id=expenses_header_row, MATCH(expenses_max_row,$C:$C,0),
          IF(header_row_id=savings_header_row, MATCH(savings_max_row,$C:$C,0),""))),"")</f>
        <v/>
      </c>
      <c r="O44" s="20" t="str">
        <f t="shared" si="3"/>
        <v/>
      </c>
      <c r="P44" s="7" t="str">
        <f t="shared" ca="1" si="4"/>
        <v/>
      </c>
      <c r="Q44" s="7" t="str">
        <f t="shared" si="5"/>
        <v/>
      </c>
      <c r="R44" s="21" t="str">
        <f t="shared" ca="1" si="6"/>
        <v/>
      </c>
      <c r="S44" s="22" t="str">
        <f t="shared" si="7"/>
        <v/>
      </c>
      <c r="T44" s="23" t="str">
        <f t="shared" si="8"/>
        <v/>
      </c>
      <c r="U44" s="23" t="str">
        <f t="shared" ca="1" si="9"/>
        <v/>
      </c>
      <c r="V44" s="23" t="str">
        <f t="shared" si="10"/>
        <v/>
      </c>
      <c r="W44" s="23" t="str">
        <f t="shared" ca="1" si="11"/>
        <v/>
      </c>
      <c r="X44" s="23">
        <f t="shared" si="12"/>
        <v>-1</v>
      </c>
      <c r="Y44" s="4" t="str">
        <f t="shared" si="13"/>
        <v/>
      </c>
      <c r="Z44" s="5" t="str">
        <f t="shared" si="14"/>
        <v/>
      </c>
      <c r="AA44" s="5" t="str">
        <f t="shared" si="15"/>
        <v/>
      </c>
      <c r="AB44" s="6" t="str">
        <f t="shared" si="16"/>
        <v/>
      </c>
      <c r="AC44" s="5" t="str">
        <f t="shared" si="17"/>
        <v/>
      </c>
      <c r="AD44" s="5" t="str">
        <f t="shared" si="18"/>
        <v/>
      </c>
    </row>
    <row r="45" spans="3:44" x14ac:dyDescent="0.45">
      <c r="C45" s="16" cm="1">
        <f t="array" ref="C45">IF(C44=-1,-1,IF(C44&lt;income_max_row,C44+1,IF(C44=income_max_row,Income_total_row,IF(C44=Income_total_row,"/1",IF(C44="/1",expenses_header_row,IF(C44&lt;expenses_max_row,C44+1,IF(C44=expenses_max_row,expenses_total_row, IF(C44=expenses_total_row, "/2", IF(C44="/2", savings_header_row, IF(C44&lt;savings_max_row, C44+1,IF(C44=savings_max_row, savings_total_row,-1)))))))))))</f>
        <v>-1</v>
      </c>
      <c r="D45" s="17">
        <f t="shared" si="0"/>
        <v>-1</v>
      </c>
      <c r="E45" s="16" cm="1">
        <f t="array" ref="E45">1*OR(row_id=Income_header_row, row_id=expenses_header_row,row_id=savings_header_row)</f>
        <v>0</v>
      </c>
      <c r="F45" s="7">
        <f t="shared" si="1"/>
        <v>0</v>
      </c>
      <c r="G45" s="7" cm="1">
        <f t="array" ref="G45">1*OR(row_id=Income_total_row,row_id=expenses_total_row,row_id=savings_total_row)</f>
        <v>0</v>
      </c>
      <c r="H45" s="7">
        <f t="shared" si="2"/>
        <v>1</v>
      </c>
      <c r="I45" s="16" t="str" cm="1">
        <f t="array" ref="I45">IFERROR(INDEX('Budget Planning'!$C:$C,header_row_id), "")</f>
        <v/>
      </c>
      <c r="J45" s="7" t="str" cm="1">
        <f t="array" ref="J45">IFERROR(INDEX('Budget Planning'!$C:$C,row_id), "")</f>
        <v/>
      </c>
      <c r="K45" s="18" t="str" cm="1">
        <f t="array" ref="K45">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5" s="19" t="str" cm="1">
        <f t="array" ref="L45">IF(OR(is_header,is_empty),"",
INDEX('Budget Planning'!$E:$EM,row_id,
MATCH(IF(selected_period="Total Year", selected_year,DATE(selected_year, selected_period,1)), 'Budget Planning'!$E$9:$EM$9,0)))</f>
        <v/>
      </c>
      <c r="M45" s="16" t="str" cm="1">
        <f t="array" ref="M45">IF(is_cat,
     IF(header_row_id=Income_header_row, MATCH(Income_min_row,$C:$C,0),
         IF(header_row_id=expenses_header_row, MATCH(expenses_min_row,$C:$C,0),
          IF(header_row_id=savings_header_row, MATCH(savings_min_row,$C:$C,0),""))),"")</f>
        <v/>
      </c>
      <c r="N45" s="16" t="str" cm="1">
        <f t="array" ref="N45">IF(is_cat,
     IF(header_row_id=Income_header_row, MATCH(income_max_row,$C:$C,0),
         IF(header_row_id=expenses_header_row, MATCH(expenses_max_row,$C:$C,0),
          IF(header_row_id=savings_header_row, MATCH(savings_max_row,$C:$C,0),""))),"")</f>
        <v/>
      </c>
      <c r="O45" s="20" t="str">
        <f t="shared" si="3"/>
        <v/>
      </c>
      <c r="P45" s="7" t="str">
        <f t="shared" ca="1" si="4"/>
        <v/>
      </c>
      <c r="Q45" s="7" t="str">
        <f t="shared" si="5"/>
        <v/>
      </c>
      <c r="R45" s="21" t="str">
        <f t="shared" ca="1" si="6"/>
        <v/>
      </c>
      <c r="S45" s="22" t="str">
        <f t="shared" si="7"/>
        <v/>
      </c>
      <c r="T45" s="23" t="str">
        <f t="shared" si="8"/>
        <v/>
      </c>
      <c r="U45" s="23" t="str">
        <f t="shared" ca="1" si="9"/>
        <v/>
      </c>
      <c r="V45" s="23" t="str">
        <f t="shared" si="10"/>
        <v/>
      </c>
      <c r="W45" s="23" t="str">
        <f t="shared" ca="1" si="11"/>
        <v/>
      </c>
      <c r="X45" s="23">
        <f t="shared" si="12"/>
        <v>-1</v>
      </c>
      <c r="Y45" s="4" t="str">
        <f t="shared" si="13"/>
        <v/>
      </c>
      <c r="Z45" s="5" t="str">
        <f t="shared" si="14"/>
        <v/>
      </c>
      <c r="AA45" s="5" t="str">
        <f t="shared" si="15"/>
        <v/>
      </c>
      <c r="AB45" s="6" t="str">
        <f t="shared" si="16"/>
        <v/>
      </c>
      <c r="AC45" s="5" t="str">
        <f t="shared" si="17"/>
        <v/>
      </c>
      <c r="AD45" s="5" t="str">
        <f t="shared" si="18"/>
        <v/>
      </c>
    </row>
    <row r="46" spans="3:44" x14ac:dyDescent="0.45">
      <c r="C46" s="16" cm="1">
        <f t="array" ref="C46">IF(C45=-1,-1,IF(C45&lt;income_max_row,C45+1,IF(C45=income_max_row,Income_total_row,IF(C45=Income_total_row,"/1",IF(C45="/1",expenses_header_row,IF(C45&lt;expenses_max_row,C45+1,IF(C45=expenses_max_row,expenses_total_row, IF(C45=expenses_total_row, "/2", IF(C45="/2", savings_header_row, IF(C45&lt;savings_max_row, C45+1,IF(C45=savings_max_row, savings_total_row,-1)))))))))))</f>
        <v>-1</v>
      </c>
      <c r="D46" s="17">
        <f t="shared" si="0"/>
        <v>-1</v>
      </c>
      <c r="E46" s="16" cm="1">
        <f t="array" ref="E46">1*OR(row_id=Income_header_row, row_id=expenses_header_row,row_id=savings_header_row)</f>
        <v>0</v>
      </c>
      <c r="F46" s="7">
        <f t="shared" si="1"/>
        <v>0</v>
      </c>
      <c r="G46" s="7" cm="1">
        <f t="array" ref="G46">1*OR(row_id=Income_total_row,row_id=expenses_total_row,row_id=savings_total_row)</f>
        <v>0</v>
      </c>
      <c r="H46" s="7">
        <f t="shared" si="2"/>
        <v>1</v>
      </c>
      <c r="I46" s="16" t="str" cm="1">
        <f t="array" ref="I46">IFERROR(INDEX('Budget Planning'!$C:$C,header_row_id), "")</f>
        <v/>
      </c>
      <c r="J46" s="7" t="str" cm="1">
        <f t="array" ref="J46">IFERROR(INDEX('Budget Planning'!$C:$C,row_id), "")</f>
        <v/>
      </c>
      <c r="K46" s="18" t="str" cm="1">
        <f t="array" ref="K46">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6" s="19" t="str" cm="1">
        <f t="array" ref="L46">IF(OR(is_header,is_empty),"",
INDEX('Budget Planning'!$E:$EM,row_id,
MATCH(IF(selected_period="Total Year", selected_year,DATE(selected_year, selected_period,1)), 'Budget Planning'!$E$9:$EM$9,0)))</f>
        <v/>
      </c>
      <c r="M46" s="16" t="str" cm="1">
        <f t="array" ref="M46">IF(is_cat,
     IF(header_row_id=Income_header_row, MATCH(Income_min_row,$C:$C,0),
         IF(header_row_id=expenses_header_row, MATCH(expenses_min_row,$C:$C,0),
          IF(header_row_id=savings_header_row, MATCH(savings_min_row,$C:$C,0),""))),"")</f>
        <v/>
      </c>
      <c r="N46" s="16" t="str" cm="1">
        <f t="array" ref="N46">IF(is_cat,
     IF(header_row_id=Income_header_row, MATCH(income_max_row,$C:$C,0),
         IF(header_row_id=expenses_header_row, MATCH(expenses_max_row,$C:$C,0),
          IF(header_row_id=savings_header_row, MATCH(savings_max_row,$C:$C,0),""))),"")</f>
        <v/>
      </c>
      <c r="O46" s="20" t="str">
        <f t="shared" si="3"/>
        <v/>
      </c>
      <c r="P46" s="7" t="str">
        <f t="shared" ca="1" si="4"/>
        <v/>
      </c>
      <c r="Q46" s="7" t="str">
        <f t="shared" si="5"/>
        <v/>
      </c>
      <c r="R46" s="21" t="str">
        <f t="shared" ca="1" si="6"/>
        <v/>
      </c>
      <c r="S46" s="22" t="str">
        <f t="shared" si="7"/>
        <v/>
      </c>
      <c r="T46" s="23" t="str">
        <f t="shared" si="8"/>
        <v/>
      </c>
      <c r="U46" s="23" t="str">
        <f t="shared" ca="1" si="9"/>
        <v/>
      </c>
      <c r="V46" s="23" t="str">
        <f t="shared" si="10"/>
        <v/>
      </c>
      <c r="W46" s="23" t="str">
        <f t="shared" ca="1" si="11"/>
        <v/>
      </c>
      <c r="X46" s="23">
        <f t="shared" si="12"/>
        <v>-1</v>
      </c>
      <c r="Y46" s="4" t="str">
        <f t="shared" si="13"/>
        <v/>
      </c>
      <c r="Z46" s="5" t="str">
        <f t="shared" si="14"/>
        <v/>
      </c>
      <c r="AA46" s="5" t="str">
        <f t="shared" si="15"/>
        <v/>
      </c>
      <c r="AB46" s="6" t="str">
        <f t="shared" si="16"/>
        <v/>
      </c>
      <c r="AC46" s="5" t="str">
        <f t="shared" si="17"/>
        <v/>
      </c>
      <c r="AD46" s="5" t="str">
        <f t="shared" si="18"/>
        <v/>
      </c>
    </row>
    <row r="47" spans="3:44" x14ac:dyDescent="0.45">
      <c r="C47" s="16" cm="1">
        <f t="array" ref="C47">IF(C46=-1,-1,IF(C46&lt;income_max_row,C46+1,IF(C46=income_max_row,Income_total_row,IF(C46=Income_total_row,"/1",IF(C46="/1",expenses_header_row,IF(C46&lt;expenses_max_row,C46+1,IF(C46=expenses_max_row,expenses_total_row, IF(C46=expenses_total_row, "/2", IF(C46="/2", savings_header_row, IF(C46&lt;savings_max_row, C46+1,IF(C46=savings_max_row, savings_total_row,-1)))))))))))</f>
        <v>-1</v>
      </c>
      <c r="D47" s="17">
        <f t="shared" si="0"/>
        <v>-1</v>
      </c>
      <c r="E47" s="16" cm="1">
        <f t="array" ref="E47">1*OR(row_id=Income_header_row, row_id=expenses_header_row,row_id=savings_header_row)</f>
        <v>0</v>
      </c>
      <c r="F47" s="7">
        <f t="shared" si="1"/>
        <v>0</v>
      </c>
      <c r="G47" s="7" cm="1">
        <f t="array" ref="G47">1*OR(row_id=Income_total_row,row_id=expenses_total_row,row_id=savings_total_row)</f>
        <v>0</v>
      </c>
      <c r="H47" s="7">
        <f t="shared" si="2"/>
        <v>1</v>
      </c>
      <c r="I47" s="16" t="str" cm="1">
        <f t="array" ref="I47">IFERROR(INDEX('Budget Planning'!$C:$C,header_row_id), "")</f>
        <v/>
      </c>
      <c r="J47" s="7" t="str" cm="1">
        <f t="array" ref="J47">IFERROR(INDEX('Budget Planning'!$C:$C,row_id), "")</f>
        <v/>
      </c>
      <c r="K47" s="18" t="str" cm="1">
        <f t="array" ref="K47">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7" s="19" t="str" cm="1">
        <f t="array" ref="L47">IF(OR(is_header,is_empty),"",
INDEX('Budget Planning'!$E:$EM,row_id,
MATCH(IF(selected_period="Total Year", selected_year,DATE(selected_year, selected_period,1)), 'Budget Planning'!$E$9:$EM$9,0)))</f>
        <v/>
      </c>
      <c r="M47" s="16" t="str" cm="1">
        <f t="array" ref="M47">IF(is_cat,
     IF(header_row_id=Income_header_row, MATCH(Income_min_row,$C:$C,0),
         IF(header_row_id=expenses_header_row, MATCH(expenses_min_row,$C:$C,0),
          IF(header_row_id=savings_header_row, MATCH(savings_min_row,$C:$C,0),""))),"")</f>
        <v/>
      </c>
      <c r="N47" s="16" t="str" cm="1">
        <f t="array" ref="N47">IF(is_cat,
     IF(header_row_id=Income_header_row, MATCH(income_max_row,$C:$C,0),
         IF(header_row_id=expenses_header_row, MATCH(expenses_max_row,$C:$C,0),
          IF(header_row_id=savings_header_row, MATCH(savings_max_row,$C:$C,0),""))),"")</f>
        <v/>
      </c>
      <c r="O47" s="20" t="str">
        <f t="shared" si="3"/>
        <v/>
      </c>
      <c r="P47" s="7" t="str">
        <f t="shared" ca="1" si="4"/>
        <v/>
      </c>
      <c r="Q47" s="7" t="str">
        <f t="shared" si="5"/>
        <v/>
      </c>
      <c r="R47" s="21" t="str">
        <f t="shared" ca="1" si="6"/>
        <v/>
      </c>
      <c r="S47" s="22" t="str">
        <f t="shared" si="7"/>
        <v/>
      </c>
      <c r="T47" s="23" t="str">
        <f t="shared" si="8"/>
        <v/>
      </c>
      <c r="U47" s="23" t="str">
        <f t="shared" ca="1" si="9"/>
        <v/>
      </c>
      <c r="V47" s="23" t="str">
        <f t="shared" si="10"/>
        <v/>
      </c>
      <c r="W47" s="23" t="str">
        <f t="shared" ca="1" si="11"/>
        <v/>
      </c>
      <c r="X47" s="23">
        <f t="shared" si="12"/>
        <v>-1</v>
      </c>
      <c r="Y47" s="4" t="str">
        <f t="shared" si="13"/>
        <v/>
      </c>
      <c r="Z47" s="5" t="str">
        <f t="shared" si="14"/>
        <v/>
      </c>
      <c r="AA47" s="5" t="str">
        <f t="shared" si="15"/>
        <v/>
      </c>
      <c r="AB47" s="6" t="str">
        <f t="shared" si="16"/>
        <v/>
      </c>
      <c r="AC47" s="5" t="str">
        <f t="shared" si="17"/>
        <v/>
      </c>
      <c r="AD47" s="5" t="str">
        <f t="shared" si="18"/>
        <v/>
      </c>
    </row>
    <row r="48" spans="3:44" x14ac:dyDescent="0.45">
      <c r="C48" s="16" cm="1">
        <f t="array" ref="C48">IF(C47=-1,-1,IF(C47&lt;income_max_row,C47+1,IF(C47=income_max_row,Income_total_row,IF(C47=Income_total_row,"/1",IF(C47="/1",expenses_header_row,IF(C47&lt;expenses_max_row,C47+1,IF(C47=expenses_max_row,expenses_total_row, IF(C47=expenses_total_row, "/2", IF(C47="/2", savings_header_row, IF(C47&lt;savings_max_row, C47+1,IF(C47=savings_max_row, savings_total_row,-1)))))))))))</f>
        <v>-1</v>
      </c>
      <c r="D48" s="17">
        <f t="shared" si="0"/>
        <v>-1</v>
      </c>
      <c r="E48" s="16" cm="1">
        <f t="array" ref="E48">1*OR(row_id=Income_header_row, row_id=expenses_header_row,row_id=savings_header_row)</f>
        <v>0</v>
      </c>
      <c r="F48" s="7">
        <f t="shared" si="1"/>
        <v>0</v>
      </c>
      <c r="G48" s="7" cm="1">
        <f t="array" ref="G48">1*OR(row_id=Income_total_row,row_id=expenses_total_row,row_id=savings_total_row)</f>
        <v>0</v>
      </c>
      <c r="H48" s="7">
        <f t="shared" si="2"/>
        <v>1</v>
      </c>
      <c r="I48" s="16" t="str" cm="1">
        <f t="array" ref="I48">IFERROR(INDEX('Budget Planning'!$C:$C,header_row_id), "")</f>
        <v/>
      </c>
      <c r="J48" s="7" t="str" cm="1">
        <f t="array" ref="J48">IFERROR(INDEX('Budget Planning'!$C:$C,row_id), "")</f>
        <v/>
      </c>
      <c r="K48" s="18" t="str" cm="1">
        <f t="array" ref="K48">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8" s="19" t="str" cm="1">
        <f t="array" ref="L48">IF(OR(is_header,is_empty),"",
INDEX('Budget Planning'!$E:$EM,row_id,
MATCH(IF(selected_period="Total Year", selected_year,DATE(selected_year, selected_period,1)), 'Budget Planning'!$E$9:$EM$9,0)))</f>
        <v/>
      </c>
      <c r="M48" s="16" t="str" cm="1">
        <f t="array" ref="M48">IF(is_cat,
     IF(header_row_id=Income_header_row, MATCH(Income_min_row,$C:$C,0),
         IF(header_row_id=expenses_header_row, MATCH(expenses_min_row,$C:$C,0),
          IF(header_row_id=savings_header_row, MATCH(savings_min_row,$C:$C,0),""))),"")</f>
        <v/>
      </c>
      <c r="N48" s="16" t="str" cm="1">
        <f t="array" ref="N48">IF(is_cat,
     IF(header_row_id=Income_header_row, MATCH(income_max_row,$C:$C,0),
         IF(header_row_id=expenses_header_row, MATCH(expenses_max_row,$C:$C,0),
          IF(header_row_id=savings_header_row, MATCH(savings_max_row,$C:$C,0),""))),"")</f>
        <v/>
      </c>
      <c r="O48" s="20" t="str">
        <f t="shared" si="3"/>
        <v/>
      </c>
      <c r="P48" s="7" t="str">
        <f t="shared" ca="1" si="4"/>
        <v/>
      </c>
      <c r="Q48" s="7" t="str">
        <f t="shared" si="5"/>
        <v/>
      </c>
      <c r="R48" s="21" t="str">
        <f t="shared" ca="1" si="6"/>
        <v/>
      </c>
      <c r="S48" s="22" t="str">
        <f t="shared" si="7"/>
        <v/>
      </c>
      <c r="T48" s="23" t="str">
        <f t="shared" si="8"/>
        <v/>
      </c>
      <c r="U48" s="23" t="str">
        <f t="shared" ca="1" si="9"/>
        <v/>
      </c>
      <c r="V48" s="23" t="str">
        <f t="shared" si="10"/>
        <v/>
      </c>
      <c r="W48" s="23" t="str">
        <f t="shared" ca="1" si="11"/>
        <v/>
      </c>
      <c r="X48" s="23">
        <f t="shared" si="12"/>
        <v>-1</v>
      </c>
      <c r="Y48" s="4" t="str">
        <f t="shared" si="13"/>
        <v/>
      </c>
      <c r="Z48" s="5" t="str">
        <f t="shared" si="14"/>
        <v/>
      </c>
      <c r="AA48" s="5" t="str">
        <f t="shared" si="15"/>
        <v/>
      </c>
      <c r="AB48" s="6" t="str">
        <f t="shared" si="16"/>
        <v/>
      </c>
      <c r="AC48" s="5" t="str">
        <f t="shared" si="17"/>
        <v/>
      </c>
      <c r="AD48" s="5" t="str">
        <f t="shared" si="18"/>
        <v/>
      </c>
    </row>
    <row r="49" spans="3:30" x14ac:dyDescent="0.45">
      <c r="C49" s="16" cm="1">
        <f t="array" ref="C49">IF(C48=-1,-1,IF(C48&lt;income_max_row,C48+1,IF(C48=income_max_row,Income_total_row,IF(C48=Income_total_row,"/1",IF(C48="/1",expenses_header_row,IF(C48&lt;expenses_max_row,C48+1,IF(C48=expenses_max_row,expenses_total_row, IF(C48=expenses_total_row, "/2", IF(C48="/2", savings_header_row, IF(C48&lt;savings_max_row, C48+1,IF(C48=savings_max_row, savings_total_row,-1)))))))))))</f>
        <v>-1</v>
      </c>
      <c r="D49" s="17">
        <f t="shared" si="0"/>
        <v>-1</v>
      </c>
      <c r="E49" s="16" t="b">
        <v>0</v>
      </c>
      <c r="F49" s="7">
        <f t="shared" si="1"/>
        <v>0</v>
      </c>
      <c r="G49" s="7" cm="1">
        <f t="array" ref="G49">1*OR(row_id=Income_total_row,row_id=expenses_total_row,row_id=savings_total_row)</f>
        <v>0</v>
      </c>
      <c r="H49" s="7">
        <f t="shared" si="2"/>
        <v>1</v>
      </c>
      <c r="I49" s="16" t="str" cm="1">
        <f t="array" ref="I49">IFERROR(INDEX('Budget Planning'!$C:$C,header_row_id), "")</f>
        <v/>
      </c>
      <c r="J49" s="7" t="str" cm="1">
        <f t="array" ref="J49">IFERROR(INDEX('Budget Planning'!$C:$C,row_id), "")</f>
        <v/>
      </c>
      <c r="K49" s="18" t="str" cm="1">
        <f t="array" ref="K49">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49" s="19" t="str" cm="1">
        <f t="array" ref="L49">IF(OR(is_header,is_empty),"",
INDEX('Budget Planning'!$E:$EM,row_id,
MATCH(IF(selected_period="Total Year", selected_year,DATE(selected_year, selected_period,1)), 'Budget Planning'!$E$9:$EM$9,0)))</f>
        <v/>
      </c>
      <c r="M49" s="16" t="str" cm="1">
        <f t="array" ref="M49">IF(is_cat,
     IF(header_row_id=Income_header_row, MATCH(Income_min_row,$C:$C,0),
         IF(header_row_id=expenses_header_row, MATCH(expenses_min_row,$C:$C,0),
          IF(header_row_id=savings_header_row, MATCH(savings_min_row,$C:$C,0),""))),"")</f>
        <v/>
      </c>
      <c r="N49" s="16" t="str" cm="1">
        <f t="array" ref="N49">IF(is_cat,
     IF(header_row_id=Income_header_row, MATCH(income_max_row,$C:$C,0),
         IF(header_row_id=expenses_header_row, MATCH(expenses_max_row,$C:$C,0),
          IF(header_row_id=savings_header_row, MATCH(savings_max_row,$C:$C,0),""))),"")</f>
        <v/>
      </c>
      <c r="O49" s="20" t="str">
        <f t="shared" si="3"/>
        <v/>
      </c>
      <c r="P49" s="7" t="str">
        <f t="shared" ca="1" si="4"/>
        <v/>
      </c>
      <c r="Q49" s="7" t="str">
        <f t="shared" si="5"/>
        <v/>
      </c>
      <c r="R49" s="21" t="str">
        <f t="shared" ca="1" si="6"/>
        <v/>
      </c>
      <c r="S49" s="22" t="str">
        <f t="shared" si="7"/>
        <v/>
      </c>
      <c r="T49" s="23" t="str">
        <f t="shared" si="8"/>
        <v/>
      </c>
      <c r="U49" s="23" t="str">
        <f t="shared" ca="1" si="9"/>
        <v/>
      </c>
      <c r="V49" s="23" t="str">
        <f t="shared" si="10"/>
        <v/>
      </c>
      <c r="W49" s="23" t="str">
        <f t="shared" ca="1" si="11"/>
        <v/>
      </c>
      <c r="X49" s="23">
        <f t="shared" si="12"/>
        <v>-1</v>
      </c>
      <c r="Y49" s="4" t="str">
        <f t="shared" si="13"/>
        <v/>
      </c>
      <c r="Z49" s="5" t="str">
        <f t="shared" si="14"/>
        <v/>
      </c>
      <c r="AA49" s="5" t="str">
        <f t="shared" si="15"/>
        <v/>
      </c>
      <c r="AB49" s="6" t="str">
        <f t="shared" si="16"/>
        <v/>
      </c>
      <c r="AC49" s="5" t="str">
        <f t="shared" si="17"/>
        <v/>
      </c>
      <c r="AD49" s="5" t="str">
        <f t="shared" si="18"/>
        <v/>
      </c>
    </row>
    <row r="50" spans="3:30" x14ac:dyDescent="0.45">
      <c r="C50" s="16" cm="1">
        <f t="array" ref="C50">IF(C49=-1,-1,IF(C49&lt;income_max_row,C49+1,IF(C49=income_max_row,Income_total_row,IF(C49=Income_total_row,"/1",IF(C49="/1",expenses_header_row,IF(C49&lt;expenses_max_row,C49+1,IF(C49=expenses_max_row,expenses_total_row, IF(C49=expenses_total_row, "/2", IF(C49="/2", savings_header_row, IF(C49&lt;savings_max_row, C49+1,IF(C49=savings_max_row, savings_total_row,-1)))))))))))</f>
        <v>-1</v>
      </c>
      <c r="D50" s="17">
        <f t="shared" si="0"/>
        <v>-1</v>
      </c>
      <c r="E50" s="16" cm="1">
        <f t="array" ref="E50">1*OR(row_id=Income_header_row, row_id=expenses_header_row,row_id=savings_header_row)</f>
        <v>0</v>
      </c>
      <c r="F50" s="7">
        <f t="shared" si="1"/>
        <v>0</v>
      </c>
      <c r="G50" s="7" cm="1">
        <f t="array" ref="G50">1*OR(row_id=Income_total_row,row_id=expenses_total_row,row_id=savings_total_row)</f>
        <v>0</v>
      </c>
      <c r="H50" s="7">
        <f t="shared" si="2"/>
        <v>1</v>
      </c>
      <c r="I50" s="16" t="str" cm="1">
        <f t="array" ref="I50">IFERROR(INDEX('Budget Planning'!$C:$C,header_row_id), "")</f>
        <v/>
      </c>
      <c r="J50" s="7" t="str" cm="1">
        <f t="array" ref="J50">IFERROR(INDEX('Budget Planning'!$C:$C,row_id), "")</f>
        <v/>
      </c>
      <c r="K50" s="18" t="str" cm="1">
        <f t="array" ref="K50">IF(OR(is_header,is_empty),"",
   IF(is_total,
     IF(selected_period="Total year",
       SUM(Tracking[Amount] * (Tracking[Type]=type) * (YEAR(Tracking[Effective Date])=selected_year) ),
           SUM(Tracking[Amount] * (Tracking[Type]=type) * (YEAR(Tracking[Effective Date])=selected_year)*(MONTH(Tracking[Effective Date])=selected_period) )),
              IF(selected_period="Total year",
                 SUM(Tracking[Amount] * (Tracking[Type]=type) *(Tracking[Category]=item)*(YEAR(Tracking[Effective Date])=selected_year) ),
                 SUM(Tracking[Amount] * (Tracking[Type]=type) *(Tracking[Category]=item)*(YEAR(Tracking[Effective Date])=selected_year) *(MONTH(Tracking[Effective Date])=selected_period),))
)
)</f>
        <v/>
      </c>
      <c r="L50" s="19" t="str" cm="1">
        <f t="array" ref="L50">IF(OR(is_header,is_empty),"",
INDEX('Budget Planning'!$E:$EM,row_id,
MATCH(IF(selected_period="Total Year", selected_year,DATE(selected_year, selected_period,1)), 'Budget Planning'!$E$9:$EM$9,0)))</f>
        <v/>
      </c>
      <c r="M50" s="16" t="str" cm="1">
        <f t="array" ref="M50">IF(is_cat,
     IF(header_row_id=Income_header_row, MATCH(Income_min_row,$C:$C,0),
         IF(header_row_id=expenses_header_row, MATCH(expenses_min_row,$C:$C,0),
          IF(header_row_id=savings_header_row, MATCH(savings_min_row,$C:$C,0),""))),"")</f>
        <v/>
      </c>
      <c r="N50" s="16" t="str" cm="1">
        <f t="array" ref="N50">IF(is_cat,
     IF(header_row_id=Income_header_row, MATCH(income_max_row,$C:$C,0),
         IF(header_row_id=expenses_header_row, MATCH(expenses_max_row,$C:$C,0),
          IF(header_row_id=savings_header_row, MATCH(savings_max_row,$C:$C,0),""))),"")</f>
        <v/>
      </c>
      <c r="O50" s="20" t="str">
        <f t="shared" si="3"/>
        <v/>
      </c>
      <c r="P50" s="7" t="str">
        <f t="shared" ca="1" si="4"/>
        <v/>
      </c>
      <c r="Q50" s="7" t="str">
        <f t="shared" si="5"/>
        <v/>
      </c>
      <c r="R50" s="21" t="str">
        <f t="shared" ca="1" si="6"/>
        <v/>
      </c>
      <c r="S50" s="22" t="str">
        <f t="shared" si="7"/>
        <v/>
      </c>
      <c r="T50" s="23" t="str">
        <f t="shared" si="8"/>
        <v/>
      </c>
      <c r="U50" s="23" t="str">
        <f t="shared" ca="1" si="9"/>
        <v/>
      </c>
      <c r="V50" s="23" t="str">
        <f t="shared" si="10"/>
        <v/>
      </c>
      <c r="W50" s="23" t="str">
        <f t="shared" ca="1" si="11"/>
        <v/>
      </c>
      <c r="X50" s="23">
        <f t="shared" si="12"/>
        <v>-1</v>
      </c>
      <c r="Y50" s="4" t="str">
        <f t="shared" si="13"/>
        <v/>
      </c>
      <c r="Z50" s="5" t="str">
        <f t="shared" si="14"/>
        <v/>
      </c>
      <c r="AA50" s="5" t="str">
        <f t="shared" si="15"/>
        <v/>
      </c>
      <c r="AB50" s="6" t="str">
        <f t="shared" si="16"/>
        <v/>
      </c>
      <c r="AC50" s="5" t="str">
        <f t="shared" si="17"/>
        <v/>
      </c>
      <c r="AD50" s="5" t="str">
        <f t="shared" si="18"/>
        <v/>
      </c>
    </row>
    <row r="51" spans="3:30" x14ac:dyDescent="0.45">
      <c r="E51" s="7" t="b">
        <v>0</v>
      </c>
    </row>
    <row r="52" spans="3:30" x14ac:dyDescent="0.45">
      <c r="E52" s="7" t="b">
        <v>1</v>
      </c>
    </row>
  </sheetData>
  <mergeCells count="9">
    <mergeCell ref="A1:XFD3"/>
    <mergeCell ref="Y11:AD11"/>
    <mergeCell ref="AF11:AR11"/>
    <mergeCell ref="AQ5:AR5"/>
    <mergeCell ref="AQ6:AR6"/>
    <mergeCell ref="AN6:AP6"/>
    <mergeCell ref="AQ8:AR8"/>
    <mergeCell ref="AN9:AP9"/>
    <mergeCell ref="AQ9:AR9"/>
  </mergeCells>
  <conditionalFormatting sqref="Y13:AD48">
    <cfRule type="expression" dxfId="27" priority="29" stopIfTrue="1">
      <formula>is_total</formula>
    </cfRule>
  </conditionalFormatting>
  <conditionalFormatting sqref="Y13:AD50">
    <cfRule type="expression" dxfId="26" priority="24" stopIfTrue="1">
      <formula>row_id=savings_header_row</formula>
    </cfRule>
    <cfRule type="expression" dxfId="25" priority="25" stopIfTrue="1">
      <formula>row_id=expenses_header_row</formula>
    </cfRule>
    <cfRule type="expression" dxfId="24" priority="26" stopIfTrue="1">
      <formula>row_id=Income_header_row</formula>
    </cfRule>
  </conditionalFormatting>
  <conditionalFormatting sqref="AB13:AB50">
    <cfRule type="expression" dxfId="23" priority="30" stopIfTrue="1">
      <formula>AND(OR(is_cat,is_total),out_budget &gt;0, out_percentage_completed&gt;=1, header_row_id=Income_header_row)</formula>
    </cfRule>
    <cfRule type="expression" dxfId="22" priority="31" stopIfTrue="1">
      <formula>AND(OR(is_cat,is_total),out_budget &gt;0, out_percentage_completed&gt;=1, header_row_id=expenses_header_row)</formula>
    </cfRule>
    <cfRule type="expression" dxfId="21" priority="32" stopIfTrue="1">
      <formula>AND(OR(is_cat,is_total),out_budget &gt;0, out_percentage_completed&gt;=1, header_row_id=savings_header_row)</formula>
    </cfRule>
    <cfRule type="dataBar" priority="33">
      <dataBar>
        <cfvo type="num" val="0"/>
        <cfvo type="num" val="1"/>
        <color theme="0" tint="-0.249977111117893"/>
      </dataBar>
      <extLst>
        <ext xmlns:x14="http://schemas.microsoft.com/office/spreadsheetml/2009/9/main" uri="{B025F937-C7B1-47D3-B67F-A62EFF666E3E}">
          <x14:id>{79C23154-BB00-4A27-A0B1-D488AA8E7071}</x14:id>
        </ext>
      </extLst>
    </cfRule>
  </conditionalFormatting>
  <conditionalFormatting sqref="AH16">
    <cfRule type="expression" dxfId="20" priority="16">
      <formula>AI16&lt;&gt;""</formula>
    </cfRule>
  </conditionalFormatting>
  <conditionalFormatting sqref="AH17">
    <cfRule type="expression" dxfId="19" priority="17">
      <formula>AI17&lt;&gt;""</formula>
    </cfRule>
  </conditionalFormatting>
  <conditionalFormatting sqref="AH18">
    <cfRule type="expression" dxfId="18" priority="18">
      <formula>AI18&lt;&gt;""</formula>
    </cfRule>
  </conditionalFormatting>
  <conditionalFormatting sqref="AH19">
    <cfRule type="expression" dxfId="17" priority="19">
      <formula>AI19&lt;&gt;""</formula>
    </cfRule>
  </conditionalFormatting>
  <conditionalFormatting sqref="AH20">
    <cfRule type="expression" dxfId="16" priority="20">
      <formula>AI20&lt;&gt;""</formula>
    </cfRule>
  </conditionalFormatting>
  <conditionalFormatting sqref="AH21">
    <cfRule type="expression" dxfId="15" priority="21">
      <formula>AI21&lt;&gt;""</formula>
    </cfRule>
  </conditionalFormatting>
  <conditionalFormatting sqref="AH22">
    <cfRule type="expression" dxfId="14" priority="82">
      <formula>#REF!&lt;&gt;""</formula>
    </cfRule>
  </conditionalFormatting>
  <conditionalFormatting sqref="AH29">
    <cfRule type="expression" dxfId="13" priority="1">
      <formula>AI29&lt;&gt;""</formula>
    </cfRule>
  </conditionalFormatting>
  <conditionalFormatting sqref="AH30">
    <cfRule type="expression" dxfId="12" priority="9">
      <formula>AI30&lt;&gt;""</formula>
    </cfRule>
  </conditionalFormatting>
  <conditionalFormatting sqref="AH31">
    <cfRule type="expression" dxfId="11" priority="10">
      <formula>AI31&lt;&gt;""</formula>
    </cfRule>
  </conditionalFormatting>
  <conditionalFormatting sqref="AH32">
    <cfRule type="expression" dxfId="10" priority="12">
      <formula>AI32&lt;&gt;""</formula>
    </cfRule>
  </conditionalFormatting>
  <conditionalFormatting sqref="AH33">
    <cfRule type="expression" dxfId="9" priority="13">
      <formula>AI33&lt;&gt;""</formula>
    </cfRule>
  </conditionalFormatting>
  <conditionalFormatting sqref="AH34">
    <cfRule type="expression" dxfId="8" priority="14">
      <formula>AI34&lt;&gt;""</formula>
    </cfRule>
  </conditionalFormatting>
  <conditionalFormatting sqref="AH35">
    <cfRule type="expression" dxfId="7" priority="15">
      <formula>AI43&lt;&gt;""</formula>
    </cfRule>
  </conditionalFormatting>
  <conditionalFormatting sqref="AO29">
    <cfRule type="expression" dxfId="6" priority="2">
      <formula>AP29&lt;&gt;""</formula>
    </cfRule>
  </conditionalFormatting>
  <conditionalFormatting sqref="AO30">
    <cfRule type="expression" dxfId="5" priority="3">
      <formula>AP30&lt;&gt;""</formula>
    </cfRule>
  </conditionalFormatting>
  <conditionalFormatting sqref="AO31">
    <cfRule type="expression" dxfId="4" priority="4">
      <formula>AP31&lt;&gt;""</formula>
    </cfRule>
  </conditionalFormatting>
  <conditionalFormatting sqref="AO32">
    <cfRule type="expression" dxfId="3" priority="5">
      <formula>AP32&lt;&gt;""</formula>
    </cfRule>
  </conditionalFormatting>
  <conditionalFormatting sqref="AO33">
    <cfRule type="expression" dxfId="2" priority="6">
      <formula>AP33&lt;&gt;""</formula>
    </cfRule>
  </conditionalFormatting>
  <conditionalFormatting sqref="AO34">
    <cfRule type="expression" dxfId="1" priority="7">
      <formula>AP34&lt;&gt;""</formula>
    </cfRule>
  </conditionalFormatting>
  <conditionalFormatting sqref="AO35">
    <cfRule type="expression" dxfId="0" priority="8">
      <formula>AP44&lt;&gt;""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41</xdr:col>
                    <xdr:colOff>95250</xdr:colOff>
                    <xdr:row>13</xdr:row>
                    <xdr:rowOff>123825</xdr:rowOff>
                  </from>
                  <to>
                    <xdr:col>41</xdr:col>
                    <xdr:colOff>1009650</xdr:colOff>
                    <xdr:row>14</xdr:row>
                    <xdr:rowOff>123825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41</xdr:col>
                    <xdr:colOff>95250</xdr:colOff>
                    <xdr:row>14</xdr:row>
                    <xdr:rowOff>123825</xdr:rowOff>
                  </from>
                  <to>
                    <xdr:col>41</xdr:col>
                    <xdr:colOff>1009650</xdr:colOff>
                    <xdr:row>15</xdr:row>
                    <xdr:rowOff>128588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41</xdr:col>
                    <xdr:colOff>95250</xdr:colOff>
                    <xdr:row>15</xdr:row>
                    <xdr:rowOff>128588</xdr:rowOff>
                  </from>
                  <to>
                    <xdr:col>41</xdr:col>
                    <xdr:colOff>1009650</xdr:colOff>
                    <xdr:row>16</xdr:row>
                    <xdr:rowOff>128588</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41</xdr:col>
                    <xdr:colOff>838200</xdr:colOff>
                    <xdr:row>13</xdr:row>
                    <xdr:rowOff>114300</xdr:rowOff>
                  </from>
                  <to>
                    <xdr:col>43</xdr:col>
                    <xdr:colOff>109538</xdr:colOff>
                    <xdr:row>14</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9C23154-BB00-4A27-A0B1-D488AA8E7071}">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245D436-C136-47AF-AA9E-55D2E2B1DE6B}">
          <x14:formula1>
            <xm:f>'Dropdown Data'!$C$8:$C$18</xm:f>
          </x14:formula1>
          <xm:sqref>AQ6:AR6</xm:sqref>
        </x14:dataValidation>
        <x14:dataValidation type="list" allowBlank="1" showInputMessage="1" showErrorMessage="1" xr:uid="{BCCB8238-6E0A-4245-B947-FE1C04A0ACAA}">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6941-A2FF-41EA-8D24-08B82F5B743D}">
  <dimension ref="A1:T102"/>
  <sheetViews>
    <sheetView topLeftCell="E16" workbookViewId="0">
      <selection activeCell="I38" sqref="I38"/>
    </sheetView>
  </sheetViews>
  <sheetFormatPr defaultRowHeight="14.25" x14ac:dyDescent="0.45"/>
  <cols>
    <col min="1" max="1" width="4.46484375" style="2" customWidth="1"/>
    <col min="2" max="2" width="2.9296875" style="2" customWidth="1"/>
    <col min="3" max="3" width="2.1328125" style="2" customWidth="1"/>
    <col min="4" max="4" width="22" style="2" customWidth="1"/>
    <col min="5" max="5" width="28.73046875" style="2" customWidth="1"/>
    <col min="6" max="6" width="16.86328125" style="2" customWidth="1"/>
    <col min="7" max="7" width="14.1328125" style="2" customWidth="1"/>
    <col min="8" max="8" width="16.265625" style="2" customWidth="1"/>
    <col min="9" max="9" width="21.6640625" style="2" customWidth="1"/>
    <col min="10" max="10" width="15.6640625" style="2" customWidth="1"/>
    <col min="11" max="11" width="9.06640625" style="2" customWidth="1"/>
    <col min="12" max="12" width="14.46484375" style="2" customWidth="1"/>
    <col min="13" max="13" width="12.796875" style="2" customWidth="1"/>
    <col min="14" max="14" width="12.53125" style="2" customWidth="1"/>
    <col min="15" max="15" width="11.59765625" style="2" customWidth="1"/>
    <col min="16" max="16" width="12.796875" style="2" customWidth="1"/>
    <col min="17" max="17" width="14.73046875" style="2" customWidth="1"/>
    <col min="18" max="18" width="14.06640625" style="2" customWidth="1"/>
    <col min="19" max="20" width="9.06640625" style="2"/>
  </cols>
  <sheetData>
    <row r="1" spans="1:20" s="134" customFormat="1" x14ac:dyDescent="0.45">
      <c r="A1" s="128" t="s">
        <v>4</v>
      </c>
      <c r="B1" s="128"/>
      <c r="C1" s="128"/>
      <c r="D1" s="128"/>
      <c r="E1" s="128"/>
      <c r="F1" s="128"/>
      <c r="G1" s="128"/>
      <c r="H1" s="128"/>
      <c r="I1" s="128"/>
      <c r="J1" s="128"/>
      <c r="K1" s="128"/>
      <c r="L1" s="128"/>
      <c r="M1" s="128"/>
      <c r="N1" s="128"/>
      <c r="O1" s="128"/>
      <c r="P1" s="128"/>
      <c r="Q1" s="128"/>
      <c r="R1" s="128"/>
      <c r="S1" s="128"/>
      <c r="T1" s="128"/>
    </row>
    <row r="2" spans="1:20" s="134" customFormat="1" x14ac:dyDescent="0.45">
      <c r="A2" s="128"/>
      <c r="B2" s="128"/>
      <c r="C2" s="128"/>
      <c r="D2" s="128"/>
      <c r="E2" s="128"/>
      <c r="F2" s="128"/>
      <c r="G2" s="128"/>
      <c r="H2" s="128"/>
      <c r="I2" s="128"/>
      <c r="J2" s="128"/>
      <c r="K2" s="128"/>
      <c r="L2" s="128"/>
      <c r="M2" s="128"/>
      <c r="N2" s="128"/>
      <c r="O2" s="128"/>
      <c r="P2" s="128"/>
      <c r="Q2" s="128"/>
      <c r="R2" s="128"/>
      <c r="S2" s="128"/>
      <c r="T2" s="128"/>
    </row>
    <row r="3" spans="1:20" s="134" customFormat="1" x14ac:dyDescent="0.45">
      <c r="A3" s="128"/>
      <c r="B3" s="128"/>
      <c r="C3" s="128"/>
      <c r="D3" s="128"/>
      <c r="E3" s="128"/>
      <c r="F3" s="128"/>
      <c r="G3" s="128"/>
      <c r="H3" s="128"/>
      <c r="I3" s="128"/>
      <c r="J3" s="128"/>
      <c r="K3" s="128"/>
      <c r="L3" s="128"/>
      <c r="M3" s="128"/>
      <c r="N3" s="128"/>
      <c r="O3" s="128"/>
      <c r="P3" s="128"/>
      <c r="Q3" s="128"/>
      <c r="R3" s="128"/>
      <c r="S3" s="128"/>
      <c r="T3" s="128"/>
    </row>
    <row r="6" spans="1:20" x14ac:dyDescent="0.45">
      <c r="C6" s="135" t="s">
        <v>37</v>
      </c>
      <c r="D6" s="136"/>
      <c r="E6" s="136"/>
      <c r="F6" s="136"/>
    </row>
    <row r="8" spans="1:20" x14ac:dyDescent="0.45">
      <c r="D8" s="67" t="s">
        <v>38</v>
      </c>
      <c r="E8" s="68" cm="1">
        <f t="array" aca="1" ref="E8" ca="1">current_date</f>
        <v>45331</v>
      </c>
    </row>
    <row r="9" spans="1:20" x14ac:dyDescent="0.45">
      <c r="D9" s="67" t="s">
        <v>39</v>
      </c>
      <c r="E9" s="68">
        <f>MAX(Tracking[Date])</f>
        <v>0</v>
      </c>
    </row>
    <row r="10" spans="1:20" x14ac:dyDescent="0.45">
      <c r="D10" s="67" t="s">
        <v>40</v>
      </c>
      <c r="E10" s="2" t="str">
        <f>IF(E9=0,"","("&amp;_xlfn.DAYS(E8,E9)&amp;" days ago)")</f>
        <v/>
      </c>
    </row>
    <row r="11" spans="1:20" x14ac:dyDescent="0.45">
      <c r="D11" s="67" t="s">
        <v>41</v>
      </c>
      <c r="E11" s="2">
        <f>COUNT(Tracking[Date])</f>
        <v>0</v>
      </c>
    </row>
    <row r="12" spans="1:20" x14ac:dyDescent="0.45">
      <c r="D12" s="67" t="s">
        <v>42</v>
      </c>
      <c r="E12" s="2" t="str" cm="1">
        <f t="array" aca="1" ref="E12" ca="1">"(" &amp; SUMPRODUCT(--(YEAR(Tracking[Date])=YEAR(current_date))) &amp; " this year)"</f>
        <v>(0 this year)</v>
      </c>
    </row>
    <row r="13" spans="1:20" x14ac:dyDescent="0.45">
      <c r="D13" s="67" t="s">
        <v>43</v>
      </c>
      <c r="E13" s="3" t="str">
        <f>_xlfn.IFNA(INDEX(Tracking[Balance],MATCH(Calculations!E9,Tracking[Date],0)), "-")</f>
        <v>-</v>
      </c>
    </row>
    <row r="14" spans="1:20" x14ac:dyDescent="0.45">
      <c r="D14" s="67" t="s">
        <v>44</v>
      </c>
      <c r="E14" s="2" t="str">
        <f>IF(E13&gt;=0, "of tracked income left to be allocated","allocated not covered by income")</f>
        <v>of tracked income left to be allocated</v>
      </c>
    </row>
    <row r="17" spans="4:14" x14ac:dyDescent="0.45">
      <c r="D17" s="135" t="s">
        <v>54</v>
      </c>
      <c r="E17" s="136"/>
      <c r="F17" s="136"/>
      <c r="G17" s="136"/>
    </row>
    <row r="19" spans="4:14" x14ac:dyDescent="0.45">
      <c r="D19" s="67" t="s">
        <v>55</v>
      </c>
      <c r="E19" s="2" cm="1">
        <f t="array" ref="E19">IF('Budget Dashboard'!$AQ$6="Current Year", YEAR(current_date),'Budget Dashboard'!$AQ$6)</f>
        <v>2024</v>
      </c>
    </row>
    <row r="20" spans="4:14" x14ac:dyDescent="0.45">
      <c r="D20" s="69" t="s">
        <v>56</v>
      </c>
      <c r="E20" s="70" t="str" cm="1">
        <f t="array" ref="E20">IF('Budget Dashboard'!$AQ$9="Total Year","Total Year", IF('Budget Dashboard'!$AQ$9="Current Month", MONTH(current_date), MONTH('Budget Dashboard'!$AQ$9)))</f>
        <v>Total Year</v>
      </c>
    </row>
    <row r="21" spans="4:14" x14ac:dyDescent="0.45">
      <c r="D21" s="71" t="s">
        <v>57</v>
      </c>
      <c r="E21" s="72" t="str">
        <f>IF(selected_period="Total Year","Total Year",TEXT(DATE(selected_year,selected_period,1),"mmmm"))</f>
        <v>Total Year</v>
      </c>
    </row>
    <row r="22" spans="4:14" x14ac:dyDescent="0.45">
      <c r="D22" s="67" t="s">
        <v>97</v>
      </c>
      <c r="E22" s="2">
        <f>IF(selected_period="Total Year",DATE(selected_year,12,31)-DATE(selected_year-1,12,31),DAY(EOMONTH(DATE(selected_year,selected_period,1),0)))</f>
        <v>366</v>
      </c>
    </row>
    <row r="23" spans="4:14" x14ac:dyDescent="0.45">
      <c r="D23" s="67" t="s">
        <v>98</v>
      </c>
      <c r="E23" s="2" cm="1">
        <f t="array" aca="1" ref="E23" ca="1">IF(selected_year=YEAR(current_date),
IF(selected_period="Total Year",current_date-DATE(selected_year-1,12,31),
IF(selected_period=MONTH(current_date),DAY(current_date),
IF(selected_period&lt;MONTH(current_date),E22,0))),
IF(selected_year&lt;YEAR(current_date),E22,0))</f>
        <v>40</v>
      </c>
    </row>
    <row r="24" spans="4:14" x14ac:dyDescent="0.45">
      <c r="D24" s="67" t="s">
        <v>99</v>
      </c>
      <c r="E24" s="73">
        <f ca="1">E23/E22</f>
        <v>0.10928961748633879</v>
      </c>
    </row>
    <row r="25" spans="4:14" x14ac:dyDescent="0.45">
      <c r="D25" s="67" t="s">
        <v>100</v>
      </c>
      <c r="E25" s="74">
        <f ca="1">F41-(J41+N41)</f>
        <v>0</v>
      </c>
    </row>
    <row r="26" spans="4:14" x14ac:dyDescent="0.45">
      <c r="D26" s="67" t="s">
        <v>44</v>
      </c>
      <c r="E26" s="2" t="str">
        <f ca="1">IF(E25&gt;=0, "of tracked income left to be allocated","allocated not covered by income")</f>
        <v>of tracked income left to be allocated</v>
      </c>
    </row>
    <row r="27" spans="4:14" x14ac:dyDescent="0.45">
      <c r="D27" s="67" t="s">
        <v>101</v>
      </c>
      <c r="E27" s="75" t="str">
        <f ca="1">IFERROR(IF(savings_rate_calculation_type="% allocated to Savings",N41/F41,(F41-J41)/F41),"-")</f>
        <v>-</v>
      </c>
    </row>
    <row r="32" spans="4:14" x14ac:dyDescent="0.45">
      <c r="D32" s="81" t="s">
        <v>107</v>
      </c>
      <c r="E32" s="79"/>
      <c r="F32" s="79"/>
      <c r="G32" s="79"/>
      <c r="H32" s="79"/>
      <c r="I32" s="79"/>
      <c r="J32" s="79"/>
      <c r="K32" s="79"/>
      <c r="L32" s="79"/>
      <c r="M32" s="79"/>
      <c r="N32" s="79"/>
    </row>
    <row r="34" spans="4:14" ht="14.65" thickBot="1" x14ac:dyDescent="0.5">
      <c r="D34" s="76" t="s">
        <v>10</v>
      </c>
      <c r="E34" s="76" t="s">
        <v>28</v>
      </c>
      <c r="F34" s="76" t="s">
        <v>29</v>
      </c>
      <c r="H34" s="76" t="s">
        <v>16</v>
      </c>
      <c r="I34" s="76" t="s">
        <v>28</v>
      </c>
      <c r="J34" s="76" t="s">
        <v>29</v>
      </c>
      <c r="L34" s="76" t="s">
        <v>20</v>
      </c>
      <c r="M34" s="76" t="s">
        <v>28</v>
      </c>
      <c r="N34" s="76" t="s">
        <v>29</v>
      </c>
    </row>
    <row r="35" spans="4:14" x14ac:dyDescent="0.45">
      <c r="D35" s="77">
        <v>1</v>
      </c>
      <c r="E35" s="77" t="str" cm="1">
        <f t="array" aca="1" ref="E35" ca="1">IF(F35="","", INDEX('Budget Dashboard'!$J:$J,MATCH(Income_header_row + Calculations!D35,'Budget Dashboard'!$X:$X,0)))</f>
        <v/>
      </c>
      <c r="F35" s="78" t="str" cm="1">
        <f t="array" aca="1" ref="F35" ca="1">IF(D35&gt;COUNTA(Income[]),"",
  IF(INDEX('Budget Dashboard'!$K:$K,MATCH(Income_header_row + Calculations!D35,'Budget Dashboard'!$X:$X,0))=0,"",
    INDEX('Budget Dashboard'!$K:$K,MATCH(Income_header_row + Calculations!D35,'Budget Dashboard'!$X:$X,0))))</f>
        <v/>
      </c>
      <c r="H35" s="77">
        <v>1</v>
      </c>
      <c r="I35" s="77" t="str" cm="1">
        <f t="array" aca="1" ref="I35" ca="1">IF(J35="","", INDEX('Budget Dashboard'!$J:$J,MATCH(expenses_header_row + Calculations!H35,'Budget Dashboard'!$X:$X,0)))</f>
        <v/>
      </c>
      <c r="J35" s="78" t="str" cm="1">
        <f t="array" aca="1" ref="J35" ca="1">IF(H35&gt;COUNTA(Expenses[]),"",
  IF(INDEX('Budget Dashboard'!$K:$K,MATCH(expenses_header_row + Calculations!H35,'Budget Dashboard'!$X:$X,0))=0,"",
    INDEX('Budget Dashboard'!$K:$K,MATCH(expenses_header_row + Calculations!H35,'Budget Dashboard'!$X:$X,0))))</f>
        <v/>
      </c>
      <c r="L35" s="77">
        <v>1</v>
      </c>
      <c r="M35" s="77" t="str" cm="1">
        <f t="array" aca="1" ref="M35" ca="1">IF(N35="","", INDEX('Budget Dashboard'!$J:$J,MATCH(savings_header_row + Calculations!L35,'Budget Dashboard'!$X:$X,0)))</f>
        <v/>
      </c>
      <c r="N35" s="78" t="str" cm="1">
        <f t="array" aca="1" ref="N35" ca="1">IF(L35&gt;COUNTA(Savings[]),"",
  IF(INDEX('Budget Dashboard'!$K:$K,MATCH(savings_header_row + Calculations!L35,'Budget Dashboard'!$X:$X,0))=0,"",
    INDEX('Budget Dashboard'!$K:$K,MATCH(savings_header_row + Calculations!L35,'Budget Dashboard'!$X:$X,0))))</f>
        <v/>
      </c>
    </row>
    <row r="36" spans="4:14" x14ac:dyDescent="0.45">
      <c r="D36" s="77">
        <v>2</v>
      </c>
      <c r="E36" s="77" t="str" cm="1">
        <f t="array" aca="1" ref="E36" ca="1">IF(F36="","", INDEX('Budget Dashboard'!$J:$J,MATCH(Income_header_row + Calculations!D36,'Budget Dashboard'!$X:$X,0)))</f>
        <v/>
      </c>
      <c r="F36" s="78" t="str" cm="1">
        <f t="array" aca="1" ref="F36" ca="1">IF(D36&gt;COUNTA(Income[]),"",
  IF(INDEX('Budget Dashboard'!$K:$K,MATCH(Income_header_row + Calculations!D36,'Budget Dashboard'!$X:$X,0))=0,"",
    INDEX('Budget Dashboard'!$K:$K,MATCH(Income_header_row + Calculations!D36,'Budget Dashboard'!$X:$X,0))))</f>
        <v/>
      </c>
      <c r="H36" s="77">
        <v>2</v>
      </c>
      <c r="I36" s="77" t="str" cm="1">
        <f t="array" aca="1" ref="I36" ca="1">IF(J36="","", INDEX('Budget Dashboard'!$J:$J,MATCH(expenses_header_row + Calculations!H36,'Budget Dashboard'!$X:$X,0)))</f>
        <v/>
      </c>
      <c r="J36" s="78" t="str" cm="1">
        <f t="array" aca="1" ref="J36" ca="1">IF(H36&gt;COUNTA(Expenses[]),"",
  IF(INDEX('Budget Dashboard'!$K:$K,MATCH(expenses_header_row + Calculations!H36,'Budget Dashboard'!$X:$X,0))=0,"",
    INDEX('Budget Dashboard'!$K:$K,MATCH(expenses_header_row + Calculations!H36,'Budget Dashboard'!$X:$X,0))))</f>
        <v/>
      </c>
      <c r="L36" s="77">
        <v>2</v>
      </c>
      <c r="M36" s="77" t="str" cm="1">
        <f t="array" aca="1" ref="M36" ca="1">IF(N36="","", INDEX('Budget Dashboard'!$J:$J,MATCH(savings_header_row + Calculations!L36,'Budget Dashboard'!$X:$X,0)))</f>
        <v/>
      </c>
      <c r="N36" s="78" t="str" cm="1">
        <f t="array" aca="1" ref="N36" ca="1">IF(L36&gt;COUNTA(Savings[]),"",
  IF(INDEX('Budget Dashboard'!$K:$K,MATCH(savings_header_row + Calculations!L36,'Budget Dashboard'!$X:$X,0))=0,"",
    INDEX('Budget Dashboard'!$K:$K,MATCH(savings_header_row + Calculations!L36,'Budget Dashboard'!$X:$X,0))))</f>
        <v/>
      </c>
    </row>
    <row r="37" spans="4:14" x14ac:dyDescent="0.45">
      <c r="D37" s="77">
        <v>3</v>
      </c>
      <c r="E37" s="77" t="str" cm="1">
        <f t="array" aca="1" ref="E37" ca="1">IF(F37="","", INDEX('Budget Dashboard'!$J:$J,MATCH(Income_header_row + Calculations!D37,'Budget Dashboard'!$X:$X,0)))</f>
        <v/>
      </c>
      <c r="F37" s="78" t="str" cm="1">
        <f t="array" aca="1" ref="F37" ca="1">IF(D37&gt;COUNTA(Income[]),"",
  IF(INDEX('Budget Dashboard'!$K:$K,MATCH(Income_header_row + Calculations!D37,'Budget Dashboard'!$X:$X,0))=0,"",
    INDEX('Budget Dashboard'!$K:$K,MATCH(Income_header_row + Calculations!D37,'Budget Dashboard'!$X:$X,0))))</f>
        <v/>
      </c>
      <c r="H37" s="77">
        <v>3</v>
      </c>
      <c r="I37" s="77" t="str" cm="1">
        <f t="array" aca="1" ref="I37" ca="1">IF(J37="","", INDEX('Budget Dashboard'!$J:$J,MATCH(expenses_header_row + Calculations!H37,'Budget Dashboard'!$X:$X,0)))</f>
        <v/>
      </c>
      <c r="J37" s="78" t="str" cm="1">
        <f t="array" aca="1" ref="J37" ca="1">IF(H37&gt;COUNTA(Expenses[]),"",
  IF(INDEX('Budget Dashboard'!$K:$K,MATCH(expenses_header_row + Calculations!H37,'Budget Dashboard'!$X:$X,0))=0,"",
    INDEX('Budget Dashboard'!$K:$K,MATCH(expenses_header_row + Calculations!H37,'Budget Dashboard'!$X:$X,0))))</f>
        <v/>
      </c>
      <c r="L37" s="77">
        <v>3</v>
      </c>
      <c r="M37" s="77" t="str" cm="1">
        <f t="array" aca="1" ref="M37" ca="1">IF(N37="","", INDEX('Budget Dashboard'!$J:$J,MATCH(savings_header_row + Calculations!L37,'Budget Dashboard'!$X:$X,0)))</f>
        <v/>
      </c>
      <c r="N37" s="78" t="str" cm="1">
        <f t="array" aca="1" ref="N37" ca="1">IF(L37&gt;COUNTA(Savings[]),"",
  IF(INDEX('Budget Dashboard'!$K:$K,MATCH(savings_header_row + Calculations!L37,'Budget Dashboard'!$X:$X,0))=0,"",
    INDEX('Budget Dashboard'!$K:$K,MATCH(savings_header_row + Calculations!L37,'Budget Dashboard'!$X:$X,0))))</f>
        <v/>
      </c>
    </row>
    <row r="38" spans="4:14" x14ac:dyDescent="0.45">
      <c r="D38" s="77">
        <v>4</v>
      </c>
      <c r="E38" s="77" t="str" cm="1">
        <f t="array" aca="1" ref="E38" ca="1">IF(F38="","", INDEX('Budget Dashboard'!$J:$J,MATCH(Income_header_row + Calculations!D38,'Budget Dashboard'!$X:$X,0)))</f>
        <v/>
      </c>
      <c r="F38" s="78" t="str" cm="1">
        <f t="array" aca="1" ref="F38" ca="1">IF(D38&gt;COUNTA(Income[]),"",
  IF(INDEX('Budget Dashboard'!$K:$K,MATCH(Income_header_row + Calculations!D38,'Budget Dashboard'!$X:$X,0))=0,"",
    INDEX('Budget Dashboard'!$K:$K,MATCH(Income_header_row + Calculations!D38,'Budget Dashboard'!$X:$X,0))))</f>
        <v/>
      </c>
      <c r="H38" s="77">
        <v>4</v>
      </c>
      <c r="I38" s="77" t="str" cm="1">
        <f t="array" ref="I38">IF(J38="","", INDEX('Budget Dashboard'!$J:$J,MATCH(expenses_header_row + Calculations!H38,'Budget Dashboard'!$X:$X,0)))</f>
        <v/>
      </c>
      <c r="J38" s="78" t="str" cm="1">
        <f t="array" ref="J38">IF(H38&gt;COUNTA(Expenses[]),"",
  IF(INDEX('Budget Dashboard'!$K:$K,MATCH(expenses_header_row + Calculations!H38,'Budget Dashboard'!$X:$X,0))=0,"",
    INDEX('Budget Dashboard'!$K:$K,MATCH(expenses_header_row + Calculations!H38,'Budget Dashboard'!$X:$X,0))))</f>
        <v/>
      </c>
      <c r="L38" s="77">
        <v>4</v>
      </c>
      <c r="M38" s="77" t="str" cm="1">
        <f t="array" aca="1" ref="M38" ca="1">IF(N38="","", INDEX('Budget Dashboard'!$J:$J,MATCH(savings_header_row + Calculations!L38,'Budget Dashboard'!$X:$X,0)))</f>
        <v/>
      </c>
      <c r="N38" s="78" t="str" cm="1">
        <f t="array" aca="1" ref="N38" ca="1">IF(L38&gt;COUNTA(Savings[]),"",
  IF(INDEX('Budget Dashboard'!$K:$K,MATCH(savings_header_row + Calculations!L38,'Budget Dashboard'!$X:$X,0))=0,"",
    INDEX('Budget Dashboard'!$K:$K,MATCH(savings_header_row + Calculations!L38,'Budget Dashboard'!$X:$X,0))))</f>
        <v/>
      </c>
    </row>
    <row r="39" spans="4:14" x14ac:dyDescent="0.45">
      <c r="D39" s="77">
        <v>5</v>
      </c>
      <c r="E39" s="77" t="str" cm="1">
        <f t="array" ref="E39">IF(F39="","", INDEX('Budget Dashboard'!$J:$J,MATCH(Income_header_row + Calculations!D39,'Budget Dashboard'!$X:$X,0)))</f>
        <v/>
      </c>
      <c r="F39" s="78" t="str" cm="1">
        <f t="array" ref="F39">IF(D39&gt;COUNTA(Income[]),"",
  IF(INDEX('Budget Dashboard'!$K:$K,MATCH(Income_header_row + Calculations!D39,'Budget Dashboard'!$X:$X,0))=0,"",
    INDEX('Budget Dashboard'!$K:$K,MATCH(Income_header_row + Calculations!D39,'Budget Dashboard'!$X:$X,0))))</f>
        <v/>
      </c>
      <c r="H39" s="77">
        <v>5</v>
      </c>
      <c r="I39" s="77" t="str" cm="1">
        <f t="array" ref="I39">IF(J39="","", INDEX('Budget Dashboard'!$J:$J,MATCH(expenses_header_row + Calculations!H39,'Budget Dashboard'!$X:$X,0)))</f>
        <v/>
      </c>
      <c r="J39" s="78" t="str" cm="1">
        <f t="array" ref="J39">IF(H39&gt;COUNTA(Expenses[]),"",
  IF(INDEX('Budget Dashboard'!$K:$K,MATCH(expenses_header_row + Calculations!H39,'Budget Dashboard'!$X:$X,0))=0,"",
    INDEX('Budget Dashboard'!$K:$K,MATCH(expenses_header_row + Calculations!H39,'Budget Dashboard'!$X:$X,0))))</f>
        <v/>
      </c>
      <c r="L39" s="77">
        <v>5</v>
      </c>
      <c r="M39" s="77" t="str" cm="1">
        <f t="array" ref="M39">IF(N39="","", INDEX('Budget Dashboard'!$J:$J,MATCH(savings_header_row + Calculations!L39,'Budget Dashboard'!$X:$X,0)))</f>
        <v/>
      </c>
      <c r="N39" s="78" t="str" cm="1">
        <f t="array" ref="N39">IF(L39&gt;COUNTA(Savings[]),"",
  IF(INDEX('Budget Dashboard'!$K:$K,MATCH(savings_header_row + Calculations!L39,'Budget Dashboard'!$X:$X,0))=0,"",
    INDEX('Budget Dashboard'!$K:$K,MATCH(savings_header_row + Calculations!L39,'Budget Dashboard'!$X:$X,0))))</f>
        <v/>
      </c>
    </row>
    <row r="40" spans="4:14" ht="14.65" thickBot="1" x14ac:dyDescent="0.5">
      <c r="D40" s="82">
        <v>6</v>
      </c>
      <c r="E40" s="84" t="str">
        <f ca="1">IF(F40="","","Other")</f>
        <v/>
      </c>
      <c r="F40" s="83" t="str">
        <f ca="1">IF(F41-SUM(F35:F39)=0,"",F41-SUM(F35:F39))</f>
        <v/>
      </c>
      <c r="H40" s="82">
        <v>6</v>
      </c>
      <c r="I40" s="84" t="str">
        <f ca="1">IF(J40="","","Other")</f>
        <v/>
      </c>
      <c r="J40" s="83" t="str">
        <f ca="1">IF(J41-SUM(J35:J39)=0,"",J41-SUM(J35:J39))</f>
        <v/>
      </c>
      <c r="L40" s="82">
        <v>6</v>
      </c>
      <c r="M40" s="84" t="str">
        <f ca="1">IF(N40="","","Other")</f>
        <v/>
      </c>
      <c r="N40" s="83" t="str">
        <f ca="1">IF(N41-SUM(N35:N39)=0,"",N41-SUM(N35:N39))</f>
        <v/>
      </c>
    </row>
    <row r="41" spans="4:14" ht="14.65" thickTop="1" x14ac:dyDescent="0.45">
      <c r="D41" s="77"/>
      <c r="E41" s="85" t="s">
        <v>12</v>
      </c>
      <c r="F41" s="86" cm="1">
        <f t="array" aca="1" ref="F41" ca="1">INDEX('Budget Dashboard'!$K:$K,MATCH(Income_total_row,'Budget Dashboard'!$X:$X,0))</f>
        <v>0</v>
      </c>
      <c r="H41" s="77"/>
      <c r="I41" s="85" t="s">
        <v>12</v>
      </c>
      <c r="J41" s="86" cm="1">
        <f t="array" aca="1" ref="J41" ca="1">INDEX('Budget Dashboard'!$K:$K,MATCH(expenses_total_row,'Budget Dashboard'!$X:$X,0))</f>
        <v>0</v>
      </c>
      <c r="L41" s="77"/>
      <c r="M41" s="85" t="s">
        <v>12</v>
      </c>
      <c r="N41" s="86" cm="1">
        <f t="array" aca="1" ref="N41" ca="1">INDEX('Budget Dashboard'!$K:$K,MATCH(savings_total_row,'Budget Dashboard'!$X:$X,0))</f>
        <v>0</v>
      </c>
    </row>
    <row r="47" spans="4:14" x14ac:dyDescent="0.45">
      <c r="D47" s="81" t="s">
        <v>107</v>
      </c>
      <c r="E47" s="79"/>
      <c r="F47" s="79"/>
      <c r="G47" s="79"/>
      <c r="H47" s="79"/>
      <c r="I47" s="79"/>
      <c r="J47" s="79"/>
      <c r="K47" s="79"/>
      <c r="L47" s="79"/>
      <c r="M47" s="79"/>
      <c r="N47" s="79"/>
    </row>
    <row r="49" spans="4:18" x14ac:dyDescent="0.45">
      <c r="D49" s="67" t="s">
        <v>94</v>
      </c>
      <c r="E49" s="2" t="b">
        <v>0</v>
      </c>
    </row>
    <row r="50" spans="4:18" x14ac:dyDescent="0.45">
      <c r="D50" s="67" t="s">
        <v>95</v>
      </c>
      <c r="E50" s="2" t="b">
        <v>0</v>
      </c>
    </row>
    <row r="51" spans="4:18" x14ac:dyDescent="0.45">
      <c r="D51" s="67" t="s">
        <v>96</v>
      </c>
      <c r="E51" s="2" t="b">
        <v>0</v>
      </c>
    </row>
    <row r="52" spans="4:18" x14ac:dyDescent="0.45">
      <c r="D52" s="67" t="s">
        <v>85</v>
      </c>
      <c r="E52" s="2" t="b">
        <v>0</v>
      </c>
    </row>
    <row r="53" spans="4:18" x14ac:dyDescent="0.45">
      <c r="M53" s="137" t="s">
        <v>89</v>
      </c>
      <c r="N53" s="137"/>
      <c r="O53" s="137"/>
      <c r="P53" s="138" t="s">
        <v>93</v>
      </c>
      <c r="Q53" s="138"/>
      <c r="R53" s="138"/>
    </row>
    <row r="54" spans="4:18" ht="14.65" thickBot="1" x14ac:dyDescent="0.5">
      <c r="D54" s="87" t="s">
        <v>81</v>
      </c>
      <c r="E54" s="92" t="s">
        <v>27</v>
      </c>
      <c r="F54" s="92" t="s">
        <v>82</v>
      </c>
      <c r="G54" s="92" t="s">
        <v>83</v>
      </c>
      <c r="H54" s="92" t="s">
        <v>84</v>
      </c>
      <c r="I54" s="92" t="s">
        <v>85</v>
      </c>
      <c r="J54" s="92" t="s">
        <v>86</v>
      </c>
      <c r="K54" s="92" t="s">
        <v>87</v>
      </c>
      <c r="L54" s="92" t="s">
        <v>88</v>
      </c>
      <c r="M54" s="87" t="s">
        <v>90</v>
      </c>
      <c r="N54" s="87" t="s">
        <v>91</v>
      </c>
      <c r="O54" s="87" t="s">
        <v>92</v>
      </c>
      <c r="P54" s="87" t="s">
        <v>90</v>
      </c>
      <c r="Q54" s="87" t="s">
        <v>91</v>
      </c>
      <c r="R54" s="87" t="s">
        <v>92</v>
      </c>
    </row>
    <row r="55" spans="4:18" ht="14.65" thickTop="1" x14ac:dyDescent="0.45">
      <c r="D55" s="139">
        <f>DATE(selected_year,1,1)</f>
        <v>45292</v>
      </c>
      <c r="E55" s="90" t="s">
        <v>10</v>
      </c>
      <c r="F55" s="90">
        <f>MONTH(D55)</f>
        <v>1</v>
      </c>
      <c r="G55" s="90">
        <f>IF(selected_period="Total Year",1,IF(selected_period=cc_month_number,1,0))</f>
        <v>1</v>
      </c>
      <c r="H55" s="90">
        <f>1*$E$49</f>
        <v>0</v>
      </c>
      <c r="I55" s="90">
        <f>1*$E$52</f>
        <v>0</v>
      </c>
      <c r="J55" s="91" cm="1">
        <f t="array" ref="J55">SUM(Tracking[Amount] * (Tracking[Type]=cc_type) * (YEAR(Tracking[Effective Date])=selected_year) * (MONTH(Tracking[Effective Date])=cc_month_number))</f>
        <v>0</v>
      </c>
      <c r="K55" s="91" cm="1">
        <f t="array" aca="1" ref="K55" ca="1">INDEX('Budget Planning'!$E:$EM,Income_total_row,MATCH(DATE(selected_year,cc_month_number,1),'Budget Planning'!$E$9:$EM$9,0))</f>
        <v>0</v>
      </c>
      <c r="L55" s="91">
        <f ca="1">cc_budget-cc_tracked</f>
        <v>0</v>
      </c>
      <c r="M55" s="80">
        <f ca="1">cc_in_focus*cc_show_type*MIN(cc_tracked,cc_budget)</f>
        <v>0</v>
      </c>
      <c r="N55" s="80">
        <f ca="1">cc_in_focus*cc_show_type*cc_show_remaining_budget*IF(cc_delta&gt;0, cc_delta,0)</f>
        <v>0</v>
      </c>
      <c r="O55" s="80">
        <f ca="1">cc_in_focus*cc_show_type*IF(cc_delta&lt;0,ABS(cc_delta))</f>
        <v>0</v>
      </c>
      <c r="P55" s="80">
        <f ca="1">NOT(cc_in_focus)*cc_show_type*MIN(cc_tracked,cc_budget)</f>
        <v>0</v>
      </c>
      <c r="Q55" s="80">
        <f ca="1">NOT(cc_in_focus)*cc_show_type*cc_show_remaining_budget*IF(cc_delta&gt;0, cc_delta,0)</f>
        <v>0</v>
      </c>
      <c r="R55" s="80">
        <f ca="1">NOT(cc_in_focus)*cc_show_type*IF(cc_delta&lt;0,ABS(cc_delta))</f>
        <v>0</v>
      </c>
    </row>
    <row r="56" spans="4:18" x14ac:dyDescent="0.45">
      <c r="D56" s="139"/>
      <c r="E56" s="88" t="s">
        <v>16</v>
      </c>
      <c r="F56" s="88">
        <f>MONTH(D55)</f>
        <v>1</v>
      </c>
      <c r="G56" s="88">
        <f>IF(selected_period="Total Year",1,IF(selected_period=cc_month_number,1,0))</f>
        <v>1</v>
      </c>
      <c r="H56" s="88">
        <f>1*$E$50</f>
        <v>0</v>
      </c>
      <c r="I56" s="88">
        <f t="shared" ref="I56:I57" si="0">1*$E$52</f>
        <v>0</v>
      </c>
      <c r="J56" s="89" cm="1">
        <f t="array" ref="J56">SUM(Tracking[Amount] * (Tracking[Type]=cc_type) * (YEAR(Tracking[Effective Date])=selected_year) * (MONTH(Tracking[Effective Date])=cc_month_number))</f>
        <v>0</v>
      </c>
      <c r="K56" s="89" cm="1">
        <f t="array" aca="1" ref="K56" ca="1">INDEX('Budget Planning'!$E:$EM,expenses_total_row,MATCH(DATE(selected_year,cc_month_number,1),'Budget Planning'!$E$9:$EM$9,0))</f>
        <v>0</v>
      </c>
      <c r="L56" s="89">
        <f ca="1">cc_budget-cc_tracked</f>
        <v>0</v>
      </c>
      <c r="M56" s="80">
        <f ca="1">cc_in_focus*cc_show_type*MIN(cc_tracked,cc_budget)</f>
        <v>0</v>
      </c>
      <c r="N56" s="80">
        <f ca="1">cc_in_focus*cc_show_type*cc_show_remaining_budget*IF(cc_delta&gt;0, cc_delta,0)</f>
        <v>0</v>
      </c>
      <c r="O56" s="80">
        <f ca="1">cc_in_focus*cc_show_type*IF(cc_delta&lt;0,ABS(cc_delta))</f>
        <v>0</v>
      </c>
      <c r="P56" s="80">
        <f ca="1">NOT(cc_in_focus)*cc_show_type*MIN(cc_tracked,cc_budget)</f>
        <v>0</v>
      </c>
      <c r="Q56" s="80">
        <f ca="1">NOT(cc_in_focus)*cc_show_type*cc_show_remaining_budget*IF(cc_delta&gt;0, cc_delta,0)</f>
        <v>0</v>
      </c>
      <c r="R56" s="80">
        <f ca="1">NOT(cc_in_focus)*cc_show_type*IF(cc_delta&lt;0,ABS(cc_delta))</f>
        <v>0</v>
      </c>
    </row>
    <row r="57" spans="4:18" x14ac:dyDescent="0.45">
      <c r="D57" s="139"/>
      <c r="E57" s="88" t="s">
        <v>20</v>
      </c>
      <c r="F57" s="88">
        <f>MONTH(D55)</f>
        <v>1</v>
      </c>
      <c r="G57" s="88">
        <f>IF(selected_period="Total Year",1,IF(selected_period=cc_month_number,1,0))</f>
        <v>1</v>
      </c>
      <c r="H57" s="88">
        <f>1*$E$51</f>
        <v>0</v>
      </c>
      <c r="I57" s="88">
        <f t="shared" si="0"/>
        <v>0</v>
      </c>
      <c r="J57" s="89" cm="1">
        <f t="array" ref="J57">SUM(Tracking[Amount] * (Tracking[Type]=cc_type) * (YEAR(Tracking[Effective Date])=selected_year) * (MONTH(Tracking[Effective Date])=cc_month_number))</f>
        <v>0</v>
      </c>
      <c r="K57" s="89" cm="1">
        <f t="array" aca="1" ref="K57" ca="1">INDEX('Budget Planning'!$E:$EM,savings_total_row,MATCH(DATE(selected_year,cc_month_number,1),'Budget Planning'!$E$9:$EM$9,0))</f>
        <v>0</v>
      </c>
      <c r="L57" s="89">
        <f ca="1">cc_budget-cc_tracked</f>
        <v>0</v>
      </c>
      <c r="M57" s="80">
        <f ca="1">cc_in_focus*cc_show_type*MIN(cc_tracked,cc_budget)</f>
        <v>0</v>
      </c>
      <c r="N57" s="80">
        <f ca="1">cc_in_focus*cc_show_type*cc_show_remaining_budget*IF(cc_delta&gt;0, cc_delta,0)</f>
        <v>0</v>
      </c>
      <c r="O57" s="80">
        <f ca="1">cc_in_focus*cc_show_type*IF(cc_delta&lt;0,ABS(cc_delta))</f>
        <v>0</v>
      </c>
      <c r="P57" s="80">
        <f ca="1">NOT(cc_in_focus)*cc_show_type*MIN(cc_tracked,cc_budget)</f>
        <v>0</v>
      </c>
      <c r="Q57" s="80">
        <f ca="1">NOT(cc_in_focus)*cc_show_type*cc_show_remaining_budget*IF(cc_delta&gt;0, cc_delta,0)</f>
        <v>0</v>
      </c>
      <c r="R57" s="80">
        <f ca="1">NOT(cc_in_focus)*cc_show_type*IF(cc_delta&lt;0,ABS(cc_delta))</f>
        <v>0</v>
      </c>
    </row>
    <row r="58" spans="4:18" x14ac:dyDescent="0.45">
      <c r="D58" s="140"/>
      <c r="E58" s="88"/>
      <c r="F58" s="88"/>
      <c r="G58" s="88"/>
      <c r="H58" s="88"/>
      <c r="I58" s="88"/>
      <c r="J58" s="89"/>
      <c r="K58" s="89"/>
      <c r="L58" s="89"/>
    </row>
    <row r="59" spans="4:18" x14ac:dyDescent="0.45">
      <c r="D59" s="141">
        <f>DATE(selected_year,2,1)</f>
        <v>45323</v>
      </c>
      <c r="E59" s="88" t="s">
        <v>10</v>
      </c>
      <c r="F59" s="88">
        <f t="shared" ref="F59" si="1">MONTH(D59)</f>
        <v>2</v>
      </c>
      <c r="G59" s="88">
        <f>IF(selected_period="Total Year",1,IF(selected_period=cc_month_number,1,0))</f>
        <v>1</v>
      </c>
      <c r="H59" s="88">
        <f t="shared" ref="H59" si="2">1*$E$49</f>
        <v>0</v>
      </c>
      <c r="I59" s="88">
        <f t="shared" ref="I59:I101" si="3">1*$E$52</f>
        <v>0</v>
      </c>
      <c r="J59" s="89" cm="1">
        <f t="array" ref="J59">SUM(Tracking[Amount] * (Tracking[Type]=cc_type) * (YEAR(Tracking[Effective Date])=selected_year) * (MONTH(Tracking[Effective Date])=cc_month_number))</f>
        <v>0</v>
      </c>
      <c r="K59" s="89" cm="1">
        <f t="array" aca="1" ref="K59" ca="1">INDEX('Budget Planning'!$E:$EM,Income_total_row,MATCH(DATE(selected_year,cc_month_number,1),'Budget Planning'!$E$9:$EM$9,0))</f>
        <v>0</v>
      </c>
      <c r="L59" s="89">
        <f ca="1">cc_budget-cc_tracked</f>
        <v>0</v>
      </c>
      <c r="M59" s="80">
        <f ca="1">cc_in_focus*cc_show_type*MIN(cc_tracked,cc_budget)</f>
        <v>0</v>
      </c>
      <c r="N59" s="80">
        <f ca="1">cc_in_focus*cc_show_type*cc_show_remaining_budget*IF(cc_delta&gt;0, cc_delta,0)</f>
        <v>0</v>
      </c>
      <c r="O59" s="80">
        <f ca="1">cc_in_focus*cc_show_type*IF(cc_delta&lt;0,ABS(cc_delta))</f>
        <v>0</v>
      </c>
      <c r="P59" s="80">
        <f ca="1">NOT(cc_in_focus)*cc_show_type*MIN(cc_tracked,cc_budget)</f>
        <v>0</v>
      </c>
      <c r="Q59" s="80">
        <f ca="1">NOT(cc_in_focus)*cc_show_type*cc_show_remaining_budget*IF(cc_delta&gt;0, cc_delta,0)</f>
        <v>0</v>
      </c>
      <c r="R59" s="80">
        <f ca="1">NOT(cc_in_focus)*cc_show_type*IF(cc_delta&lt;0,ABS(cc_delta))</f>
        <v>0</v>
      </c>
    </row>
    <row r="60" spans="4:18" x14ac:dyDescent="0.45">
      <c r="D60" s="139"/>
      <c r="E60" s="88" t="s">
        <v>16</v>
      </c>
      <c r="F60" s="88">
        <f t="shared" ref="F60" si="4">MONTH(D59)</f>
        <v>2</v>
      </c>
      <c r="G60" s="88">
        <f>IF(selected_period="Total Year",1,IF(selected_period=cc_month_number,1,0))</f>
        <v>1</v>
      </c>
      <c r="H60" s="88">
        <f t="shared" ref="H60" si="5">1*$E$50</f>
        <v>0</v>
      </c>
      <c r="I60" s="88">
        <f t="shared" si="3"/>
        <v>0</v>
      </c>
      <c r="J60" s="89" cm="1">
        <f t="array" ref="J60">SUM(Tracking[Amount] * (Tracking[Type]=cc_type) * (YEAR(Tracking[Effective Date])=selected_year) * (MONTH(Tracking[Effective Date])=cc_month_number))</f>
        <v>0</v>
      </c>
      <c r="K60" s="89" cm="1">
        <f t="array" aca="1" ref="K60" ca="1">INDEX('Budget Planning'!$E:$EM,expenses_total_row,MATCH(DATE(selected_year,cc_month_number,1),'Budget Planning'!$E$9:$EM$9,0))</f>
        <v>0</v>
      </c>
      <c r="L60" s="89">
        <f ca="1">cc_budget-cc_tracked</f>
        <v>0</v>
      </c>
      <c r="M60" s="80">
        <f ca="1">cc_in_focus*cc_show_type*MIN(cc_tracked,cc_budget)</f>
        <v>0</v>
      </c>
      <c r="N60" s="80">
        <f ca="1">cc_in_focus*cc_show_type*cc_show_remaining_budget*IF(cc_delta&gt;0, cc_delta,0)</f>
        <v>0</v>
      </c>
      <c r="O60" s="80">
        <f ca="1">cc_in_focus*cc_show_type*IF(cc_delta&lt;0,ABS(cc_delta))</f>
        <v>0</v>
      </c>
      <c r="P60" s="80">
        <f ca="1">NOT(cc_in_focus)*cc_show_type*MIN(cc_tracked,cc_budget)</f>
        <v>0</v>
      </c>
      <c r="Q60" s="80">
        <f ca="1">NOT(cc_in_focus)*cc_show_type*cc_show_remaining_budget*IF(cc_delta&gt;0, cc_delta,0)</f>
        <v>0</v>
      </c>
      <c r="R60" s="80">
        <f ca="1">NOT(cc_in_focus)*cc_show_type*IF(cc_delta&lt;0,ABS(cc_delta))</f>
        <v>0</v>
      </c>
    </row>
    <row r="61" spans="4:18" x14ac:dyDescent="0.45">
      <c r="D61" s="139"/>
      <c r="E61" s="88" t="s">
        <v>20</v>
      </c>
      <c r="F61" s="88">
        <f t="shared" ref="F61" si="6">MONTH(D59)</f>
        <v>2</v>
      </c>
      <c r="G61" s="88">
        <f>IF(selected_period="Total Year",1,IF(selected_period=cc_month_number,1,0))</f>
        <v>1</v>
      </c>
      <c r="H61" s="88">
        <f t="shared" ref="H61" si="7">1*$E$51</f>
        <v>0</v>
      </c>
      <c r="I61" s="88">
        <f t="shared" si="3"/>
        <v>0</v>
      </c>
      <c r="J61" s="89" cm="1">
        <f t="array" ref="J61">SUM(Tracking[Amount] * (Tracking[Type]=cc_type) * (YEAR(Tracking[Effective Date])=selected_year) * (MONTH(Tracking[Effective Date])=cc_month_number))</f>
        <v>0</v>
      </c>
      <c r="K61" s="89" cm="1">
        <f t="array" aca="1" ref="K61" ca="1">INDEX('Budget Planning'!$E:$EM,savings_total_row,MATCH(DATE(selected_year,cc_month_number,1),'Budget Planning'!$E$9:$EM$9,0))</f>
        <v>0</v>
      </c>
      <c r="L61" s="89">
        <f ca="1">cc_budget-cc_tracked</f>
        <v>0</v>
      </c>
      <c r="M61" s="80">
        <f ca="1">cc_in_focus*cc_show_type*MIN(cc_tracked,cc_budget)</f>
        <v>0</v>
      </c>
      <c r="N61" s="80">
        <f ca="1">cc_in_focus*cc_show_type*cc_show_remaining_budget*IF(cc_delta&gt;0, cc_delta,0)</f>
        <v>0</v>
      </c>
      <c r="O61" s="80">
        <f ca="1">cc_in_focus*cc_show_type*IF(cc_delta&lt;0,ABS(cc_delta))</f>
        <v>0</v>
      </c>
      <c r="P61" s="80">
        <f ca="1">NOT(cc_in_focus)*cc_show_type*MIN(cc_tracked,cc_budget)</f>
        <v>0</v>
      </c>
      <c r="Q61" s="80">
        <f ca="1">NOT(cc_in_focus)*cc_show_type*cc_show_remaining_budget*IF(cc_delta&gt;0, cc_delta,0)</f>
        <v>0</v>
      </c>
      <c r="R61" s="80">
        <f ca="1">NOT(cc_in_focus)*cc_show_type*IF(cc_delta&lt;0,ABS(cc_delta))</f>
        <v>0</v>
      </c>
    </row>
    <row r="62" spans="4:18" x14ac:dyDescent="0.45">
      <c r="D62" s="140"/>
      <c r="E62" s="88"/>
      <c r="F62" s="88"/>
      <c r="G62" s="88"/>
      <c r="H62" s="88"/>
      <c r="I62" s="88"/>
      <c r="J62" s="89"/>
      <c r="K62" s="89"/>
      <c r="L62" s="89"/>
    </row>
    <row r="63" spans="4:18" x14ac:dyDescent="0.45">
      <c r="D63" s="141">
        <f>DATE(selected_year,3,1)</f>
        <v>45352</v>
      </c>
      <c r="E63" s="88" t="s">
        <v>10</v>
      </c>
      <c r="F63" s="88">
        <f t="shared" ref="F63" si="8">MONTH(D63)</f>
        <v>3</v>
      </c>
      <c r="G63" s="88">
        <f>IF(selected_period="Total Year",1,IF(selected_period=cc_month_number,1,0))</f>
        <v>1</v>
      </c>
      <c r="H63" s="88">
        <f t="shared" ref="H63" si="9">1*$E$49</f>
        <v>0</v>
      </c>
      <c r="I63" s="88">
        <f t="shared" ref="I63" si="10">1*$E$52</f>
        <v>0</v>
      </c>
      <c r="J63" s="89" cm="1">
        <f t="array" ref="J63">SUM(Tracking[Amount] * (Tracking[Type]=cc_type) * (YEAR(Tracking[Effective Date])=selected_year) * (MONTH(Tracking[Effective Date])=cc_month_number))</f>
        <v>0</v>
      </c>
      <c r="K63" s="89" cm="1">
        <f t="array" aca="1" ref="K63" ca="1">INDEX('Budget Planning'!$E:$EM,Income_total_row,MATCH(DATE(selected_year,cc_month_number,1),'Budget Planning'!$E$9:$EM$9,0))</f>
        <v>0</v>
      </c>
      <c r="L63" s="89">
        <f ca="1">cc_budget-cc_tracked</f>
        <v>0</v>
      </c>
      <c r="M63" s="80">
        <f ca="1">cc_in_focus*cc_show_type*MIN(cc_tracked,cc_budget)</f>
        <v>0</v>
      </c>
      <c r="N63" s="80">
        <f ca="1">cc_in_focus*cc_show_type*cc_show_remaining_budget*IF(cc_delta&gt;0, cc_delta,0)</f>
        <v>0</v>
      </c>
      <c r="O63" s="80">
        <f ca="1">cc_in_focus*cc_show_type*IF(cc_delta&lt;0,ABS(cc_delta))</f>
        <v>0</v>
      </c>
      <c r="P63" s="80">
        <f ca="1">NOT(cc_in_focus)*cc_show_type*MIN(cc_tracked,cc_budget)</f>
        <v>0</v>
      </c>
      <c r="Q63" s="80">
        <f ca="1">NOT(cc_in_focus)*cc_show_type*cc_show_remaining_budget*IF(cc_delta&gt;0, cc_delta,0)</f>
        <v>0</v>
      </c>
      <c r="R63" s="80">
        <f ca="1">NOT(cc_in_focus)*cc_show_type*IF(cc_delta&lt;0,ABS(cc_delta))</f>
        <v>0</v>
      </c>
    </row>
    <row r="64" spans="4:18" x14ac:dyDescent="0.45">
      <c r="D64" s="139"/>
      <c r="E64" s="88" t="s">
        <v>16</v>
      </c>
      <c r="F64" s="88">
        <f t="shared" ref="F64" si="11">MONTH(D63)</f>
        <v>3</v>
      </c>
      <c r="G64" s="88">
        <f>IF(selected_period="Total Year",1,IF(selected_period=cc_month_number,1,0))</f>
        <v>1</v>
      </c>
      <c r="H64" s="88">
        <f t="shared" ref="H64" si="12">1*$E$50</f>
        <v>0</v>
      </c>
      <c r="I64" s="88">
        <f t="shared" si="3"/>
        <v>0</v>
      </c>
      <c r="J64" s="89" cm="1">
        <f t="array" ref="J64">SUM(Tracking[Amount] * (Tracking[Type]=cc_type) * (YEAR(Tracking[Effective Date])=selected_year) * (MONTH(Tracking[Effective Date])=cc_month_number))</f>
        <v>0</v>
      </c>
      <c r="K64" s="89" cm="1">
        <f t="array" aca="1" ref="K64" ca="1">INDEX('Budget Planning'!$E:$EM,expenses_total_row,MATCH(DATE(selected_year,cc_month_number,1),'Budget Planning'!$E$9:$EM$9,0))</f>
        <v>0</v>
      </c>
      <c r="L64" s="89">
        <f ca="1">cc_budget-cc_tracked</f>
        <v>0</v>
      </c>
      <c r="M64" s="80">
        <f ca="1">cc_in_focus*cc_show_type*MIN(cc_tracked,cc_budget)</f>
        <v>0</v>
      </c>
      <c r="N64" s="80">
        <f ca="1">cc_in_focus*cc_show_type*cc_show_remaining_budget*IF(cc_delta&gt;0, cc_delta,0)</f>
        <v>0</v>
      </c>
      <c r="O64" s="80">
        <f ca="1">cc_in_focus*cc_show_type*IF(cc_delta&lt;0,ABS(cc_delta))</f>
        <v>0</v>
      </c>
      <c r="P64" s="80">
        <f ca="1">NOT(cc_in_focus)*cc_show_type*MIN(cc_tracked,cc_budget)</f>
        <v>0</v>
      </c>
      <c r="Q64" s="80">
        <f ca="1">NOT(cc_in_focus)*cc_show_type*cc_show_remaining_budget*IF(cc_delta&gt;0, cc_delta,0)</f>
        <v>0</v>
      </c>
      <c r="R64" s="80">
        <f ca="1">NOT(cc_in_focus)*cc_show_type*IF(cc_delta&lt;0,ABS(cc_delta))</f>
        <v>0</v>
      </c>
    </row>
    <row r="65" spans="4:18" x14ac:dyDescent="0.45">
      <c r="D65" s="139"/>
      <c r="E65" s="88" t="s">
        <v>20</v>
      </c>
      <c r="F65" s="88">
        <f t="shared" ref="F65" si="13">MONTH(D63)</f>
        <v>3</v>
      </c>
      <c r="G65" s="88">
        <f>IF(selected_period="Total Year",1,IF(selected_period=cc_month_number,1,0))</f>
        <v>1</v>
      </c>
      <c r="H65" s="88">
        <f t="shared" ref="H65" si="14">1*$E$51</f>
        <v>0</v>
      </c>
      <c r="I65" s="88">
        <f t="shared" si="3"/>
        <v>0</v>
      </c>
      <c r="J65" s="89" cm="1">
        <f t="array" ref="J65">SUM(Tracking[Amount] * (Tracking[Type]=cc_type) * (YEAR(Tracking[Effective Date])=selected_year) * (MONTH(Tracking[Effective Date])=cc_month_number))</f>
        <v>0</v>
      </c>
      <c r="K65" s="89" cm="1">
        <f t="array" aca="1" ref="K65" ca="1">INDEX('Budget Planning'!$E:$EM,savings_total_row,MATCH(DATE(selected_year,cc_month_number,1),'Budget Planning'!$E$9:$EM$9,0))</f>
        <v>0</v>
      </c>
      <c r="L65" s="89">
        <f ca="1">cc_budget-cc_tracked</f>
        <v>0</v>
      </c>
      <c r="M65" s="80">
        <f ca="1">cc_in_focus*cc_show_type*MIN(cc_tracked,cc_budget)</f>
        <v>0</v>
      </c>
      <c r="N65" s="80">
        <f ca="1">cc_in_focus*cc_show_type*cc_show_remaining_budget*IF(cc_delta&gt;0, cc_delta,0)</f>
        <v>0</v>
      </c>
      <c r="O65" s="80">
        <f ca="1">cc_in_focus*cc_show_type*IF(cc_delta&lt;0,ABS(cc_delta))</f>
        <v>0</v>
      </c>
      <c r="P65" s="80">
        <f ca="1">NOT(cc_in_focus)*cc_show_type*MIN(cc_tracked,cc_budget)</f>
        <v>0</v>
      </c>
      <c r="Q65" s="80">
        <f ca="1">NOT(cc_in_focus)*cc_show_type*cc_show_remaining_budget*IF(cc_delta&gt;0, cc_delta,0)</f>
        <v>0</v>
      </c>
      <c r="R65" s="80">
        <f ca="1">NOT(cc_in_focus)*cc_show_type*IF(cc_delta&lt;0,ABS(cc_delta))</f>
        <v>0</v>
      </c>
    </row>
    <row r="66" spans="4:18" x14ac:dyDescent="0.45">
      <c r="D66" s="140"/>
      <c r="E66" s="88"/>
      <c r="F66" s="88"/>
      <c r="G66" s="88"/>
      <c r="H66" s="88"/>
      <c r="I66" s="88"/>
      <c r="J66" s="89"/>
      <c r="K66" s="89"/>
      <c r="L66" s="89"/>
    </row>
    <row r="67" spans="4:18" x14ac:dyDescent="0.45">
      <c r="D67" s="141">
        <f>DATE(selected_year,4,1)</f>
        <v>45383</v>
      </c>
      <c r="E67" s="88" t="s">
        <v>10</v>
      </c>
      <c r="F67" s="88">
        <f t="shared" ref="F67" si="15">MONTH(D67)</f>
        <v>4</v>
      </c>
      <c r="G67" s="88">
        <f>IF(selected_period="Total Year",1,IF(selected_period=cc_month_number,1,0))</f>
        <v>1</v>
      </c>
      <c r="H67" s="88">
        <f t="shared" ref="H67" si="16">1*$E$49</f>
        <v>0</v>
      </c>
      <c r="I67" s="88">
        <f t="shared" ref="I67" si="17">1*$E$52</f>
        <v>0</v>
      </c>
      <c r="J67" s="89" cm="1">
        <f t="array" ref="J67">SUM(Tracking[Amount] * (Tracking[Type]=cc_type) * (YEAR(Tracking[Effective Date])=selected_year) * (MONTH(Tracking[Effective Date])=cc_month_number))</f>
        <v>0</v>
      </c>
      <c r="K67" s="89" cm="1">
        <f t="array" aca="1" ref="K67" ca="1">INDEX('Budget Planning'!$E:$EM,Income_total_row,MATCH(DATE(selected_year,cc_month_number,1),'Budget Planning'!$E$9:$EM$9,0))</f>
        <v>0</v>
      </c>
      <c r="L67" s="89">
        <f ca="1">cc_budget-cc_tracked</f>
        <v>0</v>
      </c>
      <c r="M67" s="80">
        <f ca="1">cc_in_focus*cc_show_type*MIN(cc_tracked,cc_budget)</f>
        <v>0</v>
      </c>
      <c r="N67" s="80">
        <f ca="1">cc_in_focus*cc_show_type*cc_show_remaining_budget*IF(cc_delta&gt;0, cc_delta,0)</f>
        <v>0</v>
      </c>
      <c r="O67" s="80">
        <f ca="1">cc_in_focus*cc_show_type*IF(cc_delta&lt;0,ABS(cc_delta))</f>
        <v>0</v>
      </c>
      <c r="P67" s="80">
        <f ca="1">NOT(cc_in_focus)*cc_show_type*MIN(cc_tracked,cc_budget)</f>
        <v>0</v>
      </c>
      <c r="Q67" s="80">
        <f ca="1">NOT(cc_in_focus)*cc_show_type*cc_show_remaining_budget*IF(cc_delta&gt;0, cc_delta,0)</f>
        <v>0</v>
      </c>
      <c r="R67" s="80">
        <f ca="1">NOT(cc_in_focus)*cc_show_type*IF(cc_delta&lt;0,ABS(cc_delta))</f>
        <v>0</v>
      </c>
    </row>
    <row r="68" spans="4:18" x14ac:dyDescent="0.45">
      <c r="D68" s="139"/>
      <c r="E68" s="88" t="s">
        <v>16</v>
      </c>
      <c r="F68" s="88">
        <f t="shared" ref="F68" si="18">MONTH(D67)</f>
        <v>4</v>
      </c>
      <c r="G68" s="88">
        <f>IF(selected_period="Total Year",1,IF(selected_period=cc_month_number,1,0))</f>
        <v>1</v>
      </c>
      <c r="H68" s="88">
        <f t="shared" ref="H68" si="19">1*$E$50</f>
        <v>0</v>
      </c>
      <c r="I68" s="88">
        <f t="shared" si="3"/>
        <v>0</v>
      </c>
      <c r="J68" s="89" cm="1">
        <f t="array" ref="J68">SUM(Tracking[Amount] * (Tracking[Type]=cc_type) * (YEAR(Tracking[Effective Date])=selected_year) * (MONTH(Tracking[Effective Date])=cc_month_number))</f>
        <v>0</v>
      </c>
      <c r="K68" s="89" cm="1">
        <f t="array" aca="1" ref="K68" ca="1">INDEX('Budget Planning'!$E:$EM,expenses_total_row,MATCH(DATE(selected_year,cc_month_number,1),'Budget Planning'!$E$9:$EM$9,0))</f>
        <v>0</v>
      </c>
      <c r="L68" s="89">
        <f ca="1">cc_budget-cc_tracked</f>
        <v>0</v>
      </c>
      <c r="M68" s="80">
        <f ca="1">cc_in_focus*cc_show_type*MIN(cc_tracked,cc_budget)</f>
        <v>0</v>
      </c>
      <c r="N68" s="80">
        <f ca="1">cc_in_focus*cc_show_type*cc_show_remaining_budget*IF(cc_delta&gt;0, cc_delta,0)</f>
        <v>0</v>
      </c>
      <c r="O68" s="80">
        <f ca="1">cc_in_focus*cc_show_type*IF(cc_delta&lt;0,ABS(cc_delta))</f>
        <v>0</v>
      </c>
      <c r="P68" s="80">
        <f ca="1">NOT(cc_in_focus)*cc_show_type*MIN(cc_tracked,cc_budget)</f>
        <v>0</v>
      </c>
      <c r="Q68" s="80">
        <f ca="1">NOT(cc_in_focus)*cc_show_type*cc_show_remaining_budget*IF(cc_delta&gt;0, cc_delta,0)</f>
        <v>0</v>
      </c>
      <c r="R68" s="80">
        <f ca="1">NOT(cc_in_focus)*cc_show_type*IF(cc_delta&lt;0,ABS(cc_delta))</f>
        <v>0</v>
      </c>
    </row>
    <row r="69" spans="4:18" x14ac:dyDescent="0.45">
      <c r="D69" s="139"/>
      <c r="E69" s="88" t="s">
        <v>20</v>
      </c>
      <c r="F69" s="88">
        <f t="shared" ref="F69" si="20">MONTH(D67)</f>
        <v>4</v>
      </c>
      <c r="G69" s="88">
        <f>IF(selected_period="Total Year",1,IF(selected_period=cc_month_number,1,0))</f>
        <v>1</v>
      </c>
      <c r="H69" s="88">
        <f t="shared" ref="H69" si="21">1*$E$51</f>
        <v>0</v>
      </c>
      <c r="I69" s="88">
        <f t="shared" si="3"/>
        <v>0</v>
      </c>
      <c r="J69" s="89" cm="1">
        <f t="array" ref="J69">SUM(Tracking[Amount] * (Tracking[Type]=cc_type) * (YEAR(Tracking[Effective Date])=selected_year) * (MONTH(Tracking[Effective Date])=cc_month_number))</f>
        <v>0</v>
      </c>
      <c r="K69" s="89" cm="1">
        <f t="array" aca="1" ref="K69" ca="1">INDEX('Budget Planning'!$E:$EM,savings_total_row,MATCH(DATE(selected_year,cc_month_number,1),'Budget Planning'!$E$9:$EM$9,0))</f>
        <v>0</v>
      </c>
      <c r="L69" s="89">
        <f ca="1">cc_budget-cc_tracked</f>
        <v>0</v>
      </c>
      <c r="M69" s="80">
        <f ca="1">cc_in_focus*cc_show_type*MIN(cc_tracked,cc_budget)</f>
        <v>0</v>
      </c>
      <c r="N69" s="80">
        <f ca="1">cc_in_focus*cc_show_type*cc_show_remaining_budget*IF(cc_delta&gt;0, cc_delta,0)</f>
        <v>0</v>
      </c>
      <c r="O69" s="80">
        <f ca="1">cc_in_focus*cc_show_type*IF(cc_delta&lt;0,ABS(cc_delta))</f>
        <v>0</v>
      </c>
      <c r="P69" s="80">
        <f ca="1">NOT(cc_in_focus)*cc_show_type*MIN(cc_tracked,cc_budget)</f>
        <v>0</v>
      </c>
      <c r="Q69" s="80">
        <f ca="1">NOT(cc_in_focus)*cc_show_type*cc_show_remaining_budget*IF(cc_delta&gt;0, cc_delta,0)</f>
        <v>0</v>
      </c>
      <c r="R69" s="80">
        <f ca="1">NOT(cc_in_focus)*cc_show_type*IF(cc_delta&lt;0,ABS(cc_delta))</f>
        <v>0</v>
      </c>
    </row>
    <row r="70" spans="4:18" x14ac:dyDescent="0.45">
      <c r="D70" s="140"/>
      <c r="E70" s="88"/>
      <c r="F70" s="88"/>
      <c r="G70" s="88"/>
      <c r="H70" s="88"/>
      <c r="I70" s="88"/>
      <c r="J70" s="89"/>
      <c r="K70" s="89"/>
      <c r="L70" s="89"/>
    </row>
    <row r="71" spans="4:18" x14ac:dyDescent="0.45">
      <c r="D71" s="141">
        <f>DATE(selected_year,5,1)</f>
        <v>45413</v>
      </c>
      <c r="E71" s="88" t="s">
        <v>10</v>
      </c>
      <c r="F71" s="88">
        <f t="shared" ref="F71" si="22">MONTH(D71)</f>
        <v>5</v>
      </c>
      <c r="G71" s="88">
        <f>IF(selected_period="Total Year",1,IF(selected_period=cc_month_number,1,0))</f>
        <v>1</v>
      </c>
      <c r="H71" s="88">
        <f t="shared" ref="H71" si="23">1*$E$49</f>
        <v>0</v>
      </c>
      <c r="I71" s="88">
        <f t="shared" ref="I71" si="24">1*$E$52</f>
        <v>0</v>
      </c>
      <c r="J71" s="89" cm="1">
        <f t="array" ref="J71">SUM(Tracking[Amount] * (Tracking[Type]=cc_type) * (YEAR(Tracking[Effective Date])=selected_year) * (MONTH(Tracking[Effective Date])=cc_month_number))</f>
        <v>0</v>
      </c>
      <c r="K71" s="89" cm="1">
        <f t="array" aca="1" ref="K71" ca="1">INDEX('Budget Planning'!$E:$EM,Income_total_row,MATCH(DATE(selected_year,cc_month_number,1),'Budget Planning'!$E$9:$EM$9,0))</f>
        <v>0</v>
      </c>
      <c r="L71" s="89">
        <f ca="1">cc_budget-cc_tracked</f>
        <v>0</v>
      </c>
      <c r="M71" s="80">
        <f ca="1">cc_in_focus*cc_show_type*MIN(cc_tracked,cc_budget)</f>
        <v>0</v>
      </c>
      <c r="N71" s="80">
        <f ca="1">cc_in_focus*cc_show_type*cc_show_remaining_budget*IF(cc_delta&gt;0, cc_delta,0)</f>
        <v>0</v>
      </c>
      <c r="O71" s="80">
        <f ca="1">cc_in_focus*cc_show_type*IF(cc_delta&lt;0,ABS(cc_delta))</f>
        <v>0</v>
      </c>
      <c r="P71" s="80">
        <f ca="1">NOT(cc_in_focus)*cc_show_type*MIN(cc_tracked,cc_budget)</f>
        <v>0</v>
      </c>
      <c r="Q71" s="80">
        <f ca="1">NOT(cc_in_focus)*cc_show_type*cc_show_remaining_budget*IF(cc_delta&gt;0, cc_delta,0)</f>
        <v>0</v>
      </c>
      <c r="R71" s="80">
        <f ca="1">NOT(cc_in_focus)*cc_show_type*IF(cc_delta&lt;0,ABS(cc_delta))</f>
        <v>0</v>
      </c>
    </row>
    <row r="72" spans="4:18" x14ac:dyDescent="0.45">
      <c r="D72" s="139"/>
      <c r="E72" s="88" t="s">
        <v>16</v>
      </c>
      <c r="F72" s="88">
        <f t="shared" ref="F72" si="25">MONTH(D71)</f>
        <v>5</v>
      </c>
      <c r="G72" s="88">
        <f>IF(selected_period="Total Year",1,IF(selected_period=cc_month_number,1,0))</f>
        <v>1</v>
      </c>
      <c r="H72" s="88">
        <f t="shared" ref="H72" si="26">1*$E$50</f>
        <v>0</v>
      </c>
      <c r="I72" s="88">
        <f t="shared" si="3"/>
        <v>0</v>
      </c>
      <c r="J72" s="89" cm="1">
        <f t="array" ref="J72">SUM(Tracking[Amount] * (Tracking[Type]=cc_type) * (YEAR(Tracking[Effective Date])=selected_year) * (MONTH(Tracking[Effective Date])=cc_month_number))</f>
        <v>0</v>
      </c>
      <c r="K72" s="89" cm="1">
        <f t="array" aca="1" ref="K72" ca="1">INDEX('Budget Planning'!$E:$EM,expenses_total_row,MATCH(DATE(selected_year,cc_month_number,1),'Budget Planning'!$E$9:$EM$9,0))</f>
        <v>0</v>
      </c>
      <c r="L72" s="89">
        <f ca="1">cc_budget-cc_tracked</f>
        <v>0</v>
      </c>
      <c r="M72" s="80">
        <f ca="1">cc_in_focus*cc_show_type*MIN(cc_tracked,cc_budget)</f>
        <v>0</v>
      </c>
      <c r="N72" s="80">
        <f ca="1">cc_in_focus*cc_show_type*cc_show_remaining_budget*IF(cc_delta&gt;0, cc_delta,0)</f>
        <v>0</v>
      </c>
      <c r="O72" s="80">
        <f ca="1">cc_in_focus*cc_show_type*IF(cc_delta&lt;0,ABS(cc_delta))</f>
        <v>0</v>
      </c>
      <c r="P72" s="80">
        <f ca="1">NOT(cc_in_focus)*cc_show_type*MIN(cc_tracked,cc_budget)</f>
        <v>0</v>
      </c>
      <c r="Q72" s="80">
        <f ca="1">NOT(cc_in_focus)*cc_show_type*cc_show_remaining_budget*IF(cc_delta&gt;0, cc_delta,0)</f>
        <v>0</v>
      </c>
      <c r="R72" s="80">
        <f ca="1">NOT(cc_in_focus)*cc_show_type*IF(cc_delta&lt;0,ABS(cc_delta))</f>
        <v>0</v>
      </c>
    </row>
    <row r="73" spans="4:18" x14ac:dyDescent="0.45">
      <c r="D73" s="139"/>
      <c r="E73" s="88" t="s">
        <v>20</v>
      </c>
      <c r="F73" s="88">
        <f t="shared" ref="F73" si="27">MONTH(D71)</f>
        <v>5</v>
      </c>
      <c r="G73" s="88">
        <f>IF(selected_period="Total Year",1,IF(selected_period=cc_month_number,1,0))</f>
        <v>1</v>
      </c>
      <c r="H73" s="88">
        <f t="shared" ref="H73" si="28">1*$E$51</f>
        <v>0</v>
      </c>
      <c r="I73" s="88">
        <f t="shared" si="3"/>
        <v>0</v>
      </c>
      <c r="J73" s="89" cm="1">
        <f t="array" ref="J73">SUM(Tracking[Amount] * (Tracking[Type]=cc_type) * (YEAR(Tracking[Effective Date])=selected_year) * (MONTH(Tracking[Effective Date])=cc_month_number))</f>
        <v>0</v>
      </c>
      <c r="K73" s="89" cm="1">
        <f t="array" aca="1" ref="K73" ca="1">INDEX('Budget Planning'!$E:$EM,savings_total_row,MATCH(DATE(selected_year,cc_month_number,1),'Budget Planning'!$E$9:$EM$9,0))</f>
        <v>0</v>
      </c>
      <c r="L73" s="89">
        <f ca="1">cc_budget-cc_tracked</f>
        <v>0</v>
      </c>
      <c r="M73" s="80">
        <f ca="1">cc_in_focus*cc_show_type*MIN(cc_tracked,cc_budget)</f>
        <v>0</v>
      </c>
      <c r="N73" s="80">
        <f ca="1">cc_in_focus*cc_show_type*cc_show_remaining_budget*IF(cc_delta&gt;0, cc_delta,0)</f>
        <v>0</v>
      </c>
      <c r="O73" s="80">
        <f ca="1">cc_in_focus*cc_show_type*IF(cc_delta&lt;0,ABS(cc_delta))</f>
        <v>0</v>
      </c>
      <c r="P73" s="80">
        <f ca="1">NOT(cc_in_focus)*cc_show_type*MIN(cc_tracked,cc_budget)</f>
        <v>0</v>
      </c>
      <c r="Q73" s="80">
        <f ca="1">NOT(cc_in_focus)*cc_show_type*cc_show_remaining_budget*IF(cc_delta&gt;0, cc_delta,0)</f>
        <v>0</v>
      </c>
      <c r="R73" s="80">
        <f ca="1">NOT(cc_in_focus)*cc_show_type*IF(cc_delta&lt;0,ABS(cc_delta))</f>
        <v>0</v>
      </c>
    </row>
    <row r="74" spans="4:18" x14ac:dyDescent="0.45">
      <c r="D74" s="140"/>
      <c r="E74" s="88"/>
      <c r="F74" s="88"/>
      <c r="G74" s="88"/>
      <c r="H74" s="88"/>
      <c r="I74" s="88"/>
      <c r="J74" s="89"/>
      <c r="K74" s="89"/>
      <c r="L74" s="89"/>
    </row>
    <row r="75" spans="4:18" x14ac:dyDescent="0.45">
      <c r="D75" s="141">
        <f>DATE(selected_year,6,1)</f>
        <v>45444</v>
      </c>
      <c r="E75" s="88" t="s">
        <v>10</v>
      </c>
      <c r="F75" s="88">
        <f t="shared" ref="F75" si="29">MONTH(D75)</f>
        <v>6</v>
      </c>
      <c r="G75" s="88">
        <f>IF(selected_period="Total Year",1,IF(selected_period=cc_month_number,1,0))</f>
        <v>1</v>
      </c>
      <c r="H75" s="88">
        <f t="shared" ref="H75" si="30">1*$E$49</f>
        <v>0</v>
      </c>
      <c r="I75" s="88">
        <f t="shared" ref="I75" si="31">1*$E$52</f>
        <v>0</v>
      </c>
      <c r="J75" s="89" cm="1">
        <f t="array" ref="J75">SUM(Tracking[Amount] * (Tracking[Type]=cc_type) * (YEAR(Tracking[Effective Date])=selected_year) * (MONTH(Tracking[Effective Date])=cc_month_number))</f>
        <v>0</v>
      </c>
      <c r="K75" s="89" cm="1">
        <f t="array" aca="1" ref="K75" ca="1">INDEX('Budget Planning'!$E:$EM,Income_total_row,MATCH(DATE(selected_year,cc_month_number,1),'Budget Planning'!$E$9:$EM$9,0))</f>
        <v>0</v>
      </c>
      <c r="L75" s="89">
        <f ca="1">cc_budget-cc_tracked</f>
        <v>0</v>
      </c>
      <c r="M75" s="80">
        <f ca="1">cc_in_focus*cc_show_type*MIN(cc_tracked,cc_budget)</f>
        <v>0</v>
      </c>
      <c r="N75" s="80">
        <f ca="1">cc_in_focus*cc_show_type*cc_show_remaining_budget*IF(cc_delta&gt;0, cc_delta,0)</f>
        <v>0</v>
      </c>
      <c r="O75" s="80">
        <f ca="1">cc_in_focus*cc_show_type*IF(cc_delta&lt;0,ABS(cc_delta))</f>
        <v>0</v>
      </c>
      <c r="P75" s="80">
        <f ca="1">NOT(cc_in_focus)*cc_show_type*MIN(cc_tracked,cc_budget)</f>
        <v>0</v>
      </c>
      <c r="Q75" s="80">
        <f ca="1">NOT(cc_in_focus)*cc_show_type*cc_show_remaining_budget*IF(cc_delta&gt;0, cc_delta,0)</f>
        <v>0</v>
      </c>
      <c r="R75" s="80">
        <f ca="1">NOT(cc_in_focus)*cc_show_type*IF(cc_delta&lt;0,ABS(cc_delta))</f>
        <v>0</v>
      </c>
    </row>
    <row r="76" spans="4:18" x14ac:dyDescent="0.45">
      <c r="D76" s="139"/>
      <c r="E76" s="88" t="s">
        <v>16</v>
      </c>
      <c r="F76" s="88">
        <f t="shared" ref="F76" si="32">MONTH(D75)</f>
        <v>6</v>
      </c>
      <c r="G76" s="88">
        <f>IF(selected_period="Total Year",1,IF(selected_period=cc_month_number,1,0))</f>
        <v>1</v>
      </c>
      <c r="H76" s="88">
        <f t="shared" ref="H76" si="33">1*$E$50</f>
        <v>0</v>
      </c>
      <c r="I76" s="88">
        <f t="shared" si="3"/>
        <v>0</v>
      </c>
      <c r="J76" s="89" cm="1">
        <f t="array" ref="J76">SUM(Tracking[Amount] * (Tracking[Type]=cc_type) * (YEAR(Tracking[Effective Date])=selected_year) * (MONTH(Tracking[Effective Date])=cc_month_number))</f>
        <v>0</v>
      </c>
      <c r="K76" s="89" cm="1">
        <f t="array" aca="1" ref="K76" ca="1">INDEX('Budget Planning'!$E:$EM,expenses_total_row,MATCH(DATE(selected_year,cc_month_number,1),'Budget Planning'!$E$9:$EM$9,0))</f>
        <v>0</v>
      </c>
      <c r="L76" s="89">
        <f ca="1">cc_budget-cc_tracked</f>
        <v>0</v>
      </c>
      <c r="M76" s="80">
        <f ca="1">cc_in_focus*cc_show_type*MIN(cc_tracked,cc_budget)</f>
        <v>0</v>
      </c>
      <c r="N76" s="80">
        <f ca="1">cc_in_focus*cc_show_type*cc_show_remaining_budget*IF(cc_delta&gt;0, cc_delta,0)</f>
        <v>0</v>
      </c>
      <c r="O76" s="80">
        <f ca="1">cc_in_focus*cc_show_type*IF(cc_delta&lt;0,ABS(cc_delta))</f>
        <v>0</v>
      </c>
      <c r="P76" s="80">
        <f ca="1">NOT(cc_in_focus)*cc_show_type*MIN(cc_tracked,cc_budget)</f>
        <v>0</v>
      </c>
      <c r="Q76" s="80">
        <f ca="1">NOT(cc_in_focus)*cc_show_type*cc_show_remaining_budget*IF(cc_delta&gt;0, cc_delta,0)</f>
        <v>0</v>
      </c>
      <c r="R76" s="80">
        <f ca="1">NOT(cc_in_focus)*cc_show_type*IF(cc_delta&lt;0,ABS(cc_delta))</f>
        <v>0</v>
      </c>
    </row>
    <row r="77" spans="4:18" x14ac:dyDescent="0.45">
      <c r="D77" s="139"/>
      <c r="E77" s="88" t="s">
        <v>20</v>
      </c>
      <c r="F77" s="88">
        <f t="shared" ref="F77" si="34">MONTH(D75)</f>
        <v>6</v>
      </c>
      <c r="G77" s="88">
        <f>IF(selected_period="Total Year",1,IF(selected_period=cc_month_number,1,0))</f>
        <v>1</v>
      </c>
      <c r="H77" s="88">
        <f t="shared" ref="H77" si="35">1*$E$51</f>
        <v>0</v>
      </c>
      <c r="I77" s="88">
        <f t="shared" si="3"/>
        <v>0</v>
      </c>
      <c r="J77" s="89" cm="1">
        <f t="array" ref="J77">SUM(Tracking[Amount] * (Tracking[Type]=cc_type) * (YEAR(Tracking[Effective Date])=selected_year) * (MONTH(Tracking[Effective Date])=cc_month_number))</f>
        <v>0</v>
      </c>
      <c r="K77" s="89" cm="1">
        <f t="array" aca="1" ref="K77" ca="1">INDEX('Budget Planning'!$E:$EM,savings_total_row,MATCH(DATE(selected_year,cc_month_number,1),'Budget Planning'!$E$9:$EM$9,0))</f>
        <v>0</v>
      </c>
      <c r="L77" s="89">
        <f ca="1">cc_budget-cc_tracked</f>
        <v>0</v>
      </c>
      <c r="M77" s="80">
        <f ca="1">cc_in_focus*cc_show_type*MIN(cc_tracked,cc_budget)</f>
        <v>0</v>
      </c>
      <c r="N77" s="80">
        <f ca="1">cc_in_focus*cc_show_type*cc_show_remaining_budget*IF(cc_delta&gt;0, cc_delta,0)</f>
        <v>0</v>
      </c>
      <c r="O77" s="80">
        <f ca="1">cc_in_focus*cc_show_type*IF(cc_delta&lt;0,ABS(cc_delta))</f>
        <v>0</v>
      </c>
      <c r="P77" s="80">
        <f ca="1">NOT(cc_in_focus)*cc_show_type*MIN(cc_tracked,cc_budget)</f>
        <v>0</v>
      </c>
      <c r="Q77" s="80">
        <f ca="1">NOT(cc_in_focus)*cc_show_type*cc_show_remaining_budget*IF(cc_delta&gt;0, cc_delta,0)</f>
        <v>0</v>
      </c>
      <c r="R77" s="80">
        <f ca="1">NOT(cc_in_focus)*cc_show_type*IF(cc_delta&lt;0,ABS(cc_delta))</f>
        <v>0</v>
      </c>
    </row>
    <row r="78" spans="4:18" x14ac:dyDescent="0.45">
      <c r="D78" s="140"/>
      <c r="E78" s="88"/>
      <c r="F78" s="88"/>
      <c r="G78" s="88"/>
      <c r="H78" s="88"/>
      <c r="I78" s="88"/>
      <c r="J78" s="89"/>
      <c r="K78" s="89"/>
      <c r="L78" s="89"/>
    </row>
    <row r="79" spans="4:18" x14ac:dyDescent="0.45">
      <c r="D79" s="141">
        <f>DATE(selected_year,7,1)</f>
        <v>45474</v>
      </c>
      <c r="E79" s="88" t="s">
        <v>10</v>
      </c>
      <c r="F79" s="88">
        <f t="shared" ref="F79" si="36">MONTH(D79)</f>
        <v>7</v>
      </c>
      <c r="G79" s="88">
        <f>IF(selected_period="Total Year",1,IF(selected_period=cc_month_number,1,0))</f>
        <v>1</v>
      </c>
      <c r="H79" s="88">
        <f t="shared" ref="H79" si="37">1*$E$49</f>
        <v>0</v>
      </c>
      <c r="I79" s="88">
        <f t="shared" ref="I79" si="38">1*$E$52</f>
        <v>0</v>
      </c>
      <c r="J79" s="89" cm="1">
        <f t="array" ref="J79">SUM(Tracking[Amount] * (Tracking[Type]=cc_type) * (YEAR(Tracking[Effective Date])=selected_year) * (MONTH(Tracking[Effective Date])=cc_month_number))</f>
        <v>0</v>
      </c>
      <c r="K79" s="89" cm="1">
        <f t="array" aca="1" ref="K79" ca="1">INDEX('Budget Planning'!$E:$EM,Income_total_row,MATCH(DATE(selected_year,cc_month_number,1),'Budget Planning'!$E$9:$EM$9,0))</f>
        <v>0</v>
      </c>
      <c r="L79" s="89">
        <f ca="1">cc_budget-cc_tracked</f>
        <v>0</v>
      </c>
      <c r="M79" s="80">
        <f ca="1">cc_in_focus*cc_show_type*MIN(cc_tracked,cc_budget)</f>
        <v>0</v>
      </c>
      <c r="N79" s="80">
        <f ca="1">cc_in_focus*cc_show_type*cc_show_remaining_budget*IF(cc_delta&gt;0, cc_delta,0)</f>
        <v>0</v>
      </c>
      <c r="O79" s="80">
        <f ca="1">cc_in_focus*cc_show_type*IF(cc_delta&lt;0,ABS(cc_delta))</f>
        <v>0</v>
      </c>
      <c r="P79" s="80">
        <f ca="1">NOT(cc_in_focus)*cc_show_type*MIN(cc_tracked,cc_budget)</f>
        <v>0</v>
      </c>
      <c r="Q79" s="80">
        <f ca="1">NOT(cc_in_focus)*cc_show_type*cc_show_remaining_budget*IF(cc_delta&gt;0, cc_delta,0)</f>
        <v>0</v>
      </c>
      <c r="R79" s="80">
        <f ca="1">NOT(cc_in_focus)*cc_show_type*IF(cc_delta&lt;0,ABS(cc_delta))</f>
        <v>0</v>
      </c>
    </row>
    <row r="80" spans="4:18" x14ac:dyDescent="0.45">
      <c r="D80" s="139"/>
      <c r="E80" s="88" t="s">
        <v>16</v>
      </c>
      <c r="F80" s="88">
        <f t="shared" ref="F80" si="39">MONTH(D79)</f>
        <v>7</v>
      </c>
      <c r="G80" s="88">
        <f>IF(selected_period="Total Year",1,IF(selected_period=cc_month_number,1,0))</f>
        <v>1</v>
      </c>
      <c r="H80" s="88">
        <f t="shared" ref="H80" si="40">1*$E$50</f>
        <v>0</v>
      </c>
      <c r="I80" s="88">
        <f t="shared" si="3"/>
        <v>0</v>
      </c>
      <c r="J80" s="89" cm="1">
        <f t="array" ref="J80">SUM(Tracking[Amount] * (Tracking[Type]=cc_type) * (YEAR(Tracking[Effective Date])=selected_year) * (MONTH(Tracking[Effective Date])=cc_month_number))</f>
        <v>0</v>
      </c>
      <c r="K80" s="89" cm="1">
        <f t="array" aca="1" ref="K80" ca="1">INDEX('Budget Planning'!$E:$EM,expenses_total_row,MATCH(DATE(selected_year,cc_month_number,1),'Budget Planning'!$E$9:$EM$9,0))</f>
        <v>0</v>
      </c>
      <c r="L80" s="89">
        <f ca="1">cc_budget-cc_tracked</f>
        <v>0</v>
      </c>
      <c r="M80" s="80">
        <f ca="1">cc_in_focus*cc_show_type*MIN(cc_tracked,cc_budget)</f>
        <v>0</v>
      </c>
      <c r="N80" s="80">
        <f ca="1">cc_in_focus*cc_show_type*cc_show_remaining_budget*IF(cc_delta&gt;0, cc_delta,0)</f>
        <v>0</v>
      </c>
      <c r="O80" s="80">
        <f ca="1">cc_in_focus*cc_show_type*IF(cc_delta&lt;0,ABS(cc_delta))</f>
        <v>0</v>
      </c>
      <c r="P80" s="80">
        <f ca="1">NOT(cc_in_focus)*cc_show_type*MIN(cc_tracked,cc_budget)</f>
        <v>0</v>
      </c>
      <c r="Q80" s="80">
        <f ca="1">NOT(cc_in_focus)*cc_show_type*cc_show_remaining_budget*IF(cc_delta&gt;0, cc_delta,0)</f>
        <v>0</v>
      </c>
      <c r="R80" s="80">
        <f ca="1">NOT(cc_in_focus)*cc_show_type*IF(cc_delta&lt;0,ABS(cc_delta))</f>
        <v>0</v>
      </c>
    </row>
    <row r="81" spans="4:18" x14ac:dyDescent="0.45">
      <c r="D81" s="139"/>
      <c r="E81" s="88" t="s">
        <v>20</v>
      </c>
      <c r="F81" s="88">
        <f t="shared" ref="F81" si="41">MONTH(D79)</f>
        <v>7</v>
      </c>
      <c r="G81" s="88">
        <f>IF(selected_period="Total Year",1,IF(selected_period=cc_month_number,1,0))</f>
        <v>1</v>
      </c>
      <c r="H81" s="88">
        <f t="shared" ref="H81" si="42">1*$E$51</f>
        <v>0</v>
      </c>
      <c r="I81" s="88">
        <f t="shared" si="3"/>
        <v>0</v>
      </c>
      <c r="J81" s="89" cm="1">
        <f t="array" ref="J81">SUM(Tracking[Amount] * (Tracking[Type]=cc_type) * (YEAR(Tracking[Effective Date])=selected_year) * (MONTH(Tracking[Effective Date])=cc_month_number))</f>
        <v>0</v>
      </c>
      <c r="K81" s="89" cm="1">
        <f t="array" aca="1" ref="K81" ca="1">INDEX('Budget Planning'!$E:$EM,savings_total_row,MATCH(DATE(selected_year,cc_month_number,1),'Budget Planning'!$E$9:$EM$9,0))</f>
        <v>0</v>
      </c>
      <c r="L81" s="89">
        <f ca="1">cc_budget-cc_tracked</f>
        <v>0</v>
      </c>
      <c r="M81" s="80">
        <f ca="1">cc_in_focus*cc_show_type*MIN(cc_tracked,cc_budget)</f>
        <v>0</v>
      </c>
      <c r="N81" s="80">
        <f ca="1">cc_in_focus*cc_show_type*cc_show_remaining_budget*IF(cc_delta&gt;0, cc_delta,0)</f>
        <v>0</v>
      </c>
      <c r="O81" s="80">
        <f ca="1">cc_in_focus*cc_show_type*IF(cc_delta&lt;0,ABS(cc_delta))</f>
        <v>0</v>
      </c>
      <c r="P81" s="80">
        <f ca="1">NOT(cc_in_focus)*cc_show_type*MIN(cc_tracked,cc_budget)</f>
        <v>0</v>
      </c>
      <c r="Q81" s="80">
        <f ca="1">NOT(cc_in_focus)*cc_show_type*cc_show_remaining_budget*IF(cc_delta&gt;0, cc_delta,0)</f>
        <v>0</v>
      </c>
      <c r="R81" s="80">
        <f ca="1">NOT(cc_in_focus)*cc_show_type*IF(cc_delta&lt;0,ABS(cc_delta))</f>
        <v>0</v>
      </c>
    </row>
    <row r="82" spans="4:18" x14ac:dyDescent="0.45">
      <c r="D82" s="140"/>
      <c r="E82" s="88"/>
      <c r="F82" s="88"/>
      <c r="G82" s="88"/>
      <c r="H82" s="88"/>
      <c r="I82" s="88"/>
      <c r="J82" s="89"/>
      <c r="K82" s="89"/>
      <c r="L82" s="89"/>
    </row>
    <row r="83" spans="4:18" x14ac:dyDescent="0.45">
      <c r="D83" s="141">
        <f>DATE(selected_year,8,1)</f>
        <v>45505</v>
      </c>
      <c r="E83" s="88" t="s">
        <v>10</v>
      </c>
      <c r="F83" s="88">
        <f t="shared" ref="F83" si="43">MONTH(D83)</f>
        <v>8</v>
      </c>
      <c r="G83" s="88">
        <f>IF(selected_period="Total Year",1,IF(selected_period=cc_month_number,1,0))</f>
        <v>1</v>
      </c>
      <c r="H83" s="88">
        <f t="shared" ref="H83" si="44">1*$E$49</f>
        <v>0</v>
      </c>
      <c r="I83" s="88">
        <f t="shared" ref="I83" si="45">1*$E$52</f>
        <v>0</v>
      </c>
      <c r="J83" s="89" cm="1">
        <f t="array" ref="J83">SUM(Tracking[Amount] * (Tracking[Type]=cc_type) * (YEAR(Tracking[Effective Date])=selected_year) * (MONTH(Tracking[Effective Date])=cc_month_number))</f>
        <v>0</v>
      </c>
      <c r="K83" s="89" cm="1">
        <f t="array" aca="1" ref="K83" ca="1">INDEX('Budget Planning'!$E:$EM,Income_total_row,MATCH(DATE(selected_year,cc_month_number,1),'Budget Planning'!$E$9:$EM$9,0))</f>
        <v>0</v>
      </c>
      <c r="L83" s="89">
        <f ca="1">cc_budget-cc_tracked</f>
        <v>0</v>
      </c>
      <c r="M83" s="80">
        <f ca="1">cc_in_focus*cc_show_type*MIN(cc_tracked,cc_budget)</f>
        <v>0</v>
      </c>
      <c r="N83" s="80">
        <f ca="1">cc_in_focus*cc_show_type*cc_show_remaining_budget*IF(cc_delta&gt;0, cc_delta,0)</f>
        <v>0</v>
      </c>
      <c r="O83" s="80">
        <f ca="1">cc_in_focus*cc_show_type*IF(cc_delta&lt;0,ABS(cc_delta))</f>
        <v>0</v>
      </c>
      <c r="P83" s="80">
        <f ca="1">NOT(cc_in_focus)*cc_show_type*MIN(cc_tracked,cc_budget)</f>
        <v>0</v>
      </c>
      <c r="Q83" s="80">
        <f ca="1">NOT(cc_in_focus)*cc_show_type*cc_show_remaining_budget*IF(cc_delta&gt;0, cc_delta,0)</f>
        <v>0</v>
      </c>
      <c r="R83" s="80">
        <f ca="1">NOT(cc_in_focus)*cc_show_type*IF(cc_delta&lt;0,ABS(cc_delta))</f>
        <v>0</v>
      </c>
    </row>
    <row r="84" spans="4:18" x14ac:dyDescent="0.45">
      <c r="D84" s="139"/>
      <c r="E84" s="88" t="s">
        <v>16</v>
      </c>
      <c r="F84" s="88">
        <f t="shared" ref="F84" si="46">MONTH(D83)</f>
        <v>8</v>
      </c>
      <c r="G84" s="88">
        <f>IF(selected_period="Total Year",1,IF(selected_period=cc_month_number,1,0))</f>
        <v>1</v>
      </c>
      <c r="H84" s="88">
        <f t="shared" ref="H84" si="47">1*$E$50</f>
        <v>0</v>
      </c>
      <c r="I84" s="88">
        <f t="shared" si="3"/>
        <v>0</v>
      </c>
      <c r="J84" s="89" cm="1">
        <f t="array" ref="J84">SUM(Tracking[Amount] * (Tracking[Type]=cc_type) * (YEAR(Tracking[Effective Date])=selected_year) * (MONTH(Tracking[Effective Date])=cc_month_number))</f>
        <v>0</v>
      </c>
      <c r="K84" s="89" cm="1">
        <f t="array" aca="1" ref="K84" ca="1">INDEX('Budget Planning'!$E:$EM,expenses_total_row,MATCH(DATE(selected_year,cc_month_number,1),'Budget Planning'!$E$9:$EM$9,0))</f>
        <v>0</v>
      </c>
      <c r="L84" s="89">
        <f ca="1">cc_budget-cc_tracked</f>
        <v>0</v>
      </c>
      <c r="M84" s="80">
        <f ca="1">cc_in_focus*cc_show_type*MIN(cc_tracked,cc_budget)</f>
        <v>0</v>
      </c>
      <c r="N84" s="80">
        <f ca="1">cc_in_focus*cc_show_type*cc_show_remaining_budget*IF(cc_delta&gt;0, cc_delta,0)</f>
        <v>0</v>
      </c>
      <c r="O84" s="80">
        <f ca="1">cc_in_focus*cc_show_type*IF(cc_delta&lt;0,ABS(cc_delta))</f>
        <v>0</v>
      </c>
      <c r="P84" s="80">
        <f ca="1">NOT(cc_in_focus)*cc_show_type*MIN(cc_tracked,cc_budget)</f>
        <v>0</v>
      </c>
      <c r="Q84" s="80">
        <f ca="1">NOT(cc_in_focus)*cc_show_type*cc_show_remaining_budget*IF(cc_delta&gt;0, cc_delta,0)</f>
        <v>0</v>
      </c>
      <c r="R84" s="80">
        <f ca="1">NOT(cc_in_focus)*cc_show_type*IF(cc_delta&lt;0,ABS(cc_delta))</f>
        <v>0</v>
      </c>
    </row>
    <row r="85" spans="4:18" x14ac:dyDescent="0.45">
      <c r="D85" s="139"/>
      <c r="E85" s="88" t="s">
        <v>20</v>
      </c>
      <c r="F85" s="88">
        <f t="shared" ref="F85" si="48">MONTH(D83)</f>
        <v>8</v>
      </c>
      <c r="G85" s="88">
        <f>IF(selected_period="Total Year",1,IF(selected_period=cc_month_number,1,0))</f>
        <v>1</v>
      </c>
      <c r="H85" s="88">
        <f t="shared" ref="H85" si="49">1*$E$51</f>
        <v>0</v>
      </c>
      <c r="I85" s="88">
        <f t="shared" si="3"/>
        <v>0</v>
      </c>
      <c r="J85" s="89" cm="1">
        <f t="array" ref="J85">SUM(Tracking[Amount] * (Tracking[Type]=cc_type) * (YEAR(Tracking[Effective Date])=selected_year) * (MONTH(Tracking[Effective Date])=cc_month_number))</f>
        <v>0</v>
      </c>
      <c r="K85" s="89" cm="1">
        <f t="array" aca="1" ref="K85" ca="1">INDEX('Budget Planning'!$E:$EM,savings_total_row,MATCH(DATE(selected_year,cc_month_number,1),'Budget Planning'!$E$9:$EM$9,0))</f>
        <v>0</v>
      </c>
      <c r="L85" s="89">
        <f ca="1">cc_budget-cc_tracked</f>
        <v>0</v>
      </c>
      <c r="M85" s="80">
        <f ca="1">cc_in_focus*cc_show_type*MIN(cc_tracked,cc_budget)</f>
        <v>0</v>
      </c>
      <c r="N85" s="80">
        <f ca="1">cc_in_focus*cc_show_type*cc_show_remaining_budget*IF(cc_delta&gt;0, cc_delta,0)</f>
        <v>0</v>
      </c>
      <c r="O85" s="80">
        <f ca="1">cc_in_focus*cc_show_type*IF(cc_delta&lt;0,ABS(cc_delta))</f>
        <v>0</v>
      </c>
      <c r="P85" s="80">
        <f ca="1">NOT(cc_in_focus)*cc_show_type*MIN(cc_tracked,cc_budget)</f>
        <v>0</v>
      </c>
      <c r="Q85" s="80">
        <f ca="1">NOT(cc_in_focus)*cc_show_type*cc_show_remaining_budget*IF(cc_delta&gt;0, cc_delta,0)</f>
        <v>0</v>
      </c>
      <c r="R85" s="80">
        <f ca="1">NOT(cc_in_focus)*cc_show_type*IF(cc_delta&lt;0,ABS(cc_delta))</f>
        <v>0</v>
      </c>
    </row>
    <row r="86" spans="4:18" x14ac:dyDescent="0.45">
      <c r="D86" s="140"/>
      <c r="E86" s="88"/>
      <c r="F86" s="88"/>
      <c r="G86" s="88"/>
      <c r="H86" s="88"/>
      <c r="I86" s="88"/>
      <c r="J86" s="89"/>
      <c r="K86" s="89"/>
      <c r="L86" s="89"/>
    </row>
    <row r="87" spans="4:18" x14ac:dyDescent="0.45">
      <c r="D87" s="141">
        <f>DATE(selected_year,9,1)</f>
        <v>45536</v>
      </c>
      <c r="E87" s="88" t="s">
        <v>10</v>
      </c>
      <c r="F87" s="88">
        <f t="shared" ref="F87" si="50">MONTH(D87)</f>
        <v>9</v>
      </c>
      <c r="G87" s="88">
        <f>IF(selected_period="Total Year",1,IF(selected_period=cc_month_number,1,0))</f>
        <v>1</v>
      </c>
      <c r="H87" s="88">
        <f t="shared" ref="H87" si="51">1*$E$49</f>
        <v>0</v>
      </c>
      <c r="I87" s="88">
        <f t="shared" ref="I87" si="52">1*$E$52</f>
        <v>0</v>
      </c>
      <c r="J87" s="89" cm="1">
        <f t="array" ref="J87">SUM(Tracking[Amount] * (Tracking[Type]=cc_type) * (YEAR(Tracking[Effective Date])=selected_year) * (MONTH(Tracking[Effective Date])=cc_month_number))</f>
        <v>0</v>
      </c>
      <c r="K87" s="89" cm="1">
        <f t="array" aca="1" ref="K87" ca="1">INDEX('Budget Planning'!$E:$EM,Income_total_row,MATCH(DATE(selected_year,cc_month_number,1),'Budget Planning'!$E$9:$EM$9,0))</f>
        <v>0</v>
      </c>
      <c r="L87" s="89">
        <f ca="1">cc_budget-cc_tracked</f>
        <v>0</v>
      </c>
      <c r="M87" s="80">
        <f ca="1">cc_in_focus*cc_show_type*MIN(cc_tracked,cc_budget)</f>
        <v>0</v>
      </c>
      <c r="N87" s="80">
        <f ca="1">cc_in_focus*cc_show_type*cc_show_remaining_budget*IF(cc_delta&gt;0, cc_delta,0)</f>
        <v>0</v>
      </c>
      <c r="O87" s="80">
        <f ca="1">cc_in_focus*cc_show_type*IF(cc_delta&lt;0,ABS(cc_delta))</f>
        <v>0</v>
      </c>
      <c r="P87" s="80">
        <f ca="1">NOT(cc_in_focus)*cc_show_type*MIN(cc_tracked,cc_budget)</f>
        <v>0</v>
      </c>
      <c r="Q87" s="80">
        <f ca="1">NOT(cc_in_focus)*cc_show_type*cc_show_remaining_budget*IF(cc_delta&gt;0, cc_delta,0)</f>
        <v>0</v>
      </c>
      <c r="R87" s="80">
        <f ca="1">NOT(cc_in_focus)*cc_show_type*IF(cc_delta&lt;0,ABS(cc_delta))</f>
        <v>0</v>
      </c>
    </row>
    <row r="88" spans="4:18" x14ac:dyDescent="0.45">
      <c r="D88" s="139"/>
      <c r="E88" s="88" t="s">
        <v>16</v>
      </c>
      <c r="F88" s="88">
        <f t="shared" ref="F88" si="53">MONTH(D87)</f>
        <v>9</v>
      </c>
      <c r="G88" s="88">
        <f>IF(selected_period="Total Year",1,IF(selected_period=cc_month_number,1,0))</f>
        <v>1</v>
      </c>
      <c r="H88" s="88">
        <f t="shared" ref="H88" si="54">1*$E$50</f>
        <v>0</v>
      </c>
      <c r="I88" s="88">
        <f t="shared" si="3"/>
        <v>0</v>
      </c>
      <c r="J88" s="89" cm="1">
        <f t="array" ref="J88">SUM(Tracking[Amount] * (Tracking[Type]=cc_type) * (YEAR(Tracking[Effective Date])=selected_year) * (MONTH(Tracking[Effective Date])=cc_month_number))</f>
        <v>0</v>
      </c>
      <c r="K88" s="89" cm="1">
        <f t="array" aca="1" ref="K88" ca="1">INDEX('Budget Planning'!$E:$EM,expenses_total_row,MATCH(DATE(selected_year,cc_month_number,1),'Budget Planning'!$E$9:$EM$9,0))</f>
        <v>0</v>
      </c>
      <c r="L88" s="89">
        <f ca="1">cc_budget-cc_tracked</f>
        <v>0</v>
      </c>
      <c r="M88" s="80">
        <f ca="1">cc_in_focus*cc_show_type*MIN(cc_tracked,cc_budget)</f>
        <v>0</v>
      </c>
      <c r="N88" s="80">
        <f ca="1">cc_in_focus*cc_show_type*cc_show_remaining_budget*IF(cc_delta&gt;0, cc_delta,0)</f>
        <v>0</v>
      </c>
      <c r="O88" s="80">
        <f ca="1">cc_in_focus*cc_show_type*IF(cc_delta&lt;0,ABS(cc_delta))</f>
        <v>0</v>
      </c>
      <c r="P88" s="80">
        <f ca="1">NOT(cc_in_focus)*cc_show_type*MIN(cc_tracked,cc_budget)</f>
        <v>0</v>
      </c>
      <c r="Q88" s="80">
        <f ca="1">NOT(cc_in_focus)*cc_show_type*cc_show_remaining_budget*IF(cc_delta&gt;0, cc_delta,0)</f>
        <v>0</v>
      </c>
      <c r="R88" s="80">
        <f ca="1">NOT(cc_in_focus)*cc_show_type*IF(cc_delta&lt;0,ABS(cc_delta))</f>
        <v>0</v>
      </c>
    </row>
    <row r="89" spans="4:18" x14ac:dyDescent="0.45">
      <c r="D89" s="139"/>
      <c r="E89" s="88" t="s">
        <v>20</v>
      </c>
      <c r="F89" s="88">
        <f t="shared" ref="F89" si="55">MONTH(D87)</f>
        <v>9</v>
      </c>
      <c r="G89" s="88">
        <f>IF(selected_period="Total Year",1,IF(selected_period=cc_month_number,1,0))</f>
        <v>1</v>
      </c>
      <c r="H89" s="88">
        <f t="shared" ref="H89" si="56">1*$E$51</f>
        <v>0</v>
      </c>
      <c r="I89" s="88">
        <f t="shared" si="3"/>
        <v>0</v>
      </c>
      <c r="J89" s="89" cm="1">
        <f t="array" ref="J89">SUM(Tracking[Amount] * (Tracking[Type]=cc_type) * (YEAR(Tracking[Effective Date])=selected_year) * (MONTH(Tracking[Effective Date])=cc_month_number))</f>
        <v>0</v>
      </c>
      <c r="K89" s="89" cm="1">
        <f t="array" aca="1" ref="K89" ca="1">INDEX('Budget Planning'!$E:$EM,savings_total_row,MATCH(DATE(selected_year,cc_month_number,1),'Budget Planning'!$E$9:$EM$9,0))</f>
        <v>0</v>
      </c>
      <c r="L89" s="89">
        <f ca="1">cc_budget-cc_tracked</f>
        <v>0</v>
      </c>
      <c r="M89" s="80">
        <f ca="1">cc_in_focus*cc_show_type*MIN(cc_tracked,cc_budget)</f>
        <v>0</v>
      </c>
      <c r="N89" s="80">
        <f ca="1">cc_in_focus*cc_show_type*cc_show_remaining_budget*IF(cc_delta&gt;0, cc_delta,0)</f>
        <v>0</v>
      </c>
      <c r="O89" s="80">
        <f ca="1">cc_in_focus*cc_show_type*IF(cc_delta&lt;0,ABS(cc_delta))</f>
        <v>0</v>
      </c>
      <c r="P89" s="80">
        <f ca="1">NOT(cc_in_focus)*cc_show_type*MIN(cc_tracked,cc_budget)</f>
        <v>0</v>
      </c>
      <c r="Q89" s="80">
        <f ca="1">NOT(cc_in_focus)*cc_show_type*cc_show_remaining_budget*IF(cc_delta&gt;0, cc_delta,0)</f>
        <v>0</v>
      </c>
      <c r="R89" s="80">
        <f ca="1">NOT(cc_in_focus)*cc_show_type*IF(cc_delta&lt;0,ABS(cc_delta))</f>
        <v>0</v>
      </c>
    </row>
    <row r="90" spans="4:18" x14ac:dyDescent="0.45">
      <c r="D90" s="140"/>
      <c r="E90" s="88"/>
      <c r="F90" s="88"/>
      <c r="G90" s="88"/>
      <c r="H90" s="88"/>
      <c r="I90" s="88"/>
      <c r="J90" s="89"/>
      <c r="K90" s="89"/>
      <c r="L90" s="89"/>
    </row>
    <row r="91" spans="4:18" x14ac:dyDescent="0.45">
      <c r="D91" s="141">
        <f>DATE(selected_year,10,1)</f>
        <v>45566</v>
      </c>
      <c r="E91" s="88" t="s">
        <v>10</v>
      </c>
      <c r="F91" s="88">
        <f t="shared" ref="F91" si="57">MONTH(D91)</f>
        <v>10</v>
      </c>
      <c r="G91" s="88">
        <f>IF(selected_period="Total Year",1,IF(selected_period=cc_month_number,1,0))</f>
        <v>1</v>
      </c>
      <c r="H91" s="88">
        <f t="shared" ref="H91" si="58">1*$E$49</f>
        <v>0</v>
      </c>
      <c r="I91" s="88">
        <f t="shared" ref="I91" si="59">1*$E$52</f>
        <v>0</v>
      </c>
      <c r="J91" s="89" cm="1">
        <f t="array" ref="J91">SUM(Tracking[Amount] * (Tracking[Type]=cc_type) * (YEAR(Tracking[Effective Date])=selected_year) * (MONTH(Tracking[Effective Date])=cc_month_number))</f>
        <v>0</v>
      </c>
      <c r="K91" s="89" cm="1">
        <f t="array" aca="1" ref="K91" ca="1">INDEX('Budget Planning'!$E:$EM,Income_total_row,MATCH(DATE(selected_year,cc_month_number,1),'Budget Planning'!$E$9:$EM$9,0))</f>
        <v>0</v>
      </c>
      <c r="L91" s="89">
        <f ca="1">cc_budget-cc_tracked</f>
        <v>0</v>
      </c>
      <c r="M91" s="80">
        <f ca="1">cc_in_focus*cc_show_type*MIN(cc_tracked,cc_budget)</f>
        <v>0</v>
      </c>
      <c r="N91" s="80">
        <f ca="1">cc_in_focus*cc_show_type*cc_show_remaining_budget*IF(cc_delta&gt;0, cc_delta,0)</f>
        <v>0</v>
      </c>
      <c r="O91" s="80">
        <f ca="1">cc_in_focus*cc_show_type*IF(cc_delta&lt;0,ABS(cc_delta))</f>
        <v>0</v>
      </c>
      <c r="P91" s="80">
        <f ca="1">NOT(cc_in_focus)*cc_show_type*MIN(cc_tracked,cc_budget)</f>
        <v>0</v>
      </c>
      <c r="Q91" s="80">
        <f ca="1">NOT(cc_in_focus)*cc_show_type*cc_show_remaining_budget*IF(cc_delta&gt;0, cc_delta,0)</f>
        <v>0</v>
      </c>
      <c r="R91" s="80">
        <f ca="1">NOT(cc_in_focus)*cc_show_type*IF(cc_delta&lt;0,ABS(cc_delta))</f>
        <v>0</v>
      </c>
    </row>
    <row r="92" spans="4:18" x14ac:dyDescent="0.45">
      <c r="D92" s="139"/>
      <c r="E92" s="88" t="s">
        <v>16</v>
      </c>
      <c r="F92" s="88">
        <f t="shared" ref="F92" si="60">MONTH(D91)</f>
        <v>10</v>
      </c>
      <c r="G92" s="88">
        <f>IF(selected_period="Total Year",1,IF(selected_period=cc_month_number,1,0))</f>
        <v>1</v>
      </c>
      <c r="H92" s="88">
        <f t="shared" ref="H92" si="61">1*$E$50</f>
        <v>0</v>
      </c>
      <c r="I92" s="88">
        <f t="shared" si="3"/>
        <v>0</v>
      </c>
      <c r="J92" s="89" cm="1">
        <f t="array" ref="J92">SUM(Tracking[Amount] * (Tracking[Type]=cc_type) * (YEAR(Tracking[Effective Date])=selected_year) * (MONTH(Tracking[Effective Date])=cc_month_number))</f>
        <v>0</v>
      </c>
      <c r="K92" s="89" cm="1">
        <f t="array" aca="1" ref="K92" ca="1">INDEX('Budget Planning'!$E:$EM,expenses_total_row,MATCH(DATE(selected_year,cc_month_number,1),'Budget Planning'!$E$9:$EM$9,0))</f>
        <v>0</v>
      </c>
      <c r="L92" s="89">
        <f ca="1">cc_budget-cc_tracked</f>
        <v>0</v>
      </c>
      <c r="M92" s="80">
        <f ca="1">cc_in_focus*cc_show_type*MIN(cc_tracked,cc_budget)</f>
        <v>0</v>
      </c>
      <c r="N92" s="80">
        <f ca="1">cc_in_focus*cc_show_type*cc_show_remaining_budget*IF(cc_delta&gt;0, cc_delta,0)</f>
        <v>0</v>
      </c>
      <c r="O92" s="80">
        <f ca="1">cc_in_focus*cc_show_type*IF(cc_delta&lt;0,ABS(cc_delta))</f>
        <v>0</v>
      </c>
      <c r="P92" s="80">
        <f ca="1">NOT(cc_in_focus)*cc_show_type*MIN(cc_tracked,cc_budget)</f>
        <v>0</v>
      </c>
      <c r="Q92" s="80">
        <f ca="1">NOT(cc_in_focus)*cc_show_type*cc_show_remaining_budget*IF(cc_delta&gt;0, cc_delta,0)</f>
        <v>0</v>
      </c>
      <c r="R92" s="80">
        <f ca="1">NOT(cc_in_focus)*cc_show_type*IF(cc_delta&lt;0,ABS(cc_delta))</f>
        <v>0</v>
      </c>
    </row>
    <row r="93" spans="4:18" x14ac:dyDescent="0.45">
      <c r="D93" s="139"/>
      <c r="E93" s="88" t="s">
        <v>20</v>
      </c>
      <c r="F93" s="88">
        <f t="shared" ref="F93" si="62">MONTH(D91)</f>
        <v>10</v>
      </c>
      <c r="G93" s="88">
        <f>IF(selected_period="Total Year",1,IF(selected_period=cc_month_number,1,0))</f>
        <v>1</v>
      </c>
      <c r="H93" s="88">
        <f t="shared" ref="H93" si="63">1*$E$51</f>
        <v>0</v>
      </c>
      <c r="I93" s="88">
        <f t="shared" si="3"/>
        <v>0</v>
      </c>
      <c r="J93" s="89" cm="1">
        <f t="array" ref="J93">SUM(Tracking[Amount] * (Tracking[Type]=cc_type) * (YEAR(Tracking[Effective Date])=selected_year) * (MONTH(Tracking[Effective Date])=cc_month_number))</f>
        <v>0</v>
      </c>
      <c r="K93" s="89" cm="1">
        <f t="array" aca="1" ref="K93" ca="1">INDEX('Budget Planning'!$E:$EM,savings_total_row,MATCH(DATE(selected_year,cc_month_number,1),'Budget Planning'!$E$9:$EM$9,0))</f>
        <v>0</v>
      </c>
      <c r="L93" s="89">
        <f ca="1">cc_budget-cc_tracked</f>
        <v>0</v>
      </c>
      <c r="M93" s="80">
        <f ca="1">cc_in_focus*cc_show_type*MIN(cc_tracked,cc_budget)</f>
        <v>0</v>
      </c>
      <c r="N93" s="80">
        <f ca="1">cc_in_focus*cc_show_type*cc_show_remaining_budget*IF(cc_delta&gt;0, cc_delta,0)</f>
        <v>0</v>
      </c>
      <c r="O93" s="80">
        <f ca="1">cc_in_focus*cc_show_type*IF(cc_delta&lt;0,ABS(cc_delta))</f>
        <v>0</v>
      </c>
      <c r="P93" s="80">
        <f ca="1">NOT(cc_in_focus)*cc_show_type*MIN(cc_tracked,cc_budget)</f>
        <v>0</v>
      </c>
      <c r="Q93" s="80">
        <f ca="1">NOT(cc_in_focus)*cc_show_type*cc_show_remaining_budget*IF(cc_delta&gt;0, cc_delta,0)</f>
        <v>0</v>
      </c>
      <c r="R93" s="80">
        <f ca="1">NOT(cc_in_focus)*cc_show_type*IF(cc_delta&lt;0,ABS(cc_delta))</f>
        <v>0</v>
      </c>
    </row>
    <row r="94" spans="4:18" x14ac:dyDescent="0.45">
      <c r="D94" s="140"/>
      <c r="E94" s="88"/>
      <c r="F94" s="88"/>
      <c r="G94" s="88"/>
      <c r="H94" s="88"/>
      <c r="I94" s="88"/>
      <c r="J94" s="89"/>
      <c r="K94" s="89"/>
      <c r="L94" s="89"/>
    </row>
    <row r="95" spans="4:18" x14ac:dyDescent="0.45">
      <c r="D95" s="141">
        <f>DATE(selected_year,11,1)</f>
        <v>45597</v>
      </c>
      <c r="E95" s="88" t="s">
        <v>10</v>
      </c>
      <c r="F95" s="88">
        <f t="shared" ref="F95" si="64">MONTH(D95)</f>
        <v>11</v>
      </c>
      <c r="G95" s="88">
        <f>IF(selected_period="Total Year",1,IF(selected_period=cc_month_number,1,0))</f>
        <v>1</v>
      </c>
      <c r="H95" s="88">
        <f t="shared" ref="H95" si="65">1*$E$49</f>
        <v>0</v>
      </c>
      <c r="I95" s="88">
        <f t="shared" ref="I95" si="66">1*$E$52</f>
        <v>0</v>
      </c>
      <c r="J95" s="89" cm="1">
        <f t="array" ref="J95">SUM(Tracking[Amount] * (Tracking[Type]=cc_type) * (YEAR(Tracking[Effective Date])=selected_year) * (MONTH(Tracking[Effective Date])=cc_month_number))</f>
        <v>0</v>
      </c>
      <c r="K95" s="89" cm="1">
        <f t="array" aca="1" ref="K95" ca="1">INDEX('Budget Planning'!$E:$EM,Income_total_row,MATCH(DATE(selected_year,cc_month_number,1),'Budget Planning'!$E$9:$EM$9,0))</f>
        <v>0</v>
      </c>
      <c r="L95" s="89">
        <f ca="1">cc_budget-cc_tracked</f>
        <v>0</v>
      </c>
      <c r="M95" s="80">
        <f ca="1">cc_in_focus*cc_show_type*MIN(cc_tracked,cc_budget)</f>
        <v>0</v>
      </c>
      <c r="N95" s="80">
        <f ca="1">cc_in_focus*cc_show_type*cc_show_remaining_budget*IF(cc_delta&gt;0, cc_delta,0)</f>
        <v>0</v>
      </c>
      <c r="O95" s="80">
        <f ca="1">cc_in_focus*cc_show_type*IF(cc_delta&lt;0,ABS(cc_delta))</f>
        <v>0</v>
      </c>
      <c r="P95" s="80">
        <f ca="1">NOT(cc_in_focus)*cc_show_type*MIN(cc_tracked,cc_budget)</f>
        <v>0</v>
      </c>
      <c r="Q95" s="80">
        <f ca="1">NOT(cc_in_focus)*cc_show_type*cc_show_remaining_budget*IF(cc_delta&gt;0, cc_delta,0)</f>
        <v>0</v>
      </c>
      <c r="R95" s="80">
        <f ca="1">NOT(cc_in_focus)*cc_show_type*IF(cc_delta&lt;0,ABS(cc_delta))</f>
        <v>0</v>
      </c>
    </row>
    <row r="96" spans="4:18" x14ac:dyDescent="0.45">
      <c r="D96" s="139"/>
      <c r="E96" s="88" t="s">
        <v>16</v>
      </c>
      <c r="F96" s="88">
        <f t="shared" ref="F96" si="67">MONTH(D95)</f>
        <v>11</v>
      </c>
      <c r="G96" s="88">
        <f>IF(selected_period="Total Year",1,IF(selected_period=cc_month_number,1,0))</f>
        <v>1</v>
      </c>
      <c r="H96" s="88">
        <f t="shared" ref="H96" si="68">1*$E$50</f>
        <v>0</v>
      </c>
      <c r="I96" s="88">
        <f t="shared" si="3"/>
        <v>0</v>
      </c>
      <c r="J96" s="89" cm="1">
        <f t="array" ref="J96">SUM(Tracking[Amount] * (Tracking[Type]=cc_type) * (YEAR(Tracking[Effective Date])=selected_year) * (MONTH(Tracking[Effective Date])=cc_month_number))</f>
        <v>0</v>
      </c>
      <c r="K96" s="89" cm="1">
        <f t="array" aca="1" ref="K96" ca="1">INDEX('Budget Planning'!$E:$EM,expenses_total_row,MATCH(DATE(selected_year,cc_month_number,1),'Budget Planning'!$E$9:$EM$9,0))</f>
        <v>0</v>
      </c>
      <c r="L96" s="89">
        <f ca="1">cc_budget-cc_tracked</f>
        <v>0</v>
      </c>
      <c r="M96" s="80">
        <f ca="1">cc_in_focus*cc_show_type*MIN(cc_tracked,cc_budget)</f>
        <v>0</v>
      </c>
      <c r="N96" s="80">
        <f ca="1">cc_in_focus*cc_show_type*cc_show_remaining_budget*IF(cc_delta&gt;0, cc_delta,0)</f>
        <v>0</v>
      </c>
      <c r="O96" s="80">
        <f ca="1">cc_in_focus*cc_show_type*IF(cc_delta&lt;0,ABS(cc_delta))</f>
        <v>0</v>
      </c>
      <c r="P96" s="80">
        <f ca="1">NOT(cc_in_focus)*cc_show_type*MIN(cc_tracked,cc_budget)</f>
        <v>0</v>
      </c>
      <c r="Q96" s="80">
        <f ca="1">NOT(cc_in_focus)*cc_show_type*cc_show_remaining_budget*IF(cc_delta&gt;0, cc_delta,0)</f>
        <v>0</v>
      </c>
      <c r="R96" s="80">
        <f ca="1">NOT(cc_in_focus)*cc_show_type*IF(cc_delta&lt;0,ABS(cc_delta))</f>
        <v>0</v>
      </c>
    </row>
    <row r="97" spans="4:18" x14ac:dyDescent="0.45">
      <c r="D97" s="139"/>
      <c r="E97" s="88" t="s">
        <v>20</v>
      </c>
      <c r="F97" s="88">
        <f t="shared" ref="F97" si="69">MONTH(D95)</f>
        <v>11</v>
      </c>
      <c r="G97" s="88">
        <f>IF(selected_period="Total Year",1,IF(selected_period=cc_month_number,1,0))</f>
        <v>1</v>
      </c>
      <c r="H97" s="88">
        <f t="shared" ref="H97" si="70">1*$E$51</f>
        <v>0</v>
      </c>
      <c r="I97" s="88">
        <f t="shared" si="3"/>
        <v>0</v>
      </c>
      <c r="J97" s="89" cm="1">
        <f t="array" ref="J97">SUM(Tracking[Amount] * (Tracking[Type]=cc_type) * (YEAR(Tracking[Effective Date])=selected_year) * (MONTH(Tracking[Effective Date])=cc_month_number))</f>
        <v>0</v>
      </c>
      <c r="K97" s="89" cm="1">
        <f t="array" aca="1" ref="K97" ca="1">INDEX('Budget Planning'!$E:$EM,savings_total_row,MATCH(DATE(selected_year,cc_month_number,1),'Budget Planning'!$E$9:$EM$9,0))</f>
        <v>0</v>
      </c>
      <c r="L97" s="89">
        <f ca="1">cc_budget-cc_tracked</f>
        <v>0</v>
      </c>
      <c r="M97" s="80">
        <f ca="1">cc_in_focus*cc_show_type*MIN(cc_tracked,cc_budget)</f>
        <v>0</v>
      </c>
      <c r="N97" s="80">
        <f ca="1">cc_in_focus*cc_show_type*cc_show_remaining_budget*IF(cc_delta&gt;0, cc_delta,0)</f>
        <v>0</v>
      </c>
      <c r="O97" s="80">
        <f ca="1">cc_in_focus*cc_show_type*IF(cc_delta&lt;0,ABS(cc_delta))</f>
        <v>0</v>
      </c>
      <c r="P97" s="80">
        <f ca="1">NOT(cc_in_focus)*cc_show_type*MIN(cc_tracked,cc_budget)</f>
        <v>0</v>
      </c>
      <c r="Q97" s="80">
        <f ca="1">NOT(cc_in_focus)*cc_show_type*cc_show_remaining_budget*IF(cc_delta&gt;0, cc_delta,0)</f>
        <v>0</v>
      </c>
      <c r="R97" s="80">
        <f ca="1">NOT(cc_in_focus)*cc_show_type*IF(cc_delta&lt;0,ABS(cc_delta))</f>
        <v>0</v>
      </c>
    </row>
    <row r="98" spans="4:18" x14ac:dyDescent="0.45">
      <c r="D98" s="140"/>
      <c r="E98" s="88"/>
      <c r="F98" s="88"/>
      <c r="G98" s="88"/>
      <c r="H98" s="88"/>
      <c r="I98" s="88"/>
      <c r="J98" s="89"/>
      <c r="K98" s="89"/>
      <c r="L98" s="89"/>
    </row>
    <row r="99" spans="4:18" x14ac:dyDescent="0.45">
      <c r="D99" s="141">
        <f>DATE(selected_year,12,1)</f>
        <v>45627</v>
      </c>
      <c r="E99" s="88" t="s">
        <v>10</v>
      </c>
      <c r="F99" s="88">
        <f t="shared" ref="F99" si="71">MONTH(D99)</f>
        <v>12</v>
      </c>
      <c r="G99" s="88">
        <f>IF(selected_period="Total Year",1,IF(selected_period=cc_month_number,1,0))</f>
        <v>1</v>
      </c>
      <c r="H99" s="88">
        <f t="shared" ref="H99" si="72">1*$E$49</f>
        <v>0</v>
      </c>
      <c r="I99" s="88">
        <f t="shared" ref="I99" si="73">1*$E$52</f>
        <v>0</v>
      </c>
      <c r="J99" s="89" cm="1">
        <f t="array" ref="J99">SUM(Tracking[Amount] * (Tracking[Type]=cc_type) * (YEAR(Tracking[Effective Date])=selected_year) * (MONTH(Tracking[Effective Date])=cc_month_number))</f>
        <v>0</v>
      </c>
      <c r="K99" s="89" cm="1">
        <f t="array" aca="1" ref="K99" ca="1">INDEX('Budget Planning'!$E:$EM,Income_total_row,MATCH(DATE(selected_year,cc_month_number,1),'Budget Planning'!$E$9:$EM$9,0))</f>
        <v>0</v>
      </c>
      <c r="L99" s="89">
        <f ca="1">cc_budget-cc_tracked</f>
        <v>0</v>
      </c>
      <c r="M99" s="80">
        <f ca="1">cc_in_focus*cc_show_type*MIN(cc_tracked,cc_budget)</f>
        <v>0</v>
      </c>
      <c r="N99" s="80">
        <f ca="1">cc_in_focus*cc_show_type*cc_show_remaining_budget*IF(cc_delta&gt;0, cc_delta,0)</f>
        <v>0</v>
      </c>
      <c r="O99" s="80">
        <f ca="1">cc_in_focus*cc_show_type*IF(cc_delta&lt;0,ABS(cc_delta))</f>
        <v>0</v>
      </c>
      <c r="P99" s="80">
        <f ca="1">NOT(cc_in_focus)*cc_show_type*MIN(cc_tracked,cc_budget)</f>
        <v>0</v>
      </c>
      <c r="Q99" s="80">
        <f ca="1">NOT(cc_in_focus)*cc_show_type*cc_show_remaining_budget*IF(cc_delta&gt;0, cc_delta,0)</f>
        <v>0</v>
      </c>
      <c r="R99" s="80">
        <f ca="1">NOT(cc_in_focus)*cc_show_type*IF(cc_delta&lt;0,ABS(cc_delta))</f>
        <v>0</v>
      </c>
    </row>
    <row r="100" spans="4:18" x14ac:dyDescent="0.45">
      <c r="D100" s="139"/>
      <c r="E100" s="88" t="s">
        <v>16</v>
      </c>
      <c r="F100" s="88">
        <f t="shared" ref="F100" si="74">MONTH(D99)</f>
        <v>12</v>
      </c>
      <c r="G100" s="88">
        <f>IF(selected_period="Total Year",1,IF(selected_period=cc_month_number,1,0))</f>
        <v>1</v>
      </c>
      <c r="H100" s="88">
        <f t="shared" ref="H100" si="75">1*$E$50</f>
        <v>0</v>
      </c>
      <c r="I100" s="88">
        <f t="shared" si="3"/>
        <v>0</v>
      </c>
      <c r="J100" s="89" cm="1">
        <f t="array" ref="J100">SUM(Tracking[Amount] * (Tracking[Type]=cc_type) * (YEAR(Tracking[Effective Date])=selected_year) * (MONTH(Tracking[Effective Date])=cc_month_number))</f>
        <v>0</v>
      </c>
      <c r="K100" s="89" cm="1">
        <f t="array" aca="1" ref="K100" ca="1">INDEX('Budget Planning'!$E:$EM,expenses_total_row,MATCH(DATE(selected_year,cc_month_number,1),'Budget Planning'!$E$9:$EM$9,0))</f>
        <v>0</v>
      </c>
      <c r="L100" s="89">
        <f ca="1">cc_budget-cc_tracked</f>
        <v>0</v>
      </c>
      <c r="M100" s="80">
        <f ca="1">cc_in_focus*cc_show_type*MIN(cc_tracked,cc_budget)</f>
        <v>0</v>
      </c>
      <c r="N100" s="80">
        <f ca="1">cc_in_focus*cc_show_type*cc_show_remaining_budget*IF(cc_delta&gt;0, cc_delta,0)</f>
        <v>0</v>
      </c>
      <c r="O100" s="80">
        <f ca="1">cc_in_focus*cc_show_type*IF(cc_delta&lt;0,ABS(cc_delta))</f>
        <v>0</v>
      </c>
      <c r="P100" s="80">
        <f ca="1">NOT(cc_in_focus)*cc_show_type*MIN(cc_tracked,cc_budget)</f>
        <v>0</v>
      </c>
      <c r="Q100" s="80">
        <f ca="1">NOT(cc_in_focus)*cc_show_type*cc_show_remaining_budget*IF(cc_delta&gt;0, cc_delta,0)</f>
        <v>0</v>
      </c>
      <c r="R100" s="80">
        <f ca="1">NOT(cc_in_focus)*cc_show_type*IF(cc_delta&lt;0,ABS(cc_delta))</f>
        <v>0</v>
      </c>
    </row>
    <row r="101" spans="4:18" x14ac:dyDescent="0.45">
      <c r="D101" s="139"/>
      <c r="E101" s="88" t="s">
        <v>20</v>
      </c>
      <c r="F101" s="88">
        <f t="shared" ref="F101" si="76">MONTH(D99)</f>
        <v>12</v>
      </c>
      <c r="G101" s="88">
        <f>IF(selected_period="Total Year",1,IF(selected_period=cc_month_number,1,0))</f>
        <v>1</v>
      </c>
      <c r="H101" s="88">
        <f t="shared" ref="H101" si="77">1*$E$51</f>
        <v>0</v>
      </c>
      <c r="I101" s="88">
        <f t="shared" si="3"/>
        <v>0</v>
      </c>
      <c r="J101" s="89" cm="1">
        <f t="array" ref="J101">SUM(Tracking[Amount] * (Tracking[Type]=cc_type) * (YEAR(Tracking[Effective Date])=selected_year) * (MONTH(Tracking[Effective Date])=cc_month_number))</f>
        <v>0</v>
      </c>
      <c r="K101" s="89" cm="1">
        <f t="array" aca="1" ref="K101" ca="1">INDEX('Budget Planning'!$E:$EM,savings_total_row,MATCH(DATE(selected_year,cc_month_number,1),'Budget Planning'!$E$9:$EM$9,0))</f>
        <v>0</v>
      </c>
      <c r="L101" s="89">
        <f ca="1">cc_budget-cc_tracked</f>
        <v>0</v>
      </c>
      <c r="M101" s="80">
        <f ca="1">cc_in_focus*cc_show_type*MIN(cc_tracked,cc_budget)</f>
        <v>0</v>
      </c>
      <c r="N101" s="80">
        <f ca="1">cc_in_focus*cc_show_type*cc_show_remaining_budget*IF(cc_delta&gt;0, cc_delta,0)</f>
        <v>0</v>
      </c>
      <c r="O101" s="80">
        <f ca="1">cc_in_focus*cc_show_type*IF(cc_delta&lt;0,ABS(cc_delta))</f>
        <v>0</v>
      </c>
      <c r="P101" s="80">
        <f ca="1">NOT(cc_in_focus)*cc_show_type*MIN(cc_tracked,cc_budget)</f>
        <v>0</v>
      </c>
      <c r="Q101" s="80">
        <f ca="1">NOT(cc_in_focus)*cc_show_type*cc_show_remaining_budget*IF(cc_delta&gt;0, cc_delta,0)</f>
        <v>0</v>
      </c>
      <c r="R101" s="80">
        <f ca="1">NOT(cc_in_focus)*cc_show_type*IF(cc_delta&lt;0,ABS(cc_delta))</f>
        <v>0</v>
      </c>
    </row>
    <row r="102" spans="4:18" x14ac:dyDescent="0.45">
      <c r="D102" s="140"/>
      <c r="E102" s="88"/>
      <c r="F102" s="88"/>
      <c r="G102" s="88"/>
      <c r="H102" s="88"/>
      <c r="I102" s="88"/>
      <c r="J102" s="89"/>
      <c r="K102" s="89"/>
      <c r="L102" s="89"/>
    </row>
  </sheetData>
  <mergeCells count="17">
    <mergeCell ref="D95:D98"/>
    <mergeCell ref="D99:D102"/>
    <mergeCell ref="D75:D78"/>
    <mergeCell ref="D79:D82"/>
    <mergeCell ref="D83:D86"/>
    <mergeCell ref="D87:D90"/>
    <mergeCell ref="D91:D94"/>
    <mergeCell ref="D55:D58"/>
    <mergeCell ref="D59:D62"/>
    <mergeCell ref="D63:D66"/>
    <mergeCell ref="D67:D70"/>
    <mergeCell ref="D71:D74"/>
    <mergeCell ref="A1:XFD3"/>
    <mergeCell ref="C6:F6"/>
    <mergeCell ref="D17:G17"/>
    <mergeCell ref="M53:O53"/>
    <mergeCell ref="P53:R53"/>
  </mergeCells>
  <phoneticPr fontId="2"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7</xdr:col>
                    <xdr:colOff>71438</xdr:colOff>
                    <xdr:row>48</xdr:row>
                    <xdr:rowOff>66675</xdr:rowOff>
                  </from>
                  <to>
                    <xdr:col>7</xdr:col>
                    <xdr:colOff>957263</xdr:colOff>
                    <xdr:row>49</xdr:row>
                    <xdr:rowOff>66675</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7</xdr:col>
                    <xdr:colOff>71438</xdr:colOff>
                    <xdr:row>49</xdr:row>
                    <xdr:rowOff>76200</xdr:rowOff>
                  </from>
                  <to>
                    <xdr:col>7</xdr:col>
                    <xdr:colOff>838200</xdr:colOff>
                    <xdr:row>50</xdr:row>
                    <xdr:rowOff>76200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7</xdr:col>
                    <xdr:colOff>71438</xdr:colOff>
                    <xdr:row>50</xdr:row>
                    <xdr:rowOff>95250</xdr:rowOff>
                  </from>
                  <to>
                    <xdr:col>7</xdr:col>
                    <xdr:colOff>909638</xdr:colOff>
                    <xdr:row>51</xdr:row>
                    <xdr:rowOff>100013</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8</xdr:col>
                    <xdr:colOff>295275</xdr:colOff>
                    <xdr:row>48</xdr:row>
                    <xdr:rowOff>90488</xdr:rowOff>
                  </from>
                  <to>
                    <xdr:col>8</xdr:col>
                    <xdr:colOff>1181100</xdr:colOff>
                    <xdr:row>49</xdr:row>
                    <xdr:rowOff>90488</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1170-3A99-417F-94C9-2D3B730F82D2}">
  <dimension ref="A1:G21"/>
  <sheetViews>
    <sheetView workbookViewId="0">
      <selection activeCell="J17" sqref="J17"/>
    </sheetView>
  </sheetViews>
  <sheetFormatPr defaultRowHeight="14.25" x14ac:dyDescent="0.45"/>
  <cols>
    <col min="1" max="1" width="4.46484375" style="2" customWidth="1"/>
    <col min="2" max="2" width="3.33203125" style="2" customWidth="1"/>
    <col min="3" max="3" width="16.53125" style="2" customWidth="1"/>
    <col min="4" max="4" width="9.06640625" style="2"/>
    <col min="5" max="5" width="28" style="2" customWidth="1"/>
    <col min="6" max="7" width="9.06640625" style="2"/>
  </cols>
  <sheetData>
    <row r="1" spans="1:7" s="134" customFormat="1" x14ac:dyDescent="0.45">
      <c r="A1" s="128" t="s">
        <v>5</v>
      </c>
      <c r="B1" s="128"/>
      <c r="C1" s="128"/>
      <c r="D1" s="128"/>
      <c r="E1" s="128"/>
      <c r="F1" s="128"/>
      <c r="G1" s="128"/>
    </row>
    <row r="2" spans="1:7" s="134" customFormat="1" x14ac:dyDescent="0.45">
      <c r="A2" s="128"/>
      <c r="B2" s="128"/>
      <c r="C2" s="128"/>
      <c r="D2" s="128"/>
      <c r="E2" s="128"/>
      <c r="F2" s="128"/>
      <c r="G2" s="128"/>
    </row>
    <row r="3" spans="1:7" s="134" customFormat="1" x14ac:dyDescent="0.45">
      <c r="A3" s="128"/>
      <c r="B3" s="128"/>
      <c r="C3" s="128"/>
      <c r="D3" s="128"/>
      <c r="E3" s="128"/>
      <c r="F3" s="128"/>
      <c r="G3" s="128"/>
    </row>
    <row r="7" spans="1:7" x14ac:dyDescent="0.45">
      <c r="C7" s="93" t="s">
        <v>49</v>
      </c>
      <c r="E7" s="93" t="s">
        <v>51</v>
      </c>
    </row>
    <row r="8" spans="1:7" x14ac:dyDescent="0.45">
      <c r="C8" s="94" t="s">
        <v>50</v>
      </c>
      <c r="E8" s="94" t="s">
        <v>52</v>
      </c>
    </row>
    <row r="9" spans="1:7" x14ac:dyDescent="0.45">
      <c r="C9" s="94">
        <f>starting_year</f>
        <v>2024</v>
      </c>
      <c r="E9" s="94" t="s">
        <v>53</v>
      </c>
    </row>
    <row r="10" spans="1:7" x14ac:dyDescent="0.45">
      <c r="C10" s="94">
        <f>C9+1</f>
        <v>2025</v>
      </c>
      <c r="E10" s="96">
        <v>36526</v>
      </c>
    </row>
    <row r="11" spans="1:7" x14ac:dyDescent="0.45">
      <c r="C11" s="94">
        <f t="shared" ref="C11:C18" si="0">C10+1</f>
        <v>2026</v>
      </c>
      <c r="E11" s="96">
        <v>36557</v>
      </c>
    </row>
    <row r="12" spans="1:7" x14ac:dyDescent="0.45">
      <c r="C12" s="94">
        <f t="shared" si="0"/>
        <v>2027</v>
      </c>
      <c r="E12" s="96">
        <v>36586</v>
      </c>
    </row>
    <row r="13" spans="1:7" x14ac:dyDescent="0.45">
      <c r="C13" s="94">
        <f t="shared" si="0"/>
        <v>2028</v>
      </c>
      <c r="E13" s="96">
        <v>36617</v>
      </c>
    </row>
    <row r="14" spans="1:7" x14ac:dyDescent="0.45">
      <c r="C14" s="94">
        <f t="shared" si="0"/>
        <v>2029</v>
      </c>
      <c r="E14" s="96">
        <v>36647</v>
      </c>
    </row>
    <row r="15" spans="1:7" x14ac:dyDescent="0.45">
      <c r="C15" s="94">
        <f t="shared" si="0"/>
        <v>2030</v>
      </c>
      <c r="E15" s="96">
        <v>36678</v>
      </c>
    </row>
    <row r="16" spans="1:7" x14ac:dyDescent="0.45">
      <c r="C16" s="94">
        <f t="shared" si="0"/>
        <v>2031</v>
      </c>
      <c r="E16" s="96">
        <v>36708</v>
      </c>
    </row>
    <row r="17" spans="3:5" x14ac:dyDescent="0.45">
      <c r="C17" s="94">
        <f t="shared" si="0"/>
        <v>2032</v>
      </c>
      <c r="E17" s="96">
        <v>36739</v>
      </c>
    </row>
    <row r="18" spans="3:5" x14ac:dyDescent="0.45">
      <c r="C18" s="95">
        <f t="shared" si="0"/>
        <v>2033</v>
      </c>
      <c r="E18" s="96">
        <v>36770</v>
      </c>
    </row>
    <row r="19" spans="3:5" x14ac:dyDescent="0.45">
      <c r="E19" s="96">
        <v>36800</v>
      </c>
    </row>
    <row r="20" spans="3:5" x14ac:dyDescent="0.45">
      <c r="E20" s="96">
        <v>36831</v>
      </c>
    </row>
    <row r="21" spans="3:5" x14ac:dyDescent="0.45">
      <c r="E21" s="97">
        <v>36861</v>
      </c>
    </row>
  </sheetData>
  <mergeCells count="1">
    <mergeCell ref="A1: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Ashton</dc:creator>
  <cp:lastModifiedBy>Dylan Ashton</cp:lastModifiedBy>
  <dcterms:created xsi:type="dcterms:W3CDTF">2024-02-02T18:20:10Z</dcterms:created>
  <dcterms:modified xsi:type="dcterms:W3CDTF">2024-02-09T18:08:49Z</dcterms:modified>
</cp:coreProperties>
</file>