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Bureau\CESI\PROJET - DATA\"/>
    </mc:Choice>
  </mc:AlternateContent>
  <xr:revisionPtr revIDLastSave="0" documentId="13_ncr:1_{B2E37D15-9363-4BC7-A8B8-AEBD2F3C1F58}" xr6:coauthVersionLast="34" xr6:coauthVersionMax="34" xr10:uidLastSave="{00000000-0000-0000-0000-000000000000}"/>
  <bookViews>
    <workbookView xWindow="0" yWindow="0" windowWidth="29010" windowHeight="12435" xr2:uid="{FF674B80-9802-408E-8E5E-DF1F74169C53}"/>
  </bookViews>
  <sheets>
    <sheet name="Feuil1" sheetId="1" r:id="rId1"/>
  </sheets>
  <definedNames>
    <definedName name="solver_adj" localSheetId="0" hidden="1">Feuil1!$E$2,Feuil1!$E$3,Feuil1!$E$4,Feuil1!$E$5,Feuil1!$E$6,Feuil1!$E$7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Feuil1!$N$9</definedName>
    <definedName name="solver_lhs1" localSheetId="0" hidden="1">Feuil1!$E$10</definedName>
    <definedName name="solver_lhs2" localSheetId="0" hidden="1">Feuil1!$E$11</definedName>
    <definedName name="solver_lhs3" localSheetId="0" hidden="1">Feuil1!$E$2</definedName>
    <definedName name="solver_lhs4" localSheetId="0" hidden="1">Feuil1!$E$3</definedName>
    <definedName name="solver_lhs5" localSheetId="0" hidden="1">Feuil1!$E$4</definedName>
    <definedName name="solver_lhs6" localSheetId="0" hidden="1">Feuil1!$E$5</definedName>
    <definedName name="solver_lhs7" localSheetId="0" hidden="1">Feuil1!$E$6</definedName>
    <definedName name="solver_lhs8" localSheetId="0" hidden="1">Feuil1!$E$7</definedName>
    <definedName name="solver_lhs9" localSheetId="0" hidden="1">Feuil1!$E$9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Feuil1!$E$14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0" localSheetId="0" hidden="1">Feuil1!$O$7</definedName>
    <definedName name="solver_rhs1" localSheetId="0" hidden="1">Feuil1!$F$10</definedName>
    <definedName name="solver_rhs2" localSheetId="0" hidden="1">Feuil1!$F$11</definedName>
    <definedName name="solver_rhs3" localSheetId="0" hidden="1">12</definedName>
    <definedName name="solver_rhs4" localSheetId="0" hidden="1">12</definedName>
    <definedName name="solver_rhs5" localSheetId="0" hidden="1">12</definedName>
    <definedName name="solver_rhs6" localSheetId="0" hidden="1">12</definedName>
    <definedName name="solver_rhs7" localSheetId="0" hidden="1">12</definedName>
    <definedName name="solver_rhs8" localSheetId="0" hidden="1">12</definedName>
    <definedName name="solver_rhs9" localSheetId="0" hidden="1">Feuil1!$F$9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I26" i="1" s="1"/>
  <c r="H25" i="1"/>
  <c r="I25" i="1" s="1"/>
  <c r="H24" i="1"/>
  <c r="I24" i="1"/>
  <c r="E25" i="1"/>
  <c r="E26" i="1"/>
  <c r="E24" i="1"/>
  <c r="B25" i="1"/>
  <c r="B26" i="1"/>
  <c r="B24" i="1"/>
  <c r="E14" i="1" l="1"/>
  <c r="E11" i="1"/>
  <c r="E10" i="1"/>
  <c r="E9" i="1"/>
  <c r="B29" i="1" l="1"/>
  <c r="B7" i="1" l="1"/>
  <c r="B9" i="1"/>
  <c r="B8" i="1"/>
  <c r="N10" i="1" l="1"/>
  <c r="N15" i="1"/>
  <c r="N9" i="1"/>
  <c r="N8" i="1"/>
  <c r="N7" i="1"/>
  <c r="J9" i="1"/>
  <c r="J10" i="1"/>
  <c r="J8" i="1"/>
  <c r="J15" i="1"/>
  <c r="J7" i="1"/>
  <c r="B15" i="1" l="1"/>
</calcChain>
</file>

<file path=xl/sharedStrings.xml><?xml version="1.0" encoding="utf-8"?>
<sst xmlns="http://schemas.openxmlformats.org/spreadsheetml/2006/main" count="39" uniqueCount="21">
  <si>
    <t>X1</t>
  </si>
  <si>
    <t>X2</t>
  </si>
  <si>
    <t>X3</t>
  </si>
  <si>
    <t>X4</t>
  </si>
  <si>
    <t>FC1</t>
  </si>
  <si>
    <t>FC2</t>
  </si>
  <si>
    <t>FC3</t>
  </si>
  <si>
    <t>FC4</t>
  </si>
  <si>
    <t>Fe</t>
  </si>
  <si>
    <t>x1</t>
  </si>
  <si>
    <t>x2</t>
  </si>
  <si>
    <t>x3</t>
  </si>
  <si>
    <t>x4</t>
  </si>
  <si>
    <t>x5</t>
  </si>
  <si>
    <t>x6</t>
  </si>
  <si>
    <t>Fc1</t>
  </si>
  <si>
    <t>fc2</t>
  </si>
  <si>
    <t>fc3</t>
  </si>
  <si>
    <t>fe</t>
  </si>
  <si>
    <t xml:space="preserve"> </t>
  </si>
  <si>
    <t>sans opti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</si>
</sst>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BEEE-D7A3-4C37-8835-42C008BB1C4B}">
  <dimension ref="A2:O29"/>
  <sheetViews>
    <sheetView tabSelected="1" workbookViewId="0">
      <selection activeCell="B23" sqref="B23"/>
    </sheetView>
  </sheetViews>
  <sheetFormatPr baseColWidth="10" defaultRowHeight="15" x14ac:dyDescent="0.25"/>
  <sheetData>
    <row r="2" spans="1:15" x14ac:dyDescent="0.25">
      <c r="A2" t="s">
        <v>0</v>
      </c>
      <c r="B2">
        <v>5.7142857142857153</v>
      </c>
      <c r="E2">
        <v>12</v>
      </c>
      <c r="F2">
        <v>12</v>
      </c>
      <c r="I2" t="s">
        <v>0</v>
      </c>
      <c r="J2">
        <v>45.714285714285715</v>
      </c>
      <c r="M2" t="s">
        <v>0</v>
      </c>
      <c r="N2">
        <v>45.714285714285715</v>
      </c>
    </row>
    <row r="3" spans="1:15" x14ac:dyDescent="0.25">
      <c r="A3" t="s">
        <v>1</v>
      </c>
      <c r="B3">
        <v>12</v>
      </c>
      <c r="E3">
        <v>12</v>
      </c>
      <c r="F3">
        <v>12</v>
      </c>
      <c r="I3" t="s">
        <v>1</v>
      </c>
      <c r="J3">
        <v>45.528455284552848</v>
      </c>
      <c r="M3" t="s">
        <v>1</v>
      </c>
      <c r="N3">
        <v>65.040650406504056</v>
      </c>
    </row>
    <row r="4" spans="1:15" x14ac:dyDescent="0.25">
      <c r="A4" t="s">
        <v>2</v>
      </c>
      <c r="B4">
        <v>12</v>
      </c>
      <c r="E4">
        <v>8.190476190476188</v>
      </c>
      <c r="F4">
        <v>12</v>
      </c>
      <c r="I4" t="s">
        <v>2</v>
      </c>
      <c r="J4">
        <v>72.685714285714283</v>
      </c>
      <c r="M4" t="s">
        <v>2</v>
      </c>
      <c r="N4">
        <v>54.857142857142861</v>
      </c>
    </row>
    <row r="5" spans="1:15" x14ac:dyDescent="0.25">
      <c r="A5" t="s">
        <v>3</v>
      </c>
      <c r="B5">
        <v>12</v>
      </c>
      <c r="E5">
        <v>9.78125</v>
      </c>
      <c r="F5">
        <v>12</v>
      </c>
      <c r="I5" t="s">
        <v>3</v>
      </c>
      <c r="J5">
        <v>45.528455284552848</v>
      </c>
      <c r="M5" t="s">
        <v>3</v>
      </c>
      <c r="N5">
        <v>54.857142857142861</v>
      </c>
    </row>
    <row r="6" spans="1:15" x14ac:dyDescent="0.25">
      <c r="E6">
        <v>9.78125</v>
      </c>
      <c r="F6">
        <v>12</v>
      </c>
    </row>
    <row r="7" spans="1:15" x14ac:dyDescent="0.25">
      <c r="A7" t="s">
        <v>4</v>
      </c>
      <c r="B7">
        <f>750*60*B2-(25*750*B2)</f>
        <v>150000.00000000003</v>
      </c>
      <c r="C7">
        <v>150000</v>
      </c>
      <c r="E7">
        <v>12</v>
      </c>
      <c r="F7">
        <v>12</v>
      </c>
      <c r="I7" t="s">
        <v>4</v>
      </c>
      <c r="J7">
        <f>750*J2-(25/60*750*J2)</f>
        <v>20000.000000000004</v>
      </c>
      <c r="K7">
        <v>20000</v>
      </c>
      <c r="M7" t="s">
        <v>4</v>
      </c>
      <c r="N7">
        <f>750*N2-(25/60*750*N2)</f>
        <v>20000.000000000004</v>
      </c>
      <c r="O7">
        <v>20000</v>
      </c>
    </row>
    <row r="8" spans="1:15" x14ac:dyDescent="0.25">
      <c r="A8" t="s">
        <v>5</v>
      </c>
      <c r="B8">
        <f>1230*60*B3 - (45*1230*B3) + 1230*60*B5 - (45*B5*1230)</f>
        <v>442800</v>
      </c>
      <c r="C8">
        <v>5200000</v>
      </c>
      <c r="I8" t="s">
        <v>5</v>
      </c>
      <c r="J8">
        <f>1230*J3 - (45/60*1230*J3)</f>
        <v>14000</v>
      </c>
      <c r="K8">
        <v>14000</v>
      </c>
      <c r="M8" t="s">
        <v>5</v>
      </c>
      <c r="N8">
        <f>1230*N3 - (45/60*1230*N3)</f>
        <v>19999.999999999993</v>
      </c>
      <c r="O8">
        <v>28000</v>
      </c>
    </row>
    <row r="9" spans="1:15" x14ac:dyDescent="0.25">
      <c r="A9" t="s">
        <v>6</v>
      </c>
      <c r="B9">
        <f>625*60*B4-(25*625*B4) + 625*60 * B5 - (25*625*B5)</f>
        <v>525000</v>
      </c>
      <c r="C9">
        <v>600000</v>
      </c>
      <c r="E9">
        <f>(500*60*E2 - (15*500*E2))+(500*E3*60-(15*500*E3))+(750*E4*60-(25*750*E4))</f>
        <v>755000</v>
      </c>
      <c r="F9">
        <v>755000</v>
      </c>
      <c r="I9" t="s">
        <v>6</v>
      </c>
      <c r="J9">
        <f>625*J4-(25/60*625*J4)</f>
        <v>26500</v>
      </c>
      <c r="K9">
        <v>26500</v>
      </c>
      <c r="M9" t="s">
        <v>6</v>
      </c>
      <c r="N9">
        <f>625*N4-(25/60*625*N4)</f>
        <v>20000</v>
      </c>
      <c r="O9">
        <v>13250</v>
      </c>
    </row>
    <row r="10" spans="1:15" x14ac:dyDescent="0.25">
      <c r="C10" t="s">
        <v>19</v>
      </c>
      <c r="E10">
        <f>(200*60*E5-(200*E5*10))+(200*60*E6-(200*E6*10))</f>
        <v>195625</v>
      </c>
      <c r="F10">
        <v>195625</v>
      </c>
      <c r="I10" t="s">
        <v>7</v>
      </c>
      <c r="J10">
        <f xml:space="preserve"> 1230*J5 - (45/60*J5*1230)</f>
        <v>14000</v>
      </c>
      <c r="K10">
        <v>14000</v>
      </c>
      <c r="M10" t="s">
        <v>7</v>
      </c>
      <c r="N10">
        <f xml:space="preserve"> 625 * N5 - (25/60*625*N5)</f>
        <v>20000</v>
      </c>
      <c r="O10">
        <v>13250</v>
      </c>
    </row>
    <row r="11" spans="1:15" x14ac:dyDescent="0.25">
      <c r="E11">
        <f>150*E7*60-(150*E7*15)</f>
        <v>81000</v>
      </c>
      <c r="F11">
        <v>85000</v>
      </c>
    </row>
    <row r="14" spans="1:15" x14ac:dyDescent="0.25">
      <c r="E14">
        <f>E2+E3+E4+E5+E6+E7</f>
        <v>63.75297619047619</v>
      </c>
    </row>
    <row r="15" spans="1:15" x14ac:dyDescent="0.25">
      <c r="A15" t="s">
        <v>8</v>
      </c>
      <c r="B15">
        <f>B2+B3+B4+B5</f>
        <v>41.714285714285715</v>
      </c>
      <c r="I15" t="s">
        <v>8</v>
      </c>
      <c r="J15">
        <f>J2+J3+J4+J5</f>
        <v>209.4569105691057</v>
      </c>
      <c r="M15" t="s">
        <v>8</v>
      </c>
      <c r="N15">
        <f>N2+N3+N4+N5</f>
        <v>220.4692218350755</v>
      </c>
    </row>
    <row r="17" spans="1:9" x14ac:dyDescent="0.25">
      <c r="A17" t="s">
        <v>9</v>
      </c>
      <c r="B17">
        <v>0</v>
      </c>
    </row>
    <row r="18" spans="1:9" x14ac:dyDescent="0.25">
      <c r="A18" t="s">
        <v>10</v>
      </c>
      <c r="B18">
        <v>0</v>
      </c>
    </row>
    <row r="19" spans="1:9" x14ac:dyDescent="0.25">
      <c r="A19" t="s">
        <v>11</v>
      </c>
      <c r="B19">
        <v>0</v>
      </c>
    </row>
    <row r="20" spans="1:9" x14ac:dyDescent="0.25">
      <c r="A20" t="s">
        <v>12</v>
      </c>
      <c r="B20">
        <v>0</v>
      </c>
    </row>
    <row r="21" spans="1:9" x14ac:dyDescent="0.25">
      <c r="A21" t="s">
        <v>13</v>
      </c>
      <c r="B21">
        <v>0</v>
      </c>
      <c r="H21" t="s">
        <v>20</v>
      </c>
    </row>
    <row r="22" spans="1:9" x14ac:dyDescent="0.25">
      <c r="A22" t="s">
        <v>14</v>
      </c>
      <c r="B22">
        <v>0</v>
      </c>
    </row>
    <row r="23" spans="1:9" x14ac:dyDescent="0.25">
      <c r="B23" t="s">
        <v>20</v>
      </c>
    </row>
    <row r="24" spans="1:9" x14ac:dyDescent="0.25">
      <c r="A24" t="s">
        <v>15</v>
      </c>
      <c r="B24">
        <f>500*B12*60-(15*500*12) + 500 * 12 *60 - ( 15 * 500 * 12) + 750 * 12 *60 - (25 * 750 * 12)</f>
        <v>495000</v>
      </c>
      <c r="C24">
        <v>755000</v>
      </c>
      <c r="E24">
        <f>C24-B24</f>
        <v>260000</v>
      </c>
      <c r="H24">
        <f>750*12*60-(750*12*25)</f>
        <v>315000</v>
      </c>
      <c r="I24">
        <f>C7-H24</f>
        <v>-165000</v>
      </c>
    </row>
    <row r="25" spans="1:9" x14ac:dyDescent="0.25">
      <c r="A25" t="s">
        <v>16</v>
      </c>
      <c r="B25">
        <f>200 * 12*60 - (10 * 200 * 12) + 200 * 12*60 - (10 * 200 * 12)</f>
        <v>240000</v>
      </c>
      <c r="C25">
        <v>195625</v>
      </c>
      <c r="E25">
        <f t="shared" ref="E25:E26" si="0">C25-B25</f>
        <v>-44375</v>
      </c>
      <c r="H25">
        <f>(1230*12*60-(1230*12*45) )+(1230*12*60-(1230*45*12))</f>
        <v>442800</v>
      </c>
      <c r="I25">
        <f>C8-H25</f>
        <v>4757200</v>
      </c>
    </row>
    <row r="26" spans="1:9" x14ac:dyDescent="0.25">
      <c r="A26" t="s">
        <v>17</v>
      </c>
      <c r="B26">
        <f>150 * 12 *60- (15 * 150 * 12)</f>
        <v>81000</v>
      </c>
      <c r="C26">
        <v>85000</v>
      </c>
      <c r="E26">
        <f t="shared" si="0"/>
        <v>4000</v>
      </c>
      <c r="H26">
        <f>(625*60*12-(625*12*25))+(625*12*60-(625*12*25))</f>
        <v>525000</v>
      </c>
      <c r="I26">
        <f>C9-H26</f>
        <v>75000</v>
      </c>
    </row>
    <row r="29" spans="1:9" x14ac:dyDescent="0.25">
      <c r="A29" t="s">
        <v>18</v>
      </c>
      <c r="B29">
        <f>B17+B18+B19+B20+B21+B22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</dc:creator>
  <cp:lastModifiedBy>Anais</cp:lastModifiedBy>
  <dcterms:created xsi:type="dcterms:W3CDTF">2018-07-05T12:04:01Z</dcterms:created>
  <dcterms:modified xsi:type="dcterms:W3CDTF">2018-07-06T14:48:25Z</dcterms:modified>
</cp:coreProperties>
</file>