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Bureau\CESI\PROJET - DATA\"/>
    </mc:Choice>
  </mc:AlternateContent>
  <xr:revisionPtr revIDLastSave="0" documentId="8_{E0E2959E-2B07-4752-A3FB-6EBACCA0814F}" xr6:coauthVersionLast="34" xr6:coauthVersionMax="34" xr10:uidLastSave="{00000000-0000-0000-0000-000000000000}"/>
  <bookViews>
    <workbookView xWindow="0" yWindow="0" windowWidth="28770" windowHeight="12195" activeTab="1" xr2:uid="{8B80E3CF-105C-4A4A-8F1E-0C4DF5D0C220}"/>
  </bookViews>
  <sheets>
    <sheet name="ManufacturingService" sheetId="1" r:id="rId1"/>
    <sheet name="Conditioning Service" sheetId="2" r:id="rId2"/>
  </sheets>
  <definedNames>
    <definedName name="solver_adj" localSheetId="1" hidden="1">'Conditioning Service'!$C$3,'Conditioning Service'!$C$4,'Conditioning Service'!$C$5,'Conditioning Service'!$C$6,'Conditioning Service'!$C$7,'Conditioning Service'!$C$8</definedName>
    <definedName name="solver_adj" localSheetId="0" hidden="1">ManufacturingService!$C$3,ManufacturingService!$C$4,ManufacturingService!$C$5,ManufacturingService!$C$6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'Conditioning Service'!$C$11</definedName>
    <definedName name="solver_lhs1" localSheetId="0" hidden="1">ManufacturingService!$C$10</definedName>
    <definedName name="solver_lhs2" localSheetId="1" hidden="1">'Conditioning Service'!$C$12</definedName>
    <definedName name="solver_lhs2" localSheetId="0" hidden="1">ManufacturingService!$C$11</definedName>
    <definedName name="solver_lhs3" localSheetId="1" hidden="1">'Conditioning Service'!$C$13</definedName>
    <definedName name="solver_lhs3" localSheetId="0" hidden="1">ManufacturingService!$C$3</definedName>
    <definedName name="solver_lhs4" localSheetId="1" hidden="1">'Conditioning Service'!$C$3</definedName>
    <definedName name="solver_lhs4" localSheetId="0" hidden="1">ManufacturingService!$C$4</definedName>
    <definedName name="solver_lhs5" localSheetId="1" hidden="1">'Conditioning Service'!$C$4</definedName>
    <definedName name="solver_lhs5" localSheetId="0" hidden="1">ManufacturingService!$C$5</definedName>
    <definedName name="solver_lhs6" localSheetId="1" hidden="1">'Conditioning Service'!$C$5</definedName>
    <definedName name="solver_lhs6" localSheetId="0" hidden="1">ManufacturingService!$C$6</definedName>
    <definedName name="solver_lhs7" localSheetId="1" hidden="1">'Conditioning Service'!$C$6</definedName>
    <definedName name="solver_lhs7" localSheetId="0" hidden="1">ManufacturingService!$C$9</definedName>
    <definedName name="solver_lhs8" localSheetId="1" hidden="1">'Conditioning Service'!$C$7</definedName>
    <definedName name="solver_lhs9" localSheetId="1" hidden="1">'Conditioning Service'!$C$8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9</definedName>
    <definedName name="solver_num" localSheetId="0" hidden="1">7</definedName>
    <definedName name="solver_nwt" localSheetId="1" hidden="1">1</definedName>
    <definedName name="solver_nwt" localSheetId="0" hidden="1">1</definedName>
    <definedName name="solver_opt" localSheetId="1" hidden="1">'Conditioning Service'!$C$16</definedName>
    <definedName name="solver_opt" localSheetId="0" hidden="1">ManufacturingService!$C$14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2</definedName>
    <definedName name="solver_rel1" localSheetId="1" hidden="1">3</definedName>
    <definedName name="solver_rel1" localSheetId="0" hidden="1">1</definedName>
    <definedName name="solver_rel2" localSheetId="1" hidden="1">3</definedName>
    <definedName name="solver_rel2" localSheetId="0" hidden="1">1</definedName>
    <definedName name="solver_rel3" localSheetId="1" hidden="1">3</definedName>
    <definedName name="solver_rel3" localSheetId="0" hidden="1">1</definedName>
    <definedName name="solver_rel4" localSheetId="1" hidden="1">1</definedName>
    <definedName name="solver_rel4" localSheetId="0" hidden="1">1</definedName>
    <definedName name="solver_rel5" localSheetId="1" hidden="1">1</definedName>
    <definedName name="solver_rel5" localSheetId="0" hidden="1">1</definedName>
    <definedName name="solver_rel6" localSheetId="1" hidden="1">1</definedName>
    <definedName name="solver_rel6" localSheetId="0" hidden="1">1</definedName>
    <definedName name="solver_rel7" localSheetId="1" hidden="1">1</definedName>
    <definedName name="solver_rel7" localSheetId="0" hidden="1">1</definedName>
    <definedName name="solver_rel8" localSheetId="1" hidden="1">1</definedName>
    <definedName name="solver_rel9" localSheetId="1" hidden="1">1</definedName>
    <definedName name="solver_rhs1" localSheetId="1" hidden="1">'Conditioning Service'!$D$11</definedName>
    <definedName name="solver_rhs1" localSheetId="0" hidden="1">ManufacturingService!$D$10</definedName>
    <definedName name="solver_rhs2" localSheetId="1" hidden="1">'Conditioning Service'!$D$12</definedName>
    <definedName name="solver_rhs2" localSheetId="0" hidden="1">ManufacturingService!$D$11</definedName>
    <definedName name="solver_rhs3" localSheetId="1" hidden="1">'Conditioning Service'!$D$13</definedName>
    <definedName name="solver_rhs3" localSheetId="0" hidden="1">12</definedName>
    <definedName name="solver_rhs4" localSheetId="1" hidden="1">'Conditioning Service'!$D$3</definedName>
    <definedName name="solver_rhs4" localSheetId="0" hidden="1">12</definedName>
    <definedName name="solver_rhs5" localSheetId="1" hidden="1">'Conditioning Service'!$D$4</definedName>
    <definedName name="solver_rhs5" localSheetId="0" hidden="1">12</definedName>
    <definedName name="solver_rhs6" localSheetId="1" hidden="1">'Conditioning Service'!$D$5</definedName>
    <definedName name="solver_rhs6" localSheetId="0" hidden="1">12</definedName>
    <definedName name="solver_rhs7" localSheetId="1" hidden="1">'Conditioning Service'!$D$6</definedName>
    <definedName name="solver_rhs7" localSheetId="0" hidden="1">ManufacturingService!$D$9</definedName>
    <definedName name="solver_rhs8" localSheetId="1" hidden="1">'Conditioning Service'!$D$7</definedName>
    <definedName name="solver_rhs9" localSheetId="1" hidden="1">'Conditioning Service'!$D$8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C12" i="2"/>
  <c r="C11" i="2"/>
  <c r="C32" i="2"/>
  <c r="C16" i="2"/>
  <c r="C31" i="1"/>
  <c r="C30" i="1"/>
  <c r="C28" i="1"/>
  <c r="C25" i="1"/>
  <c r="C24" i="1"/>
  <c r="C23" i="1"/>
  <c r="C14" i="1"/>
  <c r="C11" i="1"/>
  <c r="C10" i="1"/>
  <c r="C9" i="1"/>
  <c r="C34" i="2" l="1"/>
  <c r="C35" i="2" s="1"/>
</calcChain>
</file>

<file path=xl/sharedStrings.xml><?xml version="1.0" encoding="utf-8"?>
<sst xmlns="http://schemas.openxmlformats.org/spreadsheetml/2006/main" count="74" uniqueCount="29">
  <si>
    <t>Variables</t>
  </si>
  <si>
    <t>X1</t>
  </si>
  <si>
    <t>X2</t>
  </si>
  <si>
    <t>X3</t>
  </si>
  <si>
    <t>X4</t>
  </si>
  <si>
    <t>Fonctions Contraintes</t>
  </si>
  <si>
    <t>Fonction Economique</t>
  </si>
  <si>
    <t>FC1</t>
  </si>
  <si>
    <t>FC2</t>
  </si>
  <si>
    <t>FC3</t>
  </si>
  <si>
    <t xml:space="preserve">FE </t>
  </si>
  <si>
    <t>Formules</t>
  </si>
  <si>
    <t>Valeurs</t>
  </si>
  <si>
    <t xml:space="preserve">X1 + X2 + X3 + X4 </t>
  </si>
  <si>
    <t>750 * X1 * 60 - (25 * 750 * X1)&gt;=150000</t>
  </si>
  <si>
    <t>1230 * X2 * 60 - ( 45 * X2 * 1230) + 1230 * X4 * 60 - (45 * X4 * 1230)&gt;=5200000</t>
  </si>
  <si>
    <t>625 * 60 * X3 - (25 * 625 * X3) + 625 * 60 * X4 - (25 * 625 * X4) &gt;= 600000</t>
  </si>
  <si>
    <t>SANS OPTIMISATION</t>
  </si>
  <si>
    <t>Fonction economique</t>
  </si>
  <si>
    <t>FE</t>
  </si>
  <si>
    <t>Ratio d'amélioration (avant/apres optimisation)</t>
  </si>
  <si>
    <t xml:space="preserve">Soit en pourcentage </t>
  </si>
  <si>
    <t>%</t>
  </si>
  <si>
    <t>13 % de temps en moins utilisés</t>
  </si>
  <si>
    <t>X5</t>
  </si>
  <si>
    <t>X6</t>
  </si>
  <si>
    <t>500 * X1 * 60 - (15 * 500 * X1) + 500 * X2 * 60 - (15 * 500 * X2))+ 750 * X3 * 60 - (25 * 750 * X3)&gt;=755000</t>
  </si>
  <si>
    <t>200 * 60 * X4 - (200 * X4 *10) + 200 * 60 * X5 - (200 * X5 * 10)&gt;=195625</t>
  </si>
  <si>
    <t>150 * X6 * 60 - (150  * X6  * 15)&gt;=85000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</si>
</sst>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E7B7-11AA-4EB6-BEE6-643EC4280395}">
  <dimension ref="A1:D32"/>
  <sheetViews>
    <sheetView workbookViewId="0">
      <selection activeCell="D35" sqref="A1:D35"/>
    </sheetView>
  </sheetViews>
  <sheetFormatPr baseColWidth="10" defaultRowHeight="15" x14ac:dyDescent="0.25"/>
  <cols>
    <col min="1" max="1" width="22.7109375" customWidth="1"/>
    <col min="2" max="2" width="67.28515625" customWidth="1"/>
    <col min="3" max="3" width="17.7109375" customWidth="1"/>
  </cols>
  <sheetData>
    <row r="1" spans="1:4" x14ac:dyDescent="0.25">
      <c r="A1" t="s">
        <v>0</v>
      </c>
      <c r="B1" t="s">
        <v>11</v>
      </c>
      <c r="C1" t="s">
        <v>12</v>
      </c>
    </row>
    <row r="3" spans="1:4" x14ac:dyDescent="0.25">
      <c r="A3" t="s">
        <v>1</v>
      </c>
      <c r="C3">
        <v>5.7142857142857144</v>
      </c>
      <c r="D3">
        <v>12</v>
      </c>
    </row>
    <row r="4" spans="1:4" x14ac:dyDescent="0.25">
      <c r="A4" t="s">
        <v>2</v>
      </c>
      <c r="C4">
        <v>12</v>
      </c>
      <c r="D4">
        <v>12</v>
      </c>
    </row>
    <row r="5" spans="1:4" x14ac:dyDescent="0.25">
      <c r="A5" t="s">
        <v>3</v>
      </c>
      <c r="C5">
        <v>12</v>
      </c>
      <c r="D5">
        <v>12</v>
      </c>
    </row>
    <row r="6" spans="1:4" x14ac:dyDescent="0.25">
      <c r="A6" t="s">
        <v>4</v>
      </c>
      <c r="C6">
        <v>12</v>
      </c>
      <c r="D6">
        <v>12</v>
      </c>
    </row>
    <row r="8" spans="1:4" x14ac:dyDescent="0.25">
      <c r="A8" t="s">
        <v>5</v>
      </c>
    </row>
    <row r="9" spans="1:4" x14ac:dyDescent="0.25">
      <c r="A9" t="s">
        <v>7</v>
      </c>
      <c r="B9" t="s">
        <v>14</v>
      </c>
      <c r="C9">
        <f xml:space="preserve"> 750 * C3 * 60 - ( 25 * 750 * C3)</f>
        <v>150000</v>
      </c>
      <c r="D9">
        <v>150000</v>
      </c>
    </row>
    <row r="10" spans="1:4" x14ac:dyDescent="0.25">
      <c r="A10" t="s">
        <v>8</v>
      </c>
      <c r="B10" t="s">
        <v>15</v>
      </c>
      <c r="C10">
        <f>1230 * C4 * 60 - (45 * C4 * 1230) + 1230 * C6 * 60 - (45 * C6 * 1230)</f>
        <v>442800</v>
      </c>
      <c r="D10">
        <v>5200000</v>
      </c>
    </row>
    <row r="11" spans="1:4" x14ac:dyDescent="0.25">
      <c r="A11" t="s">
        <v>9</v>
      </c>
      <c r="B11" t="s">
        <v>16</v>
      </c>
      <c r="C11">
        <f>625 * 60 * C5 - (25 * 625 * C5) + 625 * 60 * C6 - (625 * 25 * C6)</f>
        <v>525000</v>
      </c>
      <c r="D11">
        <v>600000</v>
      </c>
    </row>
    <row r="13" spans="1:4" x14ac:dyDescent="0.25">
      <c r="A13" t="s">
        <v>6</v>
      </c>
    </row>
    <row r="14" spans="1:4" x14ac:dyDescent="0.25">
      <c r="A14" t="s">
        <v>10</v>
      </c>
      <c r="B14" t="s">
        <v>13</v>
      </c>
      <c r="C14">
        <f>C3 + C4 +C5 +C6</f>
        <v>41.714285714285715</v>
      </c>
    </row>
    <row r="16" spans="1:4" x14ac:dyDescent="0.25">
      <c r="B16" t="s">
        <v>17</v>
      </c>
    </row>
    <row r="17" spans="1:4" x14ac:dyDescent="0.25">
      <c r="A17" t="s">
        <v>0</v>
      </c>
    </row>
    <row r="18" spans="1:4" x14ac:dyDescent="0.25">
      <c r="A18" t="s">
        <v>1</v>
      </c>
      <c r="C18">
        <v>12</v>
      </c>
      <c r="D18">
        <v>12</v>
      </c>
    </row>
    <row r="19" spans="1:4" x14ac:dyDescent="0.25">
      <c r="A19" t="s">
        <v>2</v>
      </c>
      <c r="C19">
        <v>12</v>
      </c>
      <c r="D19">
        <v>12</v>
      </c>
    </row>
    <row r="20" spans="1:4" x14ac:dyDescent="0.25">
      <c r="A20" t="s">
        <v>3</v>
      </c>
      <c r="C20">
        <v>12</v>
      </c>
      <c r="D20">
        <v>12</v>
      </c>
    </row>
    <row r="21" spans="1:4" x14ac:dyDescent="0.25">
      <c r="A21" t="s">
        <v>4</v>
      </c>
      <c r="C21">
        <v>12</v>
      </c>
      <c r="D21">
        <v>12</v>
      </c>
    </row>
    <row r="22" spans="1:4" x14ac:dyDescent="0.25">
      <c r="A22" t="s">
        <v>5</v>
      </c>
    </row>
    <row r="23" spans="1:4" x14ac:dyDescent="0.25">
      <c r="A23" t="s">
        <v>7</v>
      </c>
      <c r="B23" t="s">
        <v>14</v>
      </c>
      <c r="C23">
        <f xml:space="preserve"> 750 * 12 * 60  - (25 * 750 * 12)</f>
        <v>315000</v>
      </c>
      <c r="D23">
        <v>150000</v>
      </c>
    </row>
    <row r="24" spans="1:4" x14ac:dyDescent="0.25">
      <c r="A24" t="s">
        <v>8</v>
      </c>
      <c r="B24" t="s">
        <v>15</v>
      </c>
      <c r="C24">
        <f>1230 * 12 * 60 - (45 * 12 * 1230) + 1230 * 60 * 12 -(1230*45*12)</f>
        <v>442800</v>
      </c>
      <c r="D24">
        <v>5200000</v>
      </c>
    </row>
    <row r="25" spans="1:4" x14ac:dyDescent="0.25">
      <c r="A25" t="s">
        <v>9</v>
      </c>
      <c r="B25" t="s">
        <v>16</v>
      </c>
      <c r="C25">
        <f>625 * 60 * 12 -(25 * 625 * 12) + 625 * 60 * 12  -(25*625 * 12)</f>
        <v>525000</v>
      </c>
      <c r="D25">
        <v>600000</v>
      </c>
    </row>
    <row r="27" spans="1:4" x14ac:dyDescent="0.25">
      <c r="A27" t="s">
        <v>18</v>
      </c>
    </row>
    <row r="28" spans="1:4" x14ac:dyDescent="0.25">
      <c r="A28" t="s">
        <v>19</v>
      </c>
      <c r="C28">
        <f>12*4</f>
        <v>48</v>
      </c>
    </row>
    <row r="30" spans="1:4" x14ac:dyDescent="0.25">
      <c r="B30" t="s">
        <v>20</v>
      </c>
      <c r="C30">
        <f>C14/C28</f>
        <v>0.86904761904761907</v>
      </c>
    </row>
    <row r="31" spans="1:4" x14ac:dyDescent="0.25">
      <c r="B31" t="s">
        <v>21</v>
      </c>
      <c r="C31">
        <f>(1-C30) * 100</f>
        <v>13.095238095238093</v>
      </c>
      <c r="D31" t="s">
        <v>22</v>
      </c>
    </row>
    <row r="32" spans="1:4" x14ac:dyDescent="0.25">
      <c r="B3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7011-9F75-4382-9FD5-A59B6B215C19}">
  <dimension ref="A1:D36"/>
  <sheetViews>
    <sheetView tabSelected="1" workbookViewId="0">
      <selection activeCell="C8" sqref="C8"/>
    </sheetView>
  </sheetViews>
  <sheetFormatPr baseColWidth="10" defaultRowHeight="15" x14ac:dyDescent="0.25"/>
  <cols>
    <col min="1" max="1" width="20.7109375" customWidth="1"/>
    <col min="2" max="2" width="99.140625" customWidth="1"/>
    <col min="3" max="3" width="13.5703125" customWidth="1"/>
    <col min="4" max="4" width="13.42578125" customWidth="1"/>
  </cols>
  <sheetData>
    <row r="1" spans="1:4" x14ac:dyDescent="0.25">
      <c r="A1" t="s">
        <v>0</v>
      </c>
      <c r="B1" t="s">
        <v>11</v>
      </c>
      <c r="C1" t="s">
        <v>12</v>
      </c>
    </row>
    <row r="3" spans="1:4" x14ac:dyDescent="0.25">
      <c r="A3" t="s">
        <v>1</v>
      </c>
      <c r="C3">
        <v>12</v>
      </c>
      <c r="D3">
        <v>12</v>
      </c>
    </row>
    <row r="4" spans="1:4" x14ac:dyDescent="0.25">
      <c r="A4" t="s">
        <v>2</v>
      </c>
      <c r="C4">
        <v>12</v>
      </c>
      <c r="D4">
        <v>12</v>
      </c>
    </row>
    <row r="5" spans="1:4" x14ac:dyDescent="0.25">
      <c r="A5" t="s">
        <v>3</v>
      </c>
      <c r="C5">
        <v>8.190476190476188</v>
      </c>
      <c r="D5">
        <v>12</v>
      </c>
    </row>
    <row r="6" spans="1:4" x14ac:dyDescent="0.25">
      <c r="A6" t="s">
        <v>4</v>
      </c>
      <c r="C6">
        <v>9.78125</v>
      </c>
      <c r="D6">
        <v>12</v>
      </c>
    </row>
    <row r="7" spans="1:4" x14ac:dyDescent="0.25">
      <c r="A7" t="s">
        <v>24</v>
      </c>
      <c r="C7">
        <v>9.78125</v>
      </c>
      <c r="D7">
        <v>12</v>
      </c>
    </row>
    <row r="8" spans="1:4" x14ac:dyDescent="0.25">
      <c r="A8" t="s">
        <v>25</v>
      </c>
      <c r="C8">
        <v>12</v>
      </c>
      <c r="D8">
        <v>12</v>
      </c>
    </row>
    <row r="10" spans="1:4" x14ac:dyDescent="0.25">
      <c r="A10" t="s">
        <v>5</v>
      </c>
    </row>
    <row r="11" spans="1:4" x14ac:dyDescent="0.25">
      <c r="A11" t="s">
        <v>7</v>
      </c>
      <c r="B11" t="s">
        <v>26</v>
      </c>
      <c r="C11">
        <f>500 * C3 * 60 - (15 * 500 * C3) + 500 * C4 * 60 - (15 * 500 * C4)+ 750 * C5 * 60 - (25 * 750 * C5)</f>
        <v>754999.99999999988</v>
      </c>
      <c r="D11">
        <v>755000</v>
      </c>
    </row>
    <row r="12" spans="1:4" x14ac:dyDescent="0.25">
      <c r="A12" t="s">
        <v>8</v>
      </c>
      <c r="B12" t="s">
        <v>27</v>
      </c>
      <c r="C12">
        <f>200 * 60 * C6 - (200 * C6 *10) + 200 * 60 * C7 - (200 * C7 * 10)</f>
        <v>195625</v>
      </c>
      <c r="D12">
        <v>195625</v>
      </c>
    </row>
    <row r="13" spans="1:4" x14ac:dyDescent="0.25">
      <c r="A13" t="s">
        <v>9</v>
      </c>
      <c r="B13" t="s">
        <v>28</v>
      </c>
      <c r="C13">
        <f>150*C8*60  -(150*C8*15)</f>
        <v>81000</v>
      </c>
      <c r="D13">
        <v>85000</v>
      </c>
    </row>
    <row r="15" spans="1:4" x14ac:dyDescent="0.25">
      <c r="A15" t="s">
        <v>6</v>
      </c>
    </row>
    <row r="16" spans="1:4" x14ac:dyDescent="0.25">
      <c r="A16" t="s">
        <v>10</v>
      </c>
      <c r="B16" t="s">
        <v>13</v>
      </c>
      <c r="C16">
        <f>C3 + C4 +C5 +C6</f>
        <v>41.97172619047619</v>
      </c>
    </row>
    <row r="18" spans="1:4" x14ac:dyDescent="0.25">
      <c r="B18" t="s">
        <v>17</v>
      </c>
    </row>
    <row r="19" spans="1:4" x14ac:dyDescent="0.25">
      <c r="A19" t="s">
        <v>0</v>
      </c>
    </row>
    <row r="20" spans="1:4" x14ac:dyDescent="0.25">
      <c r="A20" t="s">
        <v>1</v>
      </c>
      <c r="C20">
        <v>12</v>
      </c>
      <c r="D20">
        <v>12</v>
      </c>
    </row>
    <row r="21" spans="1:4" x14ac:dyDescent="0.25">
      <c r="A21" t="s">
        <v>2</v>
      </c>
      <c r="C21">
        <v>12</v>
      </c>
      <c r="D21">
        <v>12</v>
      </c>
    </row>
    <row r="22" spans="1:4" x14ac:dyDescent="0.25">
      <c r="A22" t="s">
        <v>3</v>
      </c>
      <c r="C22">
        <v>12</v>
      </c>
      <c r="D22">
        <v>12</v>
      </c>
    </row>
    <row r="23" spans="1:4" x14ac:dyDescent="0.25">
      <c r="A23" t="s">
        <v>4</v>
      </c>
      <c r="C23">
        <v>12</v>
      </c>
      <c r="D23">
        <v>12</v>
      </c>
    </row>
    <row r="24" spans="1:4" x14ac:dyDescent="0.25">
      <c r="C24">
        <v>12</v>
      </c>
      <c r="D24">
        <v>12</v>
      </c>
    </row>
    <row r="25" spans="1:4" x14ac:dyDescent="0.25">
      <c r="C25">
        <v>12</v>
      </c>
      <c r="D25">
        <v>12</v>
      </c>
    </row>
    <row r="26" spans="1:4" x14ac:dyDescent="0.25">
      <c r="A26" t="s">
        <v>5</v>
      </c>
    </row>
    <row r="27" spans="1:4" x14ac:dyDescent="0.25">
      <c r="A27" t="s">
        <v>7</v>
      </c>
      <c r="B27" t="s">
        <v>26</v>
      </c>
      <c r="C27">
        <v>855000</v>
      </c>
      <c r="D27">
        <v>755000</v>
      </c>
    </row>
    <row r="28" spans="1:4" x14ac:dyDescent="0.25">
      <c r="A28" t="s">
        <v>8</v>
      </c>
      <c r="B28" t="s">
        <v>27</v>
      </c>
      <c r="C28">
        <v>240000</v>
      </c>
      <c r="D28">
        <v>195625</v>
      </c>
    </row>
    <row r="29" spans="1:4" x14ac:dyDescent="0.25">
      <c r="A29" t="s">
        <v>9</v>
      </c>
      <c r="B29" t="s">
        <v>28</v>
      </c>
      <c r="C29">
        <v>81000</v>
      </c>
      <c r="D29">
        <v>85000</v>
      </c>
    </row>
    <row r="31" spans="1:4" x14ac:dyDescent="0.25">
      <c r="A31" t="s">
        <v>18</v>
      </c>
    </row>
    <row r="32" spans="1:4" x14ac:dyDescent="0.25">
      <c r="A32" t="s">
        <v>19</v>
      </c>
      <c r="C32">
        <f>12*4</f>
        <v>48</v>
      </c>
    </row>
    <row r="34" spans="2:4" x14ac:dyDescent="0.25">
      <c r="B34" t="s">
        <v>20</v>
      </c>
      <c r="C34">
        <f>C16/C32</f>
        <v>0.87441096230158732</v>
      </c>
    </row>
    <row r="35" spans="2:4" x14ac:dyDescent="0.25">
      <c r="B35" t="s">
        <v>21</v>
      </c>
      <c r="C35">
        <f>(1-C34) * 100</f>
        <v>12.558903769841267</v>
      </c>
      <c r="D35" t="s">
        <v>22</v>
      </c>
    </row>
    <row r="36" spans="2:4" x14ac:dyDescent="0.25">
      <c r="B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ManufacturingService</vt:lpstr>
      <vt:lpstr>Conditioning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</dc:creator>
  <cp:lastModifiedBy>Anais</cp:lastModifiedBy>
  <dcterms:created xsi:type="dcterms:W3CDTF">2018-07-06T21:30:13Z</dcterms:created>
  <dcterms:modified xsi:type="dcterms:W3CDTF">2018-07-06T22:01:46Z</dcterms:modified>
</cp:coreProperties>
</file>