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013_Bowl_Predictions" sheetId="1" r:id="rId1"/>
  </sheets>
  <calcPr calcId="0"/>
</workbook>
</file>

<file path=xl/calcChain.xml><?xml version="1.0" encoding="utf-8"?>
<calcChain xmlns="http://schemas.openxmlformats.org/spreadsheetml/2006/main">
  <c r="B37" i="1" l="1"/>
  <c r="A37" i="1"/>
  <c r="G37" i="1"/>
  <c r="F37" i="1"/>
  <c r="C15" i="1"/>
  <c r="D15" i="1" s="1"/>
  <c r="C20" i="1"/>
  <c r="E20" i="1" s="1"/>
  <c r="C4" i="1"/>
  <c r="E4" i="1" s="1"/>
  <c r="C12" i="1"/>
  <c r="D12" i="1" s="1"/>
  <c r="C3" i="1"/>
  <c r="D3" i="1" s="1"/>
  <c r="C5" i="1"/>
  <c r="E5" i="1" s="1"/>
  <c r="C9" i="1"/>
  <c r="E9" i="1" s="1"/>
  <c r="C32" i="1"/>
  <c r="E32" i="1" s="1"/>
  <c r="C7" i="1"/>
  <c r="C21" i="1"/>
  <c r="E21" i="1" s="1"/>
  <c r="C19" i="1"/>
  <c r="E19" i="1" s="1"/>
  <c r="C24" i="1"/>
  <c r="E24" i="1" s="1"/>
  <c r="C16" i="1"/>
  <c r="E16" i="1" s="1"/>
  <c r="C18" i="1"/>
  <c r="E18" i="1" s="1"/>
  <c r="C10" i="1"/>
  <c r="D10" i="1" s="1"/>
  <c r="C17" i="1"/>
  <c r="E17" i="1" s="1"/>
  <c r="C6" i="1"/>
  <c r="E6" i="1" s="1"/>
  <c r="C23" i="1"/>
  <c r="E23" i="1" s="1"/>
  <c r="C29" i="1"/>
  <c r="E29" i="1" s="1"/>
  <c r="C25" i="1"/>
  <c r="E25" i="1" s="1"/>
  <c r="C26" i="1"/>
  <c r="D26" i="1" s="1"/>
  <c r="C27" i="1"/>
  <c r="E27" i="1" s="1"/>
  <c r="C13" i="1"/>
  <c r="E13" i="1" s="1"/>
  <c r="C36" i="1"/>
  <c r="D36" i="1" s="1"/>
  <c r="C30" i="1"/>
  <c r="E30" i="1" s="1"/>
  <c r="C22" i="1"/>
  <c r="E22" i="1" s="1"/>
  <c r="C31" i="1"/>
  <c r="E31" i="1" s="1"/>
  <c r="C11" i="1"/>
  <c r="D11" i="1" s="1"/>
  <c r="C28" i="1"/>
  <c r="C8" i="1"/>
  <c r="E8" i="1" s="1"/>
  <c r="C14" i="1"/>
  <c r="D14" i="1" s="1"/>
  <c r="C35" i="1"/>
  <c r="E35" i="1" s="1"/>
  <c r="C2" i="1"/>
  <c r="C33" i="1"/>
  <c r="D33" i="1" s="1"/>
  <c r="C34" i="1"/>
  <c r="E26" i="1"/>
  <c r="E28" i="1"/>
  <c r="E7" i="1"/>
  <c r="E34" i="1"/>
  <c r="D2" i="1"/>
  <c r="H8" i="1"/>
  <c r="I8" i="1" s="1"/>
  <c r="H22" i="1"/>
  <c r="I22" i="1" s="1"/>
  <c r="H9" i="1"/>
  <c r="I9" i="1" s="1"/>
  <c r="H15" i="1"/>
  <c r="I15" i="1" s="1"/>
  <c r="H32" i="1"/>
  <c r="I32" i="1" s="1"/>
  <c r="H34" i="1"/>
  <c r="I34" i="1" s="1"/>
  <c r="H20" i="1"/>
  <c r="I20" i="1" s="1"/>
  <c r="H16" i="1"/>
  <c r="I16" i="1" s="1"/>
  <c r="H35" i="1"/>
  <c r="I35" i="1" s="1"/>
  <c r="H29" i="1"/>
  <c r="I29" i="1" s="1"/>
  <c r="H18" i="1"/>
  <c r="I18" i="1" s="1"/>
  <c r="H2" i="1"/>
  <c r="I2" i="1" s="1"/>
  <c r="H25" i="1"/>
  <c r="I25" i="1" s="1"/>
  <c r="H19" i="1"/>
  <c r="I19" i="1" s="1"/>
  <c r="H6" i="1"/>
  <c r="I6" i="1" s="1"/>
  <c r="H12" i="1"/>
  <c r="I12" i="1" s="1"/>
  <c r="H31" i="1"/>
  <c r="I31" i="1" s="1"/>
  <c r="H11" i="1"/>
  <c r="I11" i="1" s="1"/>
  <c r="H26" i="1"/>
  <c r="I26" i="1" s="1"/>
  <c r="H27" i="1"/>
  <c r="I27" i="1" s="1"/>
  <c r="H10" i="1"/>
  <c r="I10" i="1" s="1"/>
  <c r="H4" i="1"/>
  <c r="I4" i="1" s="1"/>
  <c r="H36" i="1"/>
  <c r="I36" i="1" s="1"/>
  <c r="H17" i="1"/>
  <c r="I17" i="1" s="1"/>
  <c r="H23" i="1"/>
  <c r="I23" i="1" s="1"/>
  <c r="H24" i="1"/>
  <c r="I24" i="1" s="1"/>
  <c r="H30" i="1"/>
  <c r="I30" i="1" s="1"/>
  <c r="H28" i="1"/>
  <c r="I28" i="1" s="1"/>
  <c r="H3" i="1"/>
  <c r="I3" i="1" s="1"/>
  <c r="H14" i="1"/>
  <c r="I14" i="1" s="1"/>
  <c r="H7" i="1"/>
  <c r="I7" i="1" s="1"/>
  <c r="H21" i="1"/>
  <c r="I21" i="1" s="1"/>
  <c r="H33" i="1"/>
  <c r="I33" i="1" s="1"/>
  <c r="H13" i="1"/>
  <c r="I13" i="1" s="1"/>
  <c r="H5" i="1"/>
  <c r="I5" i="1" s="1"/>
  <c r="J7" i="1" l="1"/>
  <c r="L7" i="1" s="1"/>
  <c r="D6" i="1"/>
  <c r="C37" i="1"/>
  <c r="D24" i="1"/>
  <c r="D8" i="1"/>
  <c r="E10" i="1"/>
  <c r="J10" i="1" s="1"/>
  <c r="L10" i="1" s="1"/>
  <c r="H37" i="1"/>
  <c r="D13" i="1"/>
  <c r="D5" i="1"/>
  <c r="D16" i="1"/>
  <c r="E3" i="1"/>
  <c r="J3" i="1" s="1"/>
  <c r="L3" i="1" s="1"/>
  <c r="D23" i="1"/>
  <c r="D20" i="1"/>
  <c r="E36" i="1"/>
  <c r="J36" i="1" s="1"/>
  <c r="L36" i="1" s="1"/>
  <c r="D18" i="1"/>
  <c r="E33" i="1"/>
  <c r="J33" i="1" s="1"/>
  <c r="L33" i="1" s="1"/>
  <c r="D28" i="1"/>
  <c r="D29" i="1"/>
  <c r="D19" i="1"/>
  <c r="E12" i="1"/>
  <c r="J12" i="1" s="1"/>
  <c r="L12" i="1" s="1"/>
  <c r="E11" i="1"/>
  <c r="J11" i="1" s="1"/>
  <c r="L11" i="1" s="1"/>
  <c r="D35" i="1"/>
  <c r="D31" i="1"/>
  <c r="D32" i="1"/>
  <c r="J16" i="1"/>
  <c r="L16" i="1" s="1"/>
  <c r="E2" i="1"/>
  <c r="J2" i="1" s="1"/>
  <c r="L2" i="1" s="1"/>
  <c r="E14" i="1"/>
  <c r="D21" i="1"/>
  <c r="D34" i="1"/>
  <c r="D30" i="1"/>
  <c r="D25" i="1"/>
  <c r="D17" i="1"/>
  <c r="D9" i="1"/>
  <c r="D4" i="1"/>
  <c r="J14" i="1"/>
  <c r="L14" i="1" s="1"/>
  <c r="J4" i="1"/>
  <c r="L4" i="1" s="1"/>
  <c r="E15" i="1"/>
  <c r="J15" i="1" s="1"/>
  <c r="D22" i="1"/>
  <c r="D27" i="1"/>
  <c r="D7" i="1"/>
  <c r="J28" i="1"/>
  <c r="L28" i="1" s="1"/>
  <c r="J27" i="1"/>
  <c r="L27" i="1" s="1"/>
  <c r="J13" i="1"/>
  <c r="L13" i="1" s="1"/>
  <c r="J24" i="1"/>
  <c r="L24" i="1" s="1"/>
  <c r="J19" i="1"/>
  <c r="L19" i="1" s="1"/>
  <c r="J29" i="1"/>
  <c r="L29" i="1" s="1"/>
  <c r="J34" i="1"/>
  <c r="L34" i="1" s="1"/>
  <c r="J22" i="1"/>
  <c r="L22" i="1" s="1"/>
  <c r="J21" i="1"/>
  <c r="L21" i="1" s="1"/>
  <c r="J17" i="1"/>
  <c r="L17" i="1" s="1"/>
  <c r="J25" i="1"/>
  <c r="L25" i="1" s="1"/>
  <c r="J32" i="1"/>
  <c r="L32" i="1" s="1"/>
  <c r="J6" i="1"/>
  <c r="L6" i="1" s="1"/>
  <c r="J20" i="1"/>
  <c r="L20" i="1" s="1"/>
  <c r="J23" i="1"/>
  <c r="L23" i="1" s="1"/>
  <c r="J26" i="1"/>
  <c r="L26" i="1" s="1"/>
  <c r="J18" i="1"/>
  <c r="L18" i="1" s="1"/>
  <c r="J9" i="1"/>
  <c r="L9" i="1" s="1"/>
  <c r="J5" i="1"/>
  <c r="L5" i="1" s="1"/>
  <c r="J31" i="1"/>
  <c r="L31" i="1" s="1"/>
  <c r="J35" i="1"/>
  <c r="L35" i="1" s="1"/>
  <c r="J8" i="1"/>
  <c r="L8" i="1" s="1"/>
  <c r="J30" i="1"/>
  <c r="L30" i="1" s="1"/>
  <c r="J37" i="1" l="1"/>
  <c r="L15" i="1"/>
  <c r="L37" i="1" s="1"/>
</calcChain>
</file>

<file path=xl/sharedStrings.xml><?xml version="1.0" encoding="utf-8"?>
<sst xmlns="http://schemas.openxmlformats.org/spreadsheetml/2006/main" count="84" uniqueCount="84">
  <si>
    <t>Alabama</t>
  </si>
  <si>
    <t>Oklahoma</t>
  </si>
  <si>
    <t>Texas Tech</t>
  </si>
  <si>
    <t>Arizona State</t>
  </si>
  <si>
    <t>Boston College</t>
  </si>
  <si>
    <t>Arizona</t>
  </si>
  <si>
    <t>Ball State</t>
  </si>
  <si>
    <t>Arkansas State</t>
  </si>
  <si>
    <t>Florida State</t>
  </si>
  <si>
    <t>Auburn</t>
  </si>
  <si>
    <t>Baylor</t>
  </si>
  <si>
    <t>UCF</t>
  </si>
  <si>
    <t>Oregon State</t>
  </si>
  <si>
    <t>Boise State</t>
  </si>
  <si>
    <t>Bowling Green</t>
  </si>
  <si>
    <t>Pittsburgh</t>
  </si>
  <si>
    <t>Washington</t>
  </si>
  <si>
    <t>BYU</t>
  </si>
  <si>
    <t>San Diego State</t>
  </si>
  <si>
    <t>Buffalo</t>
  </si>
  <si>
    <t>USC</t>
  </si>
  <si>
    <t>Fresno State</t>
  </si>
  <si>
    <t>UCLA</t>
  </si>
  <si>
    <t>Virginia Tech</t>
  </si>
  <si>
    <t>North Carolina</t>
  </si>
  <si>
    <t>Cincinnati</t>
  </si>
  <si>
    <t>Ohio State</t>
  </si>
  <si>
    <t>Clemson</t>
  </si>
  <si>
    <t>Colorado State</t>
  </si>
  <si>
    <t>Washington State</t>
  </si>
  <si>
    <t>Texas A&amp;M</t>
  </si>
  <si>
    <t>Duke</t>
  </si>
  <si>
    <t>East Carolina</t>
  </si>
  <si>
    <t>Ohio</t>
  </si>
  <si>
    <t>Georgia Tech</t>
  </si>
  <si>
    <t>Mississippi</t>
  </si>
  <si>
    <t>Georgia</t>
  </si>
  <si>
    <t>Nebraska</t>
  </si>
  <si>
    <t>Houston</t>
  </si>
  <si>
    <t>Vanderbilt</t>
  </si>
  <si>
    <t>LSU</t>
  </si>
  <si>
    <t>Iowa</t>
  </si>
  <si>
    <t>Kansas State</t>
  </si>
  <si>
    <t>Michigan</t>
  </si>
  <si>
    <t>Louisville</t>
  </si>
  <si>
    <t>Miami (Florida)</t>
  </si>
  <si>
    <t>Maryland</t>
  </si>
  <si>
    <t>Marshall</t>
  </si>
  <si>
    <t>Michigan State</t>
  </si>
  <si>
    <t>Stanford</t>
  </si>
  <si>
    <t>Navy</t>
  </si>
  <si>
    <t>Middle Tennessee</t>
  </si>
  <si>
    <t>Minnesota</t>
  </si>
  <si>
    <t>Syracuse</t>
  </si>
  <si>
    <t>Mississippi State</t>
  </si>
  <si>
    <t>Rice</t>
  </si>
  <si>
    <t>Missouri</t>
  </si>
  <si>
    <t>Oklahoma State</t>
  </si>
  <si>
    <t>North Texas</t>
  </si>
  <si>
    <t>UNLV</t>
  </si>
  <si>
    <t>Northern Illinois</t>
  </si>
  <si>
    <t>Utah State</t>
  </si>
  <si>
    <t>Notre Dame</t>
  </si>
  <si>
    <t>Rutgers</t>
  </si>
  <si>
    <t>Texas</t>
  </si>
  <si>
    <t>Oregon</t>
  </si>
  <si>
    <t>South Carolina</t>
  </si>
  <si>
    <t>Wisconsin</t>
  </si>
  <si>
    <t>Louisiana-Lafayette</t>
  </si>
  <si>
    <t>Tulane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</si>
  <si>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</si>
  <si>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</si>
  <si>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</si>
  <si>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</si>
  <si>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</si>
  <si>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</si>
  <si>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</si>
  <si>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</si>
  <si>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</si>
  <si>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</si>
  <si>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</si>
  <si>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Column32</t>
  </si>
  <si>
    <t>Column92</t>
  </si>
  <si>
    <t>Column93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</si>
</sst>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7" totalsRowCount="1" headerRowDxfId="23" dataDxfId="24">
  <autoFilter ref="A1:N37"/>
  <sortState ref="A2:N36">
    <sortCondition descending="1" ref="D1:D37"/>
  </sortState>
  <tableColumns count="14">
    <tableColumn id="1" name="Column1" totalsRowFunction="custom" dataDxfId="18" totalsRowDxfId="11">
      <totalsRowFormula>SUM(Table1[Column1])</totalsRowFormula>
    </tableColumn>
    <tableColumn id="2" name="Column2" totalsRowFunction="custom" dataDxfId="16" totalsRowDxfId="10">
      <totalsRowFormula>SUM(Table1[Column2])</totalsRowFormula>
    </tableColumn>
    <tableColumn id="3" name="Column3" totalsRowFunction="custom" dataDxfId="17" totalsRowDxfId="9">
      <calculatedColumnFormula>A2-B2</calculatedColumnFormula>
      <totalsRowFormula>SUM(Table1[Column3])</totalsRowFormula>
    </tableColumn>
    <tableColumn id="12" name="Column32" dataDxfId="19" totalsRowDxfId="8">
      <calculatedColumnFormula>ABS(Table1[[#This Row],[Column3]])</calculatedColumnFormula>
    </tableColumn>
    <tableColumn id="4" name="Column4" dataDxfId="15" totalsRowDxfId="7">
      <calculatedColumnFormula>ABS(C2)/C2</calculatedColumnFormula>
    </tableColumn>
    <tableColumn id="5" name="Column5" totalsRowFunction="custom" dataDxfId="14" totalsRowDxfId="6">
      <totalsRowFormula>SUM(Table1[Column5])</totalsRowFormula>
    </tableColumn>
    <tableColumn id="6" name="Column6" totalsRowFunction="custom" dataDxfId="12" totalsRowDxfId="5">
      <totalsRowFormula>SUM(Table1[Column6])</totalsRowFormula>
    </tableColumn>
    <tableColumn id="7" name="Column7" totalsRowFunction="custom" dataDxfId="13" totalsRowDxfId="4">
      <calculatedColumnFormula>F2-G2</calculatedColumnFormula>
      <totalsRowFormula>SUM(Table1[Column7])</totalsRowFormula>
    </tableColumn>
    <tableColumn id="8" name="Column8" dataDxfId="25" totalsRowDxfId="3">
      <calculatedColumnFormula>ABS(H2)/H2</calculatedColumnFormula>
    </tableColumn>
    <tableColumn id="9" name="Column9" totalsRowFunction="custom" dataDxfId="20" totalsRowDxfId="2">
      <calculatedColumnFormula>0.5*ABS(I2+E2)</calculatedColumnFormula>
      <totalsRowFormula>SUM(Table1[Column9])</totalsRowFormula>
    </tableColumn>
    <tableColumn id="13" name="Column92" dataDxfId="22" totalsRowDxfId="1"/>
    <tableColumn id="14" name="Column93" totalsRowFunction="custom" dataDxfId="21" totalsRowDxfId="0">
      <calculatedColumnFormula>Table1[[#This Row],[Column92]]*Table1[[#This Row],[Column9]]</calculatedColumnFormula>
      <totalsRowFormula>SUM(Table1[Column93])</totalsRowFormula>
    </tableColumn>
    <tableColumn id="10" name="Column10"/>
    <tableColumn id="11" name="Column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L38" sqref="L38"/>
    </sheetView>
  </sheetViews>
  <sheetFormatPr defaultRowHeight="15" x14ac:dyDescent="0.25"/>
  <cols>
    <col min="1" max="2" width="11" style="1" customWidth="1"/>
    <col min="3" max="4" width="11" style="3" customWidth="1"/>
    <col min="5" max="5" width="11" style="1" customWidth="1"/>
    <col min="6" max="12" width="11" style="2" customWidth="1"/>
    <col min="13" max="13" width="18.5703125" bestFit="1" customWidth="1"/>
    <col min="14" max="14" width="17.5703125" bestFit="1" customWidth="1"/>
  </cols>
  <sheetData>
    <row r="1" spans="1:14" x14ac:dyDescent="0.25">
      <c r="A1" s="3" t="s">
        <v>70</v>
      </c>
      <c r="B1" s="3" t="s">
        <v>71</v>
      </c>
      <c r="C1" s="3" t="s">
        <v>72</v>
      </c>
      <c r="D1" s="3" t="s">
        <v>81</v>
      </c>
      <c r="E1" s="1" t="s">
        <v>73</v>
      </c>
      <c r="F1" s="2" t="s">
        <v>74</v>
      </c>
      <c r="G1" s="2" t="s">
        <v>75</v>
      </c>
      <c r="H1" s="1" t="s">
        <v>76</v>
      </c>
      <c r="I1" s="1" t="s">
        <v>77</v>
      </c>
      <c r="J1" s="1" t="s">
        <v>78</v>
      </c>
      <c r="K1" s="1" t="s">
        <v>82</v>
      </c>
      <c r="L1" s="1" t="s">
        <v>83</v>
      </c>
      <c r="M1" t="s">
        <v>79</v>
      </c>
      <c r="N1" t="s">
        <v>80</v>
      </c>
    </row>
    <row r="2" spans="1:14" x14ac:dyDescent="0.25">
      <c r="A2" s="3">
        <v>15.1660257746779</v>
      </c>
      <c r="B2" s="3">
        <v>37.023308632492402</v>
      </c>
      <c r="C2" s="3">
        <f>A2-B2</f>
        <v>-21.857282857814504</v>
      </c>
      <c r="D2" s="3">
        <f>ABS(Table1[[#This Row],[Column3]])</f>
        <v>21.857282857814504</v>
      </c>
      <c r="E2" s="1">
        <f>ABS(C2)/C2</f>
        <v>-1</v>
      </c>
      <c r="F2" s="2">
        <v>7</v>
      </c>
      <c r="G2" s="2">
        <v>30</v>
      </c>
      <c r="H2" s="1">
        <f>F2-G2</f>
        <v>-23</v>
      </c>
      <c r="I2" s="1">
        <f>ABS(H2)/H2</f>
        <v>-1</v>
      </c>
      <c r="J2" s="1">
        <f>0.5*ABS(I2+E2)</f>
        <v>1</v>
      </c>
      <c r="K2" s="1">
        <v>35</v>
      </c>
      <c r="L2" s="1">
        <f>Table1[[#This Row],[Column92]]*Table1[[#This Row],[Column9]]</f>
        <v>35</v>
      </c>
      <c r="M2" t="s">
        <v>64</v>
      </c>
      <c r="N2" t="s">
        <v>65</v>
      </c>
    </row>
    <row r="3" spans="1:14" x14ac:dyDescent="0.25">
      <c r="A3" s="3">
        <v>40.328805234787701</v>
      </c>
      <c r="B3" s="3">
        <v>18.851091561900802</v>
      </c>
      <c r="C3" s="3">
        <f>A3-B3</f>
        <v>21.4777136728869</v>
      </c>
      <c r="D3" s="3">
        <f>ABS(Table1[[#This Row],[Column3]])</f>
        <v>21.4777136728869</v>
      </c>
      <c r="E3" s="1">
        <f>ABS(C3)/C3</f>
        <v>1</v>
      </c>
      <c r="F3" s="2">
        <v>34</v>
      </c>
      <c r="G3" s="2">
        <v>31</v>
      </c>
      <c r="H3" s="1">
        <f>F3-G3</f>
        <v>3</v>
      </c>
      <c r="I3" s="1">
        <f>ABS(H3)/H3</f>
        <v>1</v>
      </c>
      <c r="J3" s="1">
        <f>0.5*ABS(I3+E3)</f>
        <v>1</v>
      </c>
      <c r="K3" s="1">
        <v>34</v>
      </c>
      <c r="L3" s="1">
        <f>Table1[[#This Row],[Column92]]*Table1[[#This Row],[Column9]]</f>
        <v>34</v>
      </c>
      <c r="M3" t="s">
        <v>8</v>
      </c>
      <c r="N3" t="s">
        <v>9</v>
      </c>
    </row>
    <row r="4" spans="1:14" x14ac:dyDescent="0.25">
      <c r="A4" s="3">
        <v>13.5304808937448</v>
      </c>
      <c r="B4" s="3">
        <v>32.044782563473497</v>
      </c>
      <c r="C4" s="3">
        <f>A4-B4</f>
        <v>-18.514301669728695</v>
      </c>
      <c r="D4" s="3">
        <f>ABS(Table1[[#This Row],[Column3]])</f>
        <v>18.514301669728695</v>
      </c>
      <c r="E4" s="1">
        <f>ABS(C4)/C4</f>
        <v>-1</v>
      </c>
      <c r="F4" s="2">
        <v>19</v>
      </c>
      <c r="G4" s="2">
        <v>42</v>
      </c>
      <c r="H4" s="1">
        <f>F4-G4</f>
        <v>-23</v>
      </c>
      <c r="I4" s="1">
        <f>ABS(H4)/H4</f>
        <v>-1</v>
      </c>
      <c r="J4" s="1">
        <f>0.5*ABS(I4+E4)</f>
        <v>1</v>
      </c>
      <c r="K4" s="1">
        <v>33</v>
      </c>
      <c r="L4" s="1">
        <f>Table1[[#This Row],[Column92]]*Table1[[#This Row],[Column9]]</f>
        <v>33</v>
      </c>
      <c r="M4" t="s">
        <v>4</v>
      </c>
      <c r="N4" t="s">
        <v>5</v>
      </c>
    </row>
    <row r="5" spans="1:14" x14ac:dyDescent="0.25">
      <c r="A5" s="3">
        <v>37.462666145987399</v>
      </c>
      <c r="B5" s="3">
        <v>19.635397718079801</v>
      </c>
      <c r="C5" s="3">
        <f>A5-B5</f>
        <v>17.827268427907597</v>
      </c>
      <c r="D5" s="3">
        <f>ABS(Table1[[#This Row],[Column3]])</f>
        <v>17.827268427907597</v>
      </c>
      <c r="E5" s="1">
        <f>ABS(C5)/C5</f>
        <v>1</v>
      </c>
      <c r="F5" s="2">
        <v>42</v>
      </c>
      <c r="G5" s="2">
        <v>52</v>
      </c>
      <c r="H5" s="1">
        <f>F5-G5</f>
        <v>-10</v>
      </c>
      <c r="I5" s="1">
        <f>ABS(H5)/H5</f>
        <v>-1</v>
      </c>
      <c r="J5" s="1">
        <f>0.5*ABS(I5+E5)</f>
        <v>0</v>
      </c>
      <c r="K5" s="1">
        <v>32</v>
      </c>
      <c r="L5" s="1">
        <f>Table1[[#This Row],[Column92]]*Table1[[#This Row],[Column9]]</f>
        <v>0</v>
      </c>
      <c r="M5" t="s">
        <v>10</v>
      </c>
      <c r="N5" t="s">
        <v>11</v>
      </c>
    </row>
    <row r="6" spans="1:14" x14ac:dyDescent="0.25">
      <c r="A6" s="3">
        <v>31.2249278955045</v>
      </c>
      <c r="B6" s="3">
        <v>14.8535394364716</v>
      </c>
      <c r="C6" s="3">
        <f>A6-B6</f>
        <v>16.3713884590329</v>
      </c>
      <c r="D6" s="3">
        <f>ABS(Table1[[#This Row],[Column3]])</f>
        <v>16.3713884590329</v>
      </c>
      <c r="E6" s="1">
        <f>ABS(C6)/C6</f>
        <v>1</v>
      </c>
      <c r="F6" s="2">
        <v>37</v>
      </c>
      <c r="G6" s="2">
        <v>20</v>
      </c>
      <c r="H6" s="1">
        <f>F6-G6</f>
        <v>17</v>
      </c>
      <c r="I6" s="1">
        <f>ABS(H6)/H6</f>
        <v>1</v>
      </c>
      <c r="J6" s="1">
        <f>0.5*ABS(I6+E6)</f>
        <v>1</v>
      </c>
      <c r="K6" s="1">
        <v>31</v>
      </c>
      <c r="L6" s="1">
        <f>Table1[[#This Row],[Column92]]*Table1[[#This Row],[Column9]]</f>
        <v>31</v>
      </c>
      <c r="M6" t="s">
        <v>32</v>
      </c>
      <c r="N6" t="s">
        <v>33</v>
      </c>
    </row>
    <row r="7" spans="1:14" x14ac:dyDescent="0.25">
      <c r="A7" s="3">
        <v>34.333350193851402</v>
      </c>
      <c r="B7" s="3">
        <v>18.314141240310601</v>
      </c>
      <c r="C7" s="3">
        <f>A7-B7</f>
        <v>16.019208953540801</v>
      </c>
      <c r="D7" s="3">
        <f>ABS(Table1[[#This Row],[Column3]])</f>
        <v>16.019208953540801</v>
      </c>
      <c r="E7" s="1">
        <f>ABS(C7)/C7</f>
        <v>1</v>
      </c>
      <c r="F7" s="2">
        <v>31</v>
      </c>
      <c r="G7" s="2">
        <v>16</v>
      </c>
      <c r="H7" s="1">
        <f>F7-G7</f>
        <v>15</v>
      </c>
      <c r="I7" s="1">
        <f>ABS(H7)/H7</f>
        <v>1</v>
      </c>
      <c r="J7" s="1">
        <f>0.5*ABS(I7+E7)</f>
        <v>1</v>
      </c>
      <c r="K7" s="1">
        <v>30</v>
      </c>
      <c r="L7" s="1">
        <f>Table1[[#This Row],[Column92]]*Table1[[#This Row],[Column9]]</f>
        <v>30</v>
      </c>
      <c r="M7" t="s">
        <v>16</v>
      </c>
      <c r="N7" t="s">
        <v>17</v>
      </c>
    </row>
    <row r="8" spans="1:14" x14ac:dyDescent="0.25">
      <c r="A8" s="3">
        <v>32.202372233524997</v>
      </c>
      <c r="B8" s="3">
        <v>17.711758918017502</v>
      </c>
      <c r="C8" s="3">
        <f>A8-B8</f>
        <v>14.490613315507495</v>
      </c>
      <c r="D8" s="3">
        <f>ABS(Table1[[#This Row],[Column3]])</f>
        <v>14.490613315507495</v>
      </c>
      <c r="E8" s="1">
        <f>ABS(C8)/C8</f>
        <v>1</v>
      </c>
      <c r="F8" s="2">
        <v>36</v>
      </c>
      <c r="G8" s="2">
        <v>14</v>
      </c>
      <c r="H8" s="1">
        <f>F8-G8</f>
        <v>22</v>
      </c>
      <c r="I8" s="1">
        <f>ABS(H8)/H8</f>
        <v>1</v>
      </c>
      <c r="J8" s="1">
        <f>0.5*ABS(I8+E8)</f>
        <v>1</v>
      </c>
      <c r="K8" s="1">
        <v>29</v>
      </c>
      <c r="L8" s="1">
        <f>Table1[[#This Row],[Column92]]*Table1[[#This Row],[Column9]]</f>
        <v>29</v>
      </c>
      <c r="M8" t="s">
        <v>58</v>
      </c>
      <c r="N8" t="s">
        <v>59</v>
      </c>
    </row>
    <row r="9" spans="1:14" x14ac:dyDescent="0.25">
      <c r="A9" s="3">
        <v>31.9118480864738</v>
      </c>
      <c r="B9" s="3">
        <v>17.9521185917385</v>
      </c>
      <c r="C9" s="3">
        <f>A9-B9</f>
        <v>13.959729494735299</v>
      </c>
      <c r="D9" s="3">
        <f>ABS(Table1[[#This Row],[Column3]])</f>
        <v>13.959729494735299</v>
      </c>
      <c r="E9" s="1">
        <f>ABS(C9)/C9</f>
        <v>1</v>
      </c>
      <c r="F9" s="2">
        <v>38</v>
      </c>
      <c r="G9" s="2">
        <v>23</v>
      </c>
      <c r="H9" s="1">
        <f>F9-G9</f>
        <v>15</v>
      </c>
      <c r="I9" s="1">
        <f>ABS(H9)/H9</f>
        <v>1</v>
      </c>
      <c r="J9" s="1">
        <f>0.5*ABS(I9+E9)</f>
        <v>1</v>
      </c>
      <c r="K9" s="1">
        <v>28</v>
      </c>
      <c r="L9" s="1">
        <f>Table1[[#This Row],[Column92]]*Table1[[#This Row],[Column9]]</f>
        <v>28</v>
      </c>
      <c r="M9" t="s">
        <v>12</v>
      </c>
      <c r="N9" t="s">
        <v>13</v>
      </c>
    </row>
    <row r="10" spans="1:14" x14ac:dyDescent="0.25">
      <c r="A10" s="3">
        <v>17.4550766995171</v>
      </c>
      <c r="B10" s="3">
        <v>30.5642812539405</v>
      </c>
      <c r="C10" s="3">
        <f>A10-B10</f>
        <v>-13.1092045544234</v>
      </c>
      <c r="D10" s="3">
        <f>ABS(Table1[[#This Row],[Column3]])</f>
        <v>13.1092045544234</v>
      </c>
      <c r="E10" s="1">
        <f>ABS(C10)/C10</f>
        <v>-1</v>
      </c>
      <c r="F10" s="2">
        <v>48</v>
      </c>
      <c r="G10" s="2">
        <v>45</v>
      </c>
      <c r="H10" s="1">
        <f>F10-G10</f>
        <v>3</v>
      </c>
      <c r="I10" s="1">
        <f>ABS(H10)/H10</f>
        <v>1</v>
      </c>
      <c r="J10" s="1">
        <f>0.5*ABS(I10+E10)</f>
        <v>0</v>
      </c>
      <c r="K10" s="1">
        <v>27</v>
      </c>
      <c r="L10" s="1">
        <f>Table1[[#This Row],[Column92]]*Table1[[#This Row],[Column9]]</f>
        <v>0</v>
      </c>
      <c r="M10" t="s">
        <v>28</v>
      </c>
      <c r="N10" t="s">
        <v>29</v>
      </c>
    </row>
    <row r="11" spans="1:14" x14ac:dyDescent="0.25">
      <c r="A11" s="3">
        <v>29.853627062353201</v>
      </c>
      <c r="B11" s="3">
        <v>17.942188360484799</v>
      </c>
      <c r="C11" s="3">
        <f>A11-B11</f>
        <v>11.911438701868402</v>
      </c>
      <c r="D11" s="3">
        <f>ABS(Table1[[#This Row],[Column3]])</f>
        <v>11.911438701868402</v>
      </c>
      <c r="E11" s="1">
        <f>ABS(C11)/C11</f>
        <v>1</v>
      </c>
      <c r="F11" s="2">
        <v>44</v>
      </c>
      <c r="G11" s="2">
        <v>7</v>
      </c>
      <c r="H11" s="1">
        <f>F11-G11</f>
        <v>37</v>
      </c>
      <c r="I11" s="1">
        <f>ABS(H11)/H11</f>
        <v>1</v>
      </c>
      <c r="J11" s="1">
        <f>0.5*ABS(I11+E11)</f>
        <v>1</v>
      </c>
      <c r="K11" s="1">
        <v>26</v>
      </c>
      <c r="L11" s="1">
        <f>Table1[[#This Row],[Column92]]*Table1[[#This Row],[Column9]]</f>
        <v>26</v>
      </c>
      <c r="M11" t="s">
        <v>54</v>
      </c>
      <c r="N11" t="s">
        <v>55</v>
      </c>
    </row>
    <row r="12" spans="1:14" x14ac:dyDescent="0.25">
      <c r="A12" s="3">
        <v>35.722603687191302</v>
      </c>
      <c r="B12" s="3">
        <v>24.215727088716999</v>
      </c>
      <c r="C12" s="3">
        <f>A12-B12</f>
        <v>11.506876598474303</v>
      </c>
      <c r="D12" s="3">
        <f>ABS(Table1[[#This Row],[Column3]])</f>
        <v>11.506876598474303</v>
      </c>
      <c r="E12" s="1">
        <f>ABS(C12)/C12</f>
        <v>1</v>
      </c>
      <c r="F12" s="2">
        <v>20</v>
      </c>
      <c r="G12" s="2">
        <v>23</v>
      </c>
      <c r="H12" s="1">
        <f>F12-G12</f>
        <v>-3</v>
      </c>
      <c r="I12" s="1">
        <f>ABS(H12)/H12</f>
        <v>-1</v>
      </c>
      <c r="J12" s="1">
        <f>0.5*ABS(I12+E12)</f>
        <v>0</v>
      </c>
      <c r="K12" s="1">
        <v>25</v>
      </c>
      <c r="L12" s="1">
        <f>Table1[[#This Row],[Column92]]*Table1[[#This Row],[Column9]]</f>
        <v>0</v>
      </c>
      <c r="M12" t="s">
        <v>6</v>
      </c>
      <c r="N12" t="s">
        <v>7</v>
      </c>
    </row>
    <row r="13" spans="1:14" x14ac:dyDescent="0.25">
      <c r="A13" s="3">
        <v>29.940886367370901</v>
      </c>
      <c r="B13" s="3">
        <v>21.165948681067199</v>
      </c>
      <c r="C13" s="3">
        <f>A13-B13</f>
        <v>8.7749376863037014</v>
      </c>
      <c r="D13" s="3">
        <f>ABS(Table1[[#This Row],[Column3]])</f>
        <v>8.7749376863037014</v>
      </c>
      <c r="E13" s="1">
        <f>ABS(C13)/C13</f>
        <v>1</v>
      </c>
      <c r="F13" s="2">
        <v>36</v>
      </c>
      <c r="G13" s="2">
        <v>9</v>
      </c>
      <c r="H13" s="1">
        <f>F13-G13</f>
        <v>27</v>
      </c>
      <c r="I13" s="1">
        <f>ABS(H13)/H13</f>
        <v>1</v>
      </c>
      <c r="J13" s="1">
        <f>0.5*ABS(I13+E13)</f>
        <v>1</v>
      </c>
      <c r="K13" s="1">
        <v>24</v>
      </c>
      <c r="L13" s="1">
        <f>Table1[[#This Row],[Column92]]*Table1[[#This Row],[Column9]]</f>
        <v>24</v>
      </c>
      <c r="M13" t="s">
        <v>44</v>
      </c>
      <c r="N13" t="s">
        <v>45</v>
      </c>
    </row>
    <row r="14" spans="1:14" x14ac:dyDescent="0.25">
      <c r="A14" s="3">
        <v>25.1922359626552</v>
      </c>
      <c r="B14" s="3">
        <v>33.351624519798399</v>
      </c>
      <c r="C14" s="3">
        <f>A14-B14</f>
        <v>-8.159388557143199</v>
      </c>
      <c r="D14" s="3">
        <f>ABS(Table1[[#This Row],[Column3]])</f>
        <v>8.159388557143199</v>
      </c>
      <c r="E14" s="1">
        <f>ABS(C14)/C14</f>
        <v>-1</v>
      </c>
      <c r="F14" s="2">
        <v>14</v>
      </c>
      <c r="G14" s="2">
        <v>21</v>
      </c>
      <c r="H14" s="1">
        <f>F14-G14</f>
        <v>-7</v>
      </c>
      <c r="I14" s="1">
        <f>ABS(H14)/H14</f>
        <v>-1</v>
      </c>
      <c r="J14" s="1">
        <f>0.5*ABS(I14+E14)</f>
        <v>1</v>
      </c>
      <c r="K14" s="1">
        <v>23</v>
      </c>
      <c r="L14" s="1">
        <f>Table1[[#This Row],[Column92]]*Table1[[#This Row],[Column9]]</f>
        <v>23</v>
      </c>
      <c r="M14" t="s">
        <v>60</v>
      </c>
      <c r="N14" t="s">
        <v>61</v>
      </c>
    </row>
    <row r="15" spans="1:14" x14ac:dyDescent="0.25">
      <c r="A15" s="3">
        <v>25.974024873769199</v>
      </c>
      <c r="B15" s="3">
        <v>18.003312387399401</v>
      </c>
      <c r="C15" s="3">
        <f>A15-B15</f>
        <v>7.9707124863697985</v>
      </c>
      <c r="D15" s="3">
        <f>ABS(Table1[[#This Row],[Column3]])</f>
        <v>7.9707124863697985</v>
      </c>
      <c r="E15" s="1">
        <f>ABS(C15)/C15</f>
        <v>1</v>
      </c>
      <c r="F15" s="2">
        <v>31</v>
      </c>
      <c r="G15" s="2">
        <v>45</v>
      </c>
      <c r="H15" s="1">
        <f>F15-G15</f>
        <v>-14</v>
      </c>
      <c r="I15" s="1">
        <f>ABS(H15)/H15</f>
        <v>-1</v>
      </c>
      <c r="J15" s="1">
        <f>0.5*ABS(I15+E15)</f>
        <v>0</v>
      </c>
      <c r="K15" s="1">
        <v>22</v>
      </c>
      <c r="L15" s="1">
        <f>Table1[[#This Row],[Column92]]*Table1[[#This Row],[Column9]]</f>
        <v>0</v>
      </c>
      <c r="M15" t="s">
        <v>0</v>
      </c>
      <c r="N15" t="s">
        <v>1</v>
      </c>
    </row>
    <row r="16" spans="1:14" x14ac:dyDescent="0.25">
      <c r="A16" s="3">
        <v>19.782187229463698</v>
      </c>
      <c r="B16" s="3">
        <v>27.450249580469698</v>
      </c>
      <c r="C16" s="3">
        <f>A16-B16</f>
        <v>-7.6680623510060002</v>
      </c>
      <c r="D16" s="3">
        <f>ABS(Table1[[#This Row],[Column3]])</f>
        <v>7.6680623510060002</v>
      </c>
      <c r="E16" s="1">
        <f>ABS(C16)/C16</f>
        <v>-1</v>
      </c>
      <c r="F16" s="2">
        <v>39</v>
      </c>
      <c r="G16" s="2">
        <v>17</v>
      </c>
      <c r="H16" s="1">
        <f>F16-G16</f>
        <v>22</v>
      </c>
      <c r="I16" s="1">
        <f>ABS(H16)/H16</f>
        <v>1</v>
      </c>
      <c r="J16" s="1">
        <f>0.5*ABS(I16+E16)</f>
        <v>0</v>
      </c>
      <c r="K16" s="1">
        <v>21</v>
      </c>
      <c r="L16" s="1">
        <f>Table1[[#This Row],[Column92]]*Table1[[#This Row],[Column9]]</f>
        <v>0</v>
      </c>
      <c r="M16" t="s">
        <v>24</v>
      </c>
      <c r="N16" t="s">
        <v>25</v>
      </c>
    </row>
    <row r="17" spans="1:14" x14ac:dyDescent="0.25">
      <c r="A17" s="3">
        <v>30.430481182334699</v>
      </c>
      <c r="B17" s="3">
        <v>23.072065788028201</v>
      </c>
      <c r="C17" s="3">
        <f>A17-B17</f>
        <v>7.3584153943064976</v>
      </c>
      <c r="D17" s="3">
        <f>ABS(Table1[[#This Row],[Column3]])</f>
        <v>7.3584153943064976</v>
      </c>
      <c r="E17" s="1">
        <f>ABS(C17)/C17</f>
        <v>1</v>
      </c>
      <c r="F17" s="2">
        <v>52</v>
      </c>
      <c r="G17" s="2">
        <v>48</v>
      </c>
      <c r="H17" s="1">
        <f>F17-G17</f>
        <v>4</v>
      </c>
      <c r="I17" s="1">
        <f>ABS(H17)/H17</f>
        <v>1</v>
      </c>
      <c r="J17" s="1">
        <f>0.5*ABS(I17+E17)</f>
        <v>1</v>
      </c>
      <c r="K17" s="1">
        <v>20</v>
      </c>
      <c r="L17" s="1">
        <f>Table1[[#This Row],[Column92]]*Table1[[#This Row],[Column9]]</f>
        <v>20</v>
      </c>
      <c r="M17" t="s">
        <v>30</v>
      </c>
      <c r="N17" t="s">
        <v>31</v>
      </c>
    </row>
    <row r="18" spans="1:14" x14ac:dyDescent="0.25">
      <c r="A18" s="3">
        <v>23.883922112625299</v>
      </c>
      <c r="B18" s="3">
        <v>30.662066124246</v>
      </c>
      <c r="C18" s="3">
        <f>A18-B18</f>
        <v>-6.7781440116207001</v>
      </c>
      <c r="D18" s="3">
        <f>ABS(Table1[[#This Row],[Column3]])</f>
        <v>6.7781440116207001</v>
      </c>
      <c r="E18" s="1">
        <f>ABS(C18)/C18</f>
        <v>-1</v>
      </c>
      <c r="F18" s="2">
        <v>35</v>
      </c>
      <c r="G18" s="2">
        <v>40</v>
      </c>
      <c r="H18" s="1">
        <f>F18-G18</f>
        <v>-5</v>
      </c>
      <c r="I18" s="1">
        <f>ABS(H18)/H18</f>
        <v>-1</v>
      </c>
      <c r="J18" s="1">
        <f>0.5*ABS(I18+E18)</f>
        <v>1</v>
      </c>
      <c r="K18" s="1">
        <v>19</v>
      </c>
      <c r="L18" s="1">
        <f>Table1[[#This Row],[Column92]]*Table1[[#This Row],[Column9]]</f>
        <v>19</v>
      </c>
      <c r="M18" t="s">
        <v>26</v>
      </c>
      <c r="N18" t="s">
        <v>27</v>
      </c>
    </row>
    <row r="19" spans="1:14" x14ac:dyDescent="0.25">
      <c r="A19" s="3">
        <v>30.856303608965799</v>
      </c>
      <c r="B19" s="3">
        <v>24.093640542974601</v>
      </c>
      <c r="C19" s="3">
        <f>A19-B19</f>
        <v>6.7626630659911982</v>
      </c>
      <c r="D19" s="3">
        <f>ABS(Table1[[#This Row],[Column3]])</f>
        <v>6.7626630659911982</v>
      </c>
      <c r="E19" s="1">
        <f>ABS(C19)/C19</f>
        <v>1</v>
      </c>
      <c r="F19" s="2">
        <v>45</v>
      </c>
      <c r="G19" s="2">
        <v>20</v>
      </c>
      <c r="H19" s="1">
        <f>F19-G19</f>
        <v>25</v>
      </c>
      <c r="I19" s="1">
        <f>ABS(H19)/H19</f>
        <v>1</v>
      </c>
      <c r="J19" s="1">
        <f>0.5*ABS(I19+E19)</f>
        <v>1</v>
      </c>
      <c r="K19" s="1">
        <v>18</v>
      </c>
      <c r="L19" s="1">
        <f>Table1[[#This Row],[Column92]]*Table1[[#This Row],[Column9]]</f>
        <v>18</v>
      </c>
      <c r="M19" t="s">
        <v>20</v>
      </c>
      <c r="N19" t="s">
        <v>21</v>
      </c>
    </row>
    <row r="20" spans="1:14" x14ac:dyDescent="0.25">
      <c r="A20" s="3">
        <v>21.733398981430501</v>
      </c>
      <c r="B20" s="3">
        <v>28.012711076721999</v>
      </c>
      <c r="C20" s="3">
        <f>A20-B20</f>
        <v>-6.2793120952914983</v>
      </c>
      <c r="D20" s="3">
        <f>ABS(Table1[[#This Row],[Column3]])</f>
        <v>6.2793120952914983</v>
      </c>
      <c r="E20" s="1">
        <f>ABS(C20)/C20</f>
        <v>-1</v>
      </c>
      <c r="F20" s="2">
        <v>37</v>
      </c>
      <c r="G20" s="2">
        <v>23</v>
      </c>
      <c r="H20" s="1">
        <f>F20-G20</f>
        <v>14</v>
      </c>
      <c r="I20" s="1">
        <f>ABS(H20)/H20</f>
        <v>1</v>
      </c>
      <c r="J20" s="1">
        <f>0.5*ABS(I20+E20)</f>
        <v>0</v>
      </c>
      <c r="K20" s="1">
        <v>17</v>
      </c>
      <c r="L20" s="1">
        <f>Table1[[#This Row],[Column92]]*Table1[[#This Row],[Column9]]</f>
        <v>0</v>
      </c>
      <c r="M20" t="s">
        <v>2</v>
      </c>
      <c r="N20" t="s">
        <v>3</v>
      </c>
    </row>
    <row r="21" spans="1:14" x14ac:dyDescent="0.25">
      <c r="A21" s="3">
        <v>25.834569170903499</v>
      </c>
      <c r="B21" s="3">
        <v>19.821898391139701</v>
      </c>
      <c r="C21" s="3">
        <f>A21-B21</f>
        <v>6.0126707797637984</v>
      </c>
      <c r="D21" s="3">
        <f>ABS(Table1[[#This Row],[Column3]])</f>
        <v>6.0126707797637984</v>
      </c>
      <c r="E21" s="1">
        <f>ABS(C21)/C21</f>
        <v>1</v>
      </c>
      <c r="F21" s="2">
        <v>49</v>
      </c>
      <c r="G21" s="2">
        <v>24</v>
      </c>
      <c r="H21" s="1">
        <f>F21-G21</f>
        <v>25</v>
      </c>
      <c r="I21" s="1">
        <f>ABS(H21)/H21</f>
        <v>1</v>
      </c>
      <c r="J21" s="1">
        <f>0.5*ABS(I21+E21)</f>
        <v>1</v>
      </c>
      <c r="K21" s="1">
        <v>16</v>
      </c>
      <c r="L21" s="1">
        <f>Table1[[#This Row],[Column92]]*Table1[[#This Row],[Column9]]</f>
        <v>16</v>
      </c>
      <c r="M21" t="s">
        <v>18</v>
      </c>
      <c r="N21" t="s">
        <v>19</v>
      </c>
    </row>
    <row r="22" spans="1:14" x14ac:dyDescent="0.25">
      <c r="A22" s="3">
        <v>21.888257299606799</v>
      </c>
      <c r="B22" s="3">
        <v>27.8274928516913</v>
      </c>
      <c r="C22" s="3">
        <f>A22-B22</f>
        <v>-5.9392355520845008</v>
      </c>
      <c r="D22" s="3">
        <f>ABS(Table1[[#This Row],[Column3]])</f>
        <v>5.9392355520845008</v>
      </c>
      <c r="E22" s="1">
        <f>ABS(C22)/C22</f>
        <v>-1</v>
      </c>
      <c r="F22" s="2">
        <v>24</v>
      </c>
      <c r="G22" s="2">
        <v>6</v>
      </c>
      <c r="H22" s="1">
        <f>F22-G22</f>
        <v>18</v>
      </c>
      <c r="I22" s="1">
        <f>ABS(H22)/H22</f>
        <v>1</v>
      </c>
      <c r="J22" s="1">
        <f>0.5*ABS(I22+E22)</f>
        <v>0</v>
      </c>
      <c r="K22" s="1">
        <v>15</v>
      </c>
      <c r="L22" s="1">
        <f>Table1[[#This Row],[Column92]]*Table1[[#This Row],[Column9]]</f>
        <v>0</v>
      </c>
      <c r="M22" t="s">
        <v>50</v>
      </c>
      <c r="N22" t="s">
        <v>51</v>
      </c>
    </row>
    <row r="23" spans="1:14" x14ac:dyDescent="0.25">
      <c r="A23" s="3">
        <v>20.843323625263501</v>
      </c>
      <c r="B23" s="3">
        <v>25.924742269772299</v>
      </c>
      <c r="C23" s="3">
        <f>A23-B23</f>
        <v>-5.0814186445087977</v>
      </c>
      <c r="D23" s="3">
        <f>ABS(Table1[[#This Row],[Column3]])</f>
        <v>5.0814186445087977</v>
      </c>
      <c r="E23" s="1">
        <f>ABS(C23)/C23</f>
        <v>-1</v>
      </c>
      <c r="F23" s="2">
        <v>17</v>
      </c>
      <c r="G23" s="2">
        <v>25</v>
      </c>
      <c r="H23" s="1">
        <f>F23-G23</f>
        <v>-8</v>
      </c>
      <c r="I23" s="1">
        <f>ABS(H23)/H23</f>
        <v>-1</v>
      </c>
      <c r="J23" s="1">
        <f>0.5*ABS(I23+E23)</f>
        <v>1</v>
      </c>
      <c r="K23" s="1">
        <v>14</v>
      </c>
      <c r="L23" s="1">
        <f>Table1[[#This Row],[Column92]]*Table1[[#This Row],[Column9]]</f>
        <v>14</v>
      </c>
      <c r="M23" t="s">
        <v>34</v>
      </c>
      <c r="N23" t="s">
        <v>35</v>
      </c>
    </row>
    <row r="24" spans="1:14" x14ac:dyDescent="0.25">
      <c r="A24" s="3">
        <v>22.5924422695287</v>
      </c>
      <c r="B24" s="3">
        <v>18.186677423887399</v>
      </c>
      <c r="C24" s="3">
        <f>A24-B24</f>
        <v>4.4057648456413006</v>
      </c>
      <c r="D24" s="3">
        <f>ABS(Table1[[#This Row],[Column3]])</f>
        <v>4.4057648456413006</v>
      </c>
      <c r="E24" s="1">
        <f>ABS(C24)/C24</f>
        <v>1</v>
      </c>
      <c r="F24" s="2">
        <v>42</v>
      </c>
      <c r="G24" s="2">
        <v>12</v>
      </c>
      <c r="H24" s="1">
        <f>F24-G24</f>
        <v>30</v>
      </c>
      <c r="I24" s="1">
        <f>ABS(H24)/H24</f>
        <v>1</v>
      </c>
      <c r="J24" s="1">
        <f>0.5*ABS(I24+E24)</f>
        <v>1</v>
      </c>
      <c r="K24" s="1">
        <v>13</v>
      </c>
      <c r="L24" s="1">
        <f>Table1[[#This Row],[Column92]]*Table1[[#This Row],[Column9]]</f>
        <v>13</v>
      </c>
      <c r="M24" t="s">
        <v>22</v>
      </c>
      <c r="N24" t="s">
        <v>23</v>
      </c>
    </row>
    <row r="25" spans="1:14" x14ac:dyDescent="0.25">
      <c r="A25" s="3">
        <v>20.9583649426168</v>
      </c>
      <c r="B25" s="3">
        <v>25.213893782666801</v>
      </c>
      <c r="C25" s="3">
        <f>A25-B25</f>
        <v>-4.2555288400500011</v>
      </c>
      <c r="D25" s="3">
        <f>ABS(Table1[[#This Row],[Column3]])</f>
        <v>4.2555288400500011</v>
      </c>
      <c r="E25" s="1">
        <f>ABS(C25)/C25</f>
        <v>-1</v>
      </c>
      <c r="F25" s="2">
        <v>24</v>
      </c>
      <c r="G25" s="2">
        <v>41</v>
      </c>
      <c r="H25" s="1">
        <f>F25-G25</f>
        <v>-17</v>
      </c>
      <c r="I25" s="1">
        <f>ABS(H25)/H25</f>
        <v>-1</v>
      </c>
      <c r="J25" s="1">
        <f>0.5*ABS(I25+E25)</f>
        <v>1</v>
      </c>
      <c r="K25" s="1">
        <v>12</v>
      </c>
      <c r="L25" s="1">
        <f>Table1[[#This Row],[Column92]]*Table1[[#This Row],[Column9]]</f>
        <v>12</v>
      </c>
      <c r="M25" t="s">
        <v>38</v>
      </c>
      <c r="N25" t="s">
        <v>39</v>
      </c>
    </row>
    <row r="26" spans="1:14" x14ac:dyDescent="0.25">
      <c r="A26" s="3">
        <v>25.903074574577399</v>
      </c>
      <c r="B26" s="3">
        <v>21.8565769985114</v>
      </c>
      <c r="C26" s="3">
        <f>A26-B26</f>
        <v>4.0464975760659989</v>
      </c>
      <c r="D26" s="3">
        <f>ABS(Table1[[#This Row],[Column3]])</f>
        <v>4.0464975760659989</v>
      </c>
      <c r="E26" s="1">
        <f>ABS(C26)/C26</f>
        <v>1</v>
      </c>
      <c r="F26" s="2">
        <v>21</v>
      </c>
      <c r="G26" s="2">
        <v>14</v>
      </c>
      <c r="H26" s="1">
        <f>F26-G26</f>
        <v>7</v>
      </c>
      <c r="I26" s="1">
        <f>ABS(H26)/H26</f>
        <v>1</v>
      </c>
      <c r="J26" s="1">
        <f>0.5*ABS(I26+E26)</f>
        <v>1</v>
      </c>
      <c r="K26" s="1">
        <v>11</v>
      </c>
      <c r="L26" s="1">
        <f>Table1[[#This Row],[Column92]]*Table1[[#This Row],[Column9]]</f>
        <v>11</v>
      </c>
      <c r="M26" t="s">
        <v>40</v>
      </c>
      <c r="N26" t="s">
        <v>41</v>
      </c>
    </row>
    <row r="27" spans="1:14" x14ac:dyDescent="0.25">
      <c r="A27" s="3">
        <v>23.804549867141301</v>
      </c>
      <c r="B27" s="3">
        <v>20.239997920461999</v>
      </c>
      <c r="C27" s="3">
        <f>A27-B27</f>
        <v>3.5645519466793019</v>
      </c>
      <c r="D27" s="3">
        <f>ABS(Table1[[#This Row],[Column3]])</f>
        <v>3.5645519466793019</v>
      </c>
      <c r="E27" s="1">
        <f>ABS(C27)/C27</f>
        <v>1</v>
      </c>
      <c r="F27" s="2">
        <v>31</v>
      </c>
      <c r="G27" s="2">
        <v>14</v>
      </c>
      <c r="H27" s="1">
        <f>F27-G27</f>
        <v>17</v>
      </c>
      <c r="I27" s="1">
        <f>ABS(H27)/H27</f>
        <v>1</v>
      </c>
      <c r="J27" s="1">
        <f>0.5*ABS(I27+E27)</f>
        <v>1</v>
      </c>
      <c r="K27" s="1">
        <v>10</v>
      </c>
      <c r="L27" s="1">
        <f>Table1[[#This Row],[Column92]]*Table1[[#This Row],[Column9]]</f>
        <v>10</v>
      </c>
      <c r="M27" t="s">
        <v>42</v>
      </c>
      <c r="N27" t="s">
        <v>43</v>
      </c>
    </row>
    <row r="28" spans="1:14" x14ac:dyDescent="0.25">
      <c r="A28" s="3">
        <v>25.8128608329027</v>
      </c>
      <c r="B28" s="3">
        <v>29.096885906265999</v>
      </c>
      <c r="C28" s="3">
        <f>A28-B28</f>
        <v>-3.2840250733632992</v>
      </c>
      <c r="D28" s="3">
        <f>ABS(Table1[[#This Row],[Column3]])</f>
        <v>3.2840250733632992</v>
      </c>
      <c r="E28" s="1">
        <f>ABS(C28)/C28</f>
        <v>-1</v>
      </c>
      <c r="F28" s="2">
        <v>41</v>
      </c>
      <c r="G28" s="2">
        <v>31</v>
      </c>
      <c r="H28" s="1">
        <f>F28-G28</f>
        <v>10</v>
      </c>
      <c r="I28" s="1">
        <f>ABS(H28)/H28</f>
        <v>1</v>
      </c>
      <c r="J28" s="1">
        <f>0.5*ABS(I28+E28)</f>
        <v>0</v>
      </c>
      <c r="K28" s="1">
        <v>9</v>
      </c>
      <c r="L28" s="1">
        <f>Table1[[#This Row],[Column92]]*Table1[[#This Row],[Column9]]</f>
        <v>0</v>
      </c>
      <c r="M28" t="s">
        <v>56</v>
      </c>
      <c r="N28" t="s">
        <v>57</v>
      </c>
    </row>
    <row r="29" spans="1:14" x14ac:dyDescent="0.25">
      <c r="A29" s="3">
        <v>21.6746369894975</v>
      </c>
      <c r="B29" s="3">
        <v>24.590516959168902</v>
      </c>
      <c r="C29" s="3">
        <f>A29-B29</f>
        <v>-2.9158799696714013</v>
      </c>
      <c r="D29" s="3">
        <f>ABS(Table1[[#This Row],[Column3]])</f>
        <v>2.9158799696714013</v>
      </c>
      <c r="E29" s="1">
        <f>ABS(C29)/C29</f>
        <v>-1</v>
      </c>
      <c r="F29" s="2">
        <v>19</v>
      </c>
      <c r="G29" s="2">
        <v>24</v>
      </c>
      <c r="H29" s="1">
        <f>F29-G29</f>
        <v>-5</v>
      </c>
      <c r="I29" s="1">
        <f>ABS(H29)/H29</f>
        <v>-1</v>
      </c>
      <c r="J29" s="1">
        <f>0.5*ABS(I29+E29)</f>
        <v>1</v>
      </c>
      <c r="K29" s="1">
        <v>8</v>
      </c>
      <c r="L29" s="1">
        <f>Table1[[#This Row],[Column92]]*Table1[[#This Row],[Column9]]</f>
        <v>8</v>
      </c>
      <c r="M29" t="s">
        <v>36</v>
      </c>
      <c r="N29" t="s">
        <v>37</v>
      </c>
    </row>
    <row r="30" spans="1:14" x14ac:dyDescent="0.25">
      <c r="A30" s="3">
        <v>21.331043217335299</v>
      </c>
      <c r="B30" s="3">
        <v>19.0157414520407</v>
      </c>
      <c r="C30" s="3">
        <f>A30-B30</f>
        <v>2.3153017652945991</v>
      </c>
      <c r="D30" s="3">
        <f>ABS(Table1[[#This Row],[Column3]])</f>
        <v>2.3153017652945991</v>
      </c>
      <c r="E30" s="1">
        <f>ABS(C30)/C30</f>
        <v>1</v>
      </c>
      <c r="F30" s="2">
        <v>24</v>
      </c>
      <c r="G30" s="2">
        <v>20</v>
      </c>
      <c r="H30" s="1">
        <f>F30-G30</f>
        <v>4</v>
      </c>
      <c r="I30" s="1">
        <f>ABS(H30)/H30</f>
        <v>1</v>
      </c>
      <c r="J30" s="1">
        <f>0.5*ABS(I30+E30)</f>
        <v>1</v>
      </c>
      <c r="K30" s="1">
        <v>7</v>
      </c>
      <c r="L30" s="1">
        <f>Table1[[#This Row],[Column92]]*Table1[[#This Row],[Column9]]</f>
        <v>7</v>
      </c>
      <c r="M30" t="s">
        <v>48</v>
      </c>
      <c r="N30" t="s">
        <v>49</v>
      </c>
    </row>
    <row r="31" spans="1:14" x14ac:dyDescent="0.25">
      <c r="A31" s="3">
        <v>20.3718088194167</v>
      </c>
      <c r="B31" s="3">
        <v>18.729500682675599</v>
      </c>
      <c r="C31" s="3">
        <f>A31-B31</f>
        <v>1.6423081367411001</v>
      </c>
      <c r="D31" s="3">
        <f>ABS(Table1[[#This Row],[Column3]])</f>
        <v>1.6423081367411001</v>
      </c>
      <c r="E31" s="1">
        <f>ABS(C31)/C31</f>
        <v>1</v>
      </c>
      <c r="F31" s="2">
        <v>17</v>
      </c>
      <c r="G31" s="2">
        <v>21</v>
      </c>
      <c r="H31" s="1">
        <f>F31-G31</f>
        <v>-4</v>
      </c>
      <c r="I31" s="1">
        <f>ABS(H31)/H31</f>
        <v>-1</v>
      </c>
      <c r="J31" s="1">
        <f>0.5*ABS(I31+E31)</f>
        <v>0</v>
      </c>
      <c r="K31" s="1">
        <v>6</v>
      </c>
      <c r="L31" s="1">
        <f>Table1[[#This Row],[Column92]]*Table1[[#This Row],[Column9]]</f>
        <v>0</v>
      </c>
      <c r="M31" t="s">
        <v>52</v>
      </c>
      <c r="N31" t="s">
        <v>53</v>
      </c>
    </row>
    <row r="32" spans="1:14" x14ac:dyDescent="0.25">
      <c r="A32" s="3">
        <v>23.063283506908402</v>
      </c>
      <c r="B32" s="3">
        <v>21.629467641413701</v>
      </c>
      <c r="C32" s="3">
        <f>A32-B32</f>
        <v>1.4338158654947009</v>
      </c>
      <c r="D32" s="3">
        <f>ABS(Table1[[#This Row],[Column3]])</f>
        <v>1.4338158654947009</v>
      </c>
      <c r="E32" s="1">
        <f>ABS(C32)/C32</f>
        <v>1</v>
      </c>
      <c r="F32" s="2">
        <v>27</v>
      </c>
      <c r="G32" s="2">
        <v>30</v>
      </c>
      <c r="H32" s="1">
        <f>F32-G32</f>
        <v>-3</v>
      </c>
      <c r="I32" s="1">
        <f>ABS(H32)/H32</f>
        <v>-1</v>
      </c>
      <c r="J32" s="1">
        <f>0.5*ABS(I32+E32)</f>
        <v>0</v>
      </c>
      <c r="K32" s="1">
        <v>5</v>
      </c>
      <c r="L32" s="1">
        <f>Table1[[#This Row],[Column92]]*Table1[[#This Row],[Column9]]</f>
        <v>0</v>
      </c>
      <c r="M32" t="s">
        <v>14</v>
      </c>
      <c r="N32" t="s">
        <v>15</v>
      </c>
    </row>
    <row r="33" spans="1:14" x14ac:dyDescent="0.25">
      <c r="A33" s="3">
        <v>24.550035497766199</v>
      </c>
      <c r="B33" s="3">
        <v>23.1498045157674</v>
      </c>
      <c r="C33" s="3">
        <f>A33-B33</f>
        <v>1.4002309819987993</v>
      </c>
      <c r="D33" s="3">
        <f>ABS(Table1[[#This Row],[Column3]])</f>
        <v>1.4002309819987993</v>
      </c>
      <c r="E33" s="1">
        <f>ABS(C33)/C33</f>
        <v>1</v>
      </c>
      <c r="F33" s="2">
        <v>34</v>
      </c>
      <c r="G33" s="2">
        <v>24</v>
      </c>
      <c r="H33" s="1">
        <f>F33-G33</f>
        <v>10</v>
      </c>
      <c r="I33" s="1">
        <f>ABS(H33)/H33</f>
        <v>1</v>
      </c>
      <c r="J33" s="1">
        <f>0.5*ABS(I33+E33)</f>
        <v>1</v>
      </c>
      <c r="K33" s="1">
        <v>4</v>
      </c>
      <c r="L33" s="1">
        <f>Table1[[#This Row],[Column92]]*Table1[[#This Row],[Column9]]</f>
        <v>4</v>
      </c>
      <c r="M33" t="s">
        <v>66</v>
      </c>
      <c r="N33" t="s">
        <v>67</v>
      </c>
    </row>
    <row r="34" spans="1:14" x14ac:dyDescent="0.25">
      <c r="A34" s="3">
        <v>21.879247546073302</v>
      </c>
      <c r="B34" s="3">
        <v>21.0529349187291</v>
      </c>
      <c r="C34" s="3">
        <f>A34-B34</f>
        <v>0.82631262734420119</v>
      </c>
      <c r="D34" s="3">
        <f>ABS(Table1[[#This Row],[Column3]])</f>
        <v>0.82631262734420119</v>
      </c>
      <c r="E34" s="1">
        <f>ABS(C34)/C34</f>
        <v>1</v>
      </c>
      <c r="F34" s="2">
        <v>24</v>
      </c>
      <c r="G34" s="2">
        <v>21</v>
      </c>
      <c r="H34" s="1">
        <f>F34-G34</f>
        <v>3</v>
      </c>
      <c r="I34" s="1">
        <f>ABS(H34)/H34</f>
        <v>1</v>
      </c>
      <c r="J34" s="1">
        <f>0.5*ABS(I34+E34)</f>
        <v>1</v>
      </c>
      <c r="K34" s="1">
        <v>3</v>
      </c>
      <c r="L34" s="1">
        <f>Table1[[#This Row],[Column92]]*Table1[[#This Row],[Column9]]</f>
        <v>3</v>
      </c>
      <c r="M34" t="s">
        <v>68</v>
      </c>
      <c r="N34" t="s">
        <v>69</v>
      </c>
    </row>
    <row r="35" spans="1:14" x14ac:dyDescent="0.25">
      <c r="A35" s="3">
        <v>21.696895868327601</v>
      </c>
      <c r="B35" s="3">
        <v>21.6372712965692</v>
      </c>
      <c r="C35" s="3">
        <f>A35-B35</f>
        <v>5.9624571758401856E-2</v>
      </c>
      <c r="D35" s="3">
        <f>ABS(Table1[[#This Row],[Column3]])</f>
        <v>5.9624571758401856E-2</v>
      </c>
      <c r="E35" s="1">
        <f>ABS(C35)/C35</f>
        <v>1</v>
      </c>
      <c r="F35" s="2">
        <v>29</v>
      </c>
      <c r="G35" s="2">
        <v>16</v>
      </c>
      <c r="H35" s="1">
        <f>F35-G35</f>
        <v>13</v>
      </c>
      <c r="I35" s="1">
        <f>ABS(H35)/H35</f>
        <v>1</v>
      </c>
      <c r="J35" s="1">
        <f>0.5*ABS(I35+E35)</f>
        <v>1</v>
      </c>
      <c r="K35" s="1">
        <v>2</v>
      </c>
      <c r="L35" s="1">
        <f>Table1[[#This Row],[Column92]]*Table1[[#This Row],[Column9]]</f>
        <v>2</v>
      </c>
      <c r="M35" t="s">
        <v>62</v>
      </c>
      <c r="N35" t="s">
        <v>63</v>
      </c>
    </row>
    <row r="36" spans="1:14" x14ac:dyDescent="0.25">
      <c r="A36" s="3">
        <v>22.683040833014001</v>
      </c>
      <c r="B36" s="3">
        <v>22.711956027087599</v>
      </c>
      <c r="C36" s="3">
        <f>A36-B36</f>
        <v>-2.8915194073597661E-2</v>
      </c>
      <c r="D36" s="3">
        <f>ABS(Table1[[#This Row],[Column3]])</f>
        <v>2.8915194073597661E-2</v>
      </c>
      <c r="E36" s="1">
        <f>ABS(C36)/C36</f>
        <v>-1</v>
      </c>
      <c r="F36" s="2">
        <v>20</v>
      </c>
      <c r="G36" s="2">
        <v>31</v>
      </c>
      <c r="H36" s="1">
        <f>F36-G36</f>
        <v>-11</v>
      </c>
      <c r="I36" s="1">
        <f>ABS(H36)/H36</f>
        <v>-1</v>
      </c>
      <c r="J36" s="1">
        <f>0.5*ABS(I36+E36)</f>
        <v>1</v>
      </c>
      <c r="K36" s="1">
        <v>1</v>
      </c>
      <c r="L36" s="1">
        <f>Table1[[#This Row],[Column92]]*Table1[[#This Row],[Column9]]</f>
        <v>1</v>
      </c>
      <c r="M36" t="s">
        <v>46</v>
      </c>
      <c r="N36" t="s">
        <v>47</v>
      </c>
    </row>
    <row r="37" spans="1:14" x14ac:dyDescent="0.25">
      <c r="A37" s="3">
        <f>SUM(Table1[Column1])</f>
        <v>891.87265908710913</v>
      </c>
      <c r="B37" s="3">
        <f>SUM(Table1[Column2])</f>
        <v>815.60531310418162</v>
      </c>
      <c r="C37" s="3">
        <f>SUM(Table1[Column3])</f>
        <v>76.267345982927509</v>
      </c>
      <c r="F37" s="2">
        <f>SUM(Table1[Column5])</f>
        <v>1088</v>
      </c>
      <c r="G37" s="2">
        <f>SUM(Table1[Column6])</f>
        <v>880</v>
      </c>
      <c r="H37" s="1">
        <f>SUM(Table1[Column7])</f>
        <v>208</v>
      </c>
      <c r="I37" s="1"/>
      <c r="J37" s="1">
        <f>SUM(Table1[Column9])</f>
        <v>25</v>
      </c>
      <c r="K37" s="1"/>
      <c r="L37" s="1">
        <f>SUM(Table1[Column93])</f>
        <v>451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2013_Bowl_Predictions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2014-08-12T01:03:18Z</dcterms:created>
  <dcterms:modified xsi:type="dcterms:W3CDTF">2014-08-12T01:23:44Z</dcterms:modified>
</cp:coreProperties>
</file>