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886" activeTab="2"/>
  </bookViews>
  <sheets>
    <sheet name="Prix de revient initial S3" sheetId="1" r:id="rId1"/>
    <sheet name="Prix de revient à jour S3" sheetId="2" r:id="rId2"/>
    <sheet name="Evolution du coût de revient" sheetId="3" r:id="rId3"/>
    <sheet name="Taux horaire d'un technicien" sheetId="4" r:id="rId4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1" i="2" l="1"/>
  <c r="L21" i="2" s="1"/>
  <c r="M21" i="2" s="1"/>
  <c r="E9" i="4"/>
  <c r="E11" i="4" s="1"/>
  <c r="E15" i="4" s="1"/>
  <c r="F22" i="2"/>
  <c r="B22" i="2"/>
  <c r="J20" i="2"/>
  <c r="J19" i="2"/>
  <c r="J18" i="2"/>
  <c r="J17" i="2"/>
  <c r="J16" i="2"/>
  <c r="J15" i="2"/>
  <c r="J14" i="2"/>
  <c r="J13" i="2"/>
  <c r="J12" i="2"/>
  <c r="J11" i="2"/>
  <c r="K10" i="2"/>
  <c r="K22" i="2" s="1"/>
  <c r="I10" i="2"/>
  <c r="I22" i="2" s="1"/>
  <c r="H10" i="2"/>
  <c r="H22" i="2" s="1"/>
  <c r="G10" i="2"/>
  <c r="G22" i="2" s="1"/>
  <c r="F10" i="2"/>
  <c r="E10" i="2"/>
  <c r="E22" i="2" s="1"/>
  <c r="D10" i="2"/>
  <c r="D22" i="2" s="1"/>
  <c r="C10" i="2"/>
  <c r="C22" i="2" s="1"/>
  <c r="B10" i="2"/>
  <c r="L22" i="1"/>
  <c r="J22" i="1"/>
  <c r="I22" i="1"/>
  <c r="H22" i="1"/>
  <c r="G22" i="1"/>
  <c r="F22" i="1"/>
  <c r="E22" i="1"/>
  <c r="D22" i="1"/>
  <c r="C22" i="1"/>
  <c r="K21" i="1"/>
  <c r="K20" i="1"/>
  <c r="K19" i="1"/>
  <c r="K18" i="1"/>
  <c r="K17" i="1"/>
  <c r="K16" i="1"/>
  <c r="K15" i="1"/>
  <c r="K14" i="1"/>
  <c r="K13" i="1"/>
  <c r="K12" i="1"/>
  <c r="K11" i="1"/>
  <c r="K10" i="1"/>
  <c r="K22" i="1" s="1"/>
  <c r="K24" i="1" l="1"/>
  <c r="J24" i="2"/>
  <c r="J10" i="2"/>
  <c r="J22" i="2" s="1"/>
  <c r="L10" i="2"/>
  <c r="M10" i="2" s="1"/>
  <c r="M19" i="1" l="1"/>
  <c r="M15" i="1"/>
  <c r="M11" i="1"/>
  <c r="M12" i="1"/>
  <c r="M13" i="1"/>
  <c r="M18" i="1"/>
  <c r="M14" i="1"/>
  <c r="M10" i="1"/>
  <c r="N10" i="1" s="1"/>
  <c r="N11" i="1" s="1"/>
  <c r="M20" i="1"/>
  <c r="M16" i="1"/>
  <c r="M21" i="1"/>
  <c r="M17" i="1"/>
  <c r="M11" i="2"/>
  <c r="M12" i="2" s="1"/>
  <c r="M13" i="2" s="1"/>
  <c r="L17" i="2"/>
  <c r="L13" i="2"/>
  <c r="L14" i="2"/>
  <c r="L19" i="2"/>
  <c r="L15" i="2"/>
  <c r="L20" i="2"/>
  <c r="L16" i="2"/>
  <c r="L12" i="2"/>
  <c r="L18" i="2"/>
  <c r="L11" i="2"/>
  <c r="M14" i="2" l="1"/>
  <c r="M15" i="2" s="1"/>
  <c r="M16" i="2" s="1"/>
  <c r="M17" i="2" s="1"/>
  <c r="M18" i="2" s="1"/>
  <c r="M19" i="2" s="1"/>
  <c r="M20" i="2" s="1"/>
  <c r="M22" i="2" s="1"/>
  <c r="N12" i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I27" i="1" s="1"/>
</calcChain>
</file>

<file path=xl/sharedStrings.xml><?xml version="1.0" encoding="utf-8"?>
<sst xmlns="http://schemas.openxmlformats.org/spreadsheetml/2006/main" count="103" uniqueCount="48">
  <si>
    <t>P7 – Client SNMP Android</t>
  </si>
  <si>
    <t>Coût estimé du projet</t>
  </si>
  <si>
    <t>Semaine</t>
  </si>
  <si>
    <t>Dylan FAYANT</t>
  </si>
  <si>
    <t>Julien HENRION</t>
  </si>
  <si>
    <t>Simon FOEX</t>
  </si>
  <si>
    <t>Valentin LEFEUVRE</t>
  </si>
  <si>
    <t>Machine</t>
  </si>
  <si>
    <t>Expert</t>
  </si>
  <si>
    <t>Coût total semaine (€)</t>
  </si>
  <si>
    <t>Coût total cumulé (€)</t>
  </si>
  <si>
    <t>Informatique (programmation)</t>
  </si>
  <si>
    <t>Gestion Projet</t>
  </si>
  <si>
    <t>Total Heure</t>
  </si>
  <si>
    <t>Coût heure expert</t>
  </si>
  <si>
    <t>Coût heure machine</t>
  </si>
  <si>
    <t>Coût heure travail</t>
  </si>
  <si>
    <t>Coût total estimé :</t>
  </si>
  <si>
    <t>Auteur:</t>
  </si>
  <si>
    <t>IUT Valence</t>
  </si>
  <si>
    <t>Projets tutorés 2016-17</t>
  </si>
  <si>
    <t xml:space="preserve">mis à jour le: </t>
  </si>
  <si>
    <t>Version 3.2</t>
  </si>
  <si>
    <t>Département informatique</t>
  </si>
  <si>
    <t>Coût actuel du projet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</si>
  <si>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</si>
  <si>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</si>
  <si>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</si>
  <si>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</si>
  <si>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</si>
  <si>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</si>
  <si>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</si>
  <si>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</si>
  <si>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</si>
  <si>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</si>
  <si>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</si>
  <si>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</si>
  <si>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Cout de revient (€)</t>
  </si>
  <si>
    <t>Semaine de projet</t>
  </si>
  <si>
    <t>Calcul du Taux horaire d'un technicien</t>
  </si>
  <si>
    <t>Brut mensuel</t>
  </si>
  <si>
    <t>euros</t>
  </si>
  <si>
    <t>Brut avec charges patronales</t>
  </si>
  <si>
    <t>Mensuel avec coef pour FG</t>
  </si>
  <si>
    <t>Nombre d'heures facturables</t>
  </si>
  <si>
    <t>heures par mois</t>
  </si>
  <si>
    <t>Taux Horaire</t>
  </si>
  <si>
    <t>euros de l'heure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</si>
</sst>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* #,##0.00&quot; € &quot;;\-* #,##0.00&quot; € &quot;;* \-#&quot; € &quot;;@\ "/>
    <numFmt numFmtId="165" formatCode="#,##0,\€;[Red]\-#,##0,\€"/>
    <numFmt numFmtId="166" formatCode="_-* #,##0.00\ [$€-40C]_-;\-* #,##0.00\ [$€-40C]_-;_-* \-??\ [$€-40C]_-;_-@_-"/>
    <numFmt numFmtId="167" formatCode="dd/mm/yy"/>
    <numFmt numFmtId="168" formatCode="_-* #,##0.00,_€_-;\-* #,##0.00,_€_-;_-* \-??\ _€_-;_-@_-"/>
    <numFmt numFmtId="169" formatCode="#,##0_ ;\-#,##0,"/>
    <numFmt numFmtId="170" formatCode="#,##0.00\ [$€-40C];[Red]\-#,##0.00\ [$€-40C]"/>
  </numFmts>
  <fonts count="11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8EB4E3"/>
        <bgColor rgb="FFB2B2B2"/>
      </patternFill>
    </fill>
    <fill>
      <patternFill patternType="solid">
        <fgColor rgb="FFA6A6A6"/>
        <bgColor rgb="FFB2B2B2"/>
      </patternFill>
    </fill>
    <fill>
      <patternFill patternType="solid">
        <fgColor rgb="FFC3D69B"/>
        <bgColor rgb="FFDDD9C3"/>
      </patternFill>
    </fill>
    <fill>
      <patternFill patternType="solid">
        <fgColor rgb="FFCCC1DA"/>
        <bgColor rgb="FFB3B3B3"/>
      </patternFill>
    </fill>
    <fill>
      <patternFill patternType="solid">
        <fgColor rgb="FFFCD5B5"/>
        <bgColor rgb="FFDDD9C3"/>
      </patternFill>
    </fill>
    <fill>
      <patternFill patternType="solid">
        <fgColor rgb="FFDDD9C3"/>
        <bgColor rgb="FFFCD5B5"/>
      </patternFill>
    </fill>
    <fill>
      <patternFill patternType="solid">
        <fgColor rgb="FFB2B2B2"/>
        <bgColor rgb="FFB3B3B3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168" fontId="8" fillId="0" borderId="0" applyBorder="0" applyProtection="0"/>
    <xf numFmtId="164" fontId="8" fillId="0" borderId="0" applyBorder="0" applyProtection="0"/>
  </cellStyleXfs>
  <cellXfs count="62">
    <xf numFmtId="0" fontId="0" fillId="0" borderId="0" xfId="0"/>
    <xf numFmtId="0" fontId="3" fillId="8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" fontId="0" fillId="0" borderId="1" xfId="0" applyNumberFormat="1" applyFont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64" fontId="4" fillId="6" borderId="1" xfId="2" applyFont="1" applyFill="1" applyBorder="1" applyAlignment="1" applyProtection="1">
      <alignment horizontal="right" vertical="center"/>
    </xf>
    <xf numFmtId="164" fontId="0" fillId="7" borderId="1" xfId="2" applyFont="1" applyFill="1" applyBorder="1" applyAlignment="1" applyProtection="1">
      <alignment horizontal="right"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4" fontId="0" fillId="0" borderId="1" xfId="2" applyFont="1" applyBorder="1" applyAlignment="1" applyProtection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6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right"/>
    </xf>
    <xf numFmtId="167" fontId="1" fillId="0" borderId="0" xfId="0" applyNumberFormat="1" applyFont="1" applyAlignment="1">
      <alignment horizontal="left" vertical="center"/>
    </xf>
    <xf numFmtId="0" fontId="1" fillId="0" borderId="0" xfId="0" applyFont="1"/>
    <xf numFmtId="0" fontId="0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6" fillId="6" borderId="1" xfId="2" applyFont="1" applyFill="1" applyBorder="1" applyAlignment="1" applyProtection="1">
      <alignment horizontal="right" vertical="center"/>
    </xf>
    <xf numFmtId="164" fontId="5" fillId="7" borderId="1" xfId="2" applyFont="1" applyFill="1" applyBorder="1" applyAlignment="1" applyProtection="1">
      <alignment horizontal="right" vertical="center"/>
    </xf>
    <xf numFmtId="0" fontId="5" fillId="0" borderId="0" xfId="0" applyFont="1"/>
    <xf numFmtId="16" fontId="5" fillId="0" borderId="1" xfId="0" applyNumberFormat="1" applyFont="1" applyBorder="1" applyAlignment="1">
      <alignment vertical="center"/>
    </xf>
    <xf numFmtId="0" fontId="0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Border="1" applyAlignment="1">
      <alignment horizontal="center" vertical="center"/>
    </xf>
    <xf numFmtId="169" fontId="5" fillId="0" borderId="0" xfId="1" applyNumberFormat="1" applyFont="1" applyBorder="1" applyAlignment="1" applyProtection="1"/>
    <xf numFmtId="170" fontId="0" fillId="0" borderId="1" xfId="1" applyNumberFormat="1" applyFont="1" applyBorder="1" applyAlignment="1" applyProtection="1">
      <alignment horizontal="center" vertical="center"/>
    </xf>
    <xf numFmtId="170" fontId="0" fillId="0" borderId="0" xfId="1" applyNumberFormat="1" applyFont="1" applyBorder="1" applyAlignment="1" applyProtection="1">
      <alignment horizontal="center" vertical="center"/>
    </xf>
    <xf numFmtId="0" fontId="2" fillId="0" borderId="0" xfId="0" applyFont="1"/>
    <xf numFmtId="0" fontId="3" fillId="0" borderId="0" xfId="0" applyFont="1"/>
    <xf numFmtId="3" fontId="0" fillId="0" borderId="0" xfId="0" applyNumberFormat="1" applyFont="1"/>
    <xf numFmtId="9" fontId="0" fillId="0" borderId="0" xfId="0" applyNumberFormat="1" applyFont="1"/>
    <xf numFmtId="10" fontId="0" fillId="0" borderId="0" xfId="0" applyNumberFormat="1" applyFont="1"/>
    <xf numFmtId="2" fontId="5" fillId="0" borderId="0" xfId="0" applyNumberFormat="1" applyFont="1"/>
    <xf numFmtId="16" fontId="9" fillId="0" borderId="1" xfId="0" applyNumberFormat="1" applyFont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64" fontId="10" fillId="6" borderId="1" xfId="2" applyFont="1" applyFill="1" applyBorder="1" applyAlignment="1" applyProtection="1">
      <alignment horizontal="right" vertical="center"/>
    </xf>
    <xf numFmtId="164" fontId="9" fillId="7" borderId="1" xfId="2" applyFont="1" applyFill="1" applyBorder="1" applyAlignment="1" applyProtection="1">
      <alignment horizontal="right" vertical="center"/>
    </xf>
    <xf numFmtId="164" fontId="9" fillId="0" borderId="1" xfId="2" applyFont="1" applyBorder="1" applyAlignment="1" applyProtection="1">
      <alignment horizontal="center" vertic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D69B"/>
      <rgbColor rgb="FFFFFF99"/>
      <rgbColor rgb="FF8EB4E3"/>
      <rgbColor rgb="FFFF99CC"/>
      <rgbColor rgb="FFB3B3B3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Cout de revient (€)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237889540265399E-2"/>
          <c:y val="0.130197802197802"/>
          <c:w val="0.78879975316260398"/>
          <c:h val="0.794989010989010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'Evolution du coût de revient'!$C$7</c:f>
              <c:strCache>
                <c:ptCount val="1"/>
                <c:pt idx="0">
                  <c:v>Cout de revient (€)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yVal>
            <c:numRef>
              <c:f>'Evolution du coût de revient'!$D$7:$O$7</c:f>
              <c:numCache>
                <c:formatCode>#,##0.00\ [$€-40C];[Red]\-#,##0.00\ [$€-40C]</c:formatCode>
                <c:ptCount val="12"/>
                <c:pt idx="0">
                  <c:v>8879.8212500000009</c:v>
                </c:pt>
                <c:pt idx="1">
                  <c:v>8879.8212500000009</c:v>
                </c:pt>
                <c:pt idx="2">
                  <c:v>8879.8212500000009</c:v>
                </c:pt>
                <c:pt idx="3">
                  <c:v>8804.82</c:v>
                </c:pt>
                <c:pt idx="4">
                  <c:v>8629.83</c:v>
                </c:pt>
                <c:pt idx="5">
                  <c:v>8630.83</c:v>
                </c:pt>
                <c:pt idx="6">
                  <c:v>8630.83</c:v>
                </c:pt>
                <c:pt idx="7">
                  <c:v>8689.83</c:v>
                </c:pt>
                <c:pt idx="8">
                  <c:v>8659.83</c:v>
                </c:pt>
                <c:pt idx="9">
                  <c:v>8629.83</c:v>
                </c:pt>
                <c:pt idx="10">
                  <c:v>9729.81</c:v>
                </c:pt>
                <c:pt idx="11">
                  <c:v>9869.7999999999993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69248"/>
        <c:axId val="74441472"/>
      </c:scatterChart>
      <c:valAx>
        <c:axId val="124869248"/>
        <c:scaling>
          <c:orientation val="minMax"/>
          <c:max val="15"/>
          <c:min val="1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74441472"/>
        <c:crossesAt val="0"/>
        <c:crossBetween val="midCat"/>
        <c:majorUnit val="1"/>
        <c:minorUnit val="1"/>
      </c:valAx>
      <c:valAx>
        <c:axId val="7444147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#,##0_ ;\-#,##0,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12486924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440280</xdr:colOff>
      <xdr:row>0</xdr:row>
      <xdr:rowOff>360</xdr:rowOff>
    </xdr:from>
    <xdr:to>
      <xdr:col>13</xdr:col>
      <xdr:colOff>104377</xdr:colOff>
      <xdr:row>3</xdr:row>
      <xdr:rowOff>119520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4765760" y="360"/>
          <a:ext cx="529200" cy="690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174600</xdr:colOff>
      <xdr:row>0</xdr:row>
      <xdr:rowOff>0</xdr:rowOff>
    </xdr:from>
    <xdr:to>
      <xdr:col>1</xdr:col>
      <xdr:colOff>1319820</xdr:colOff>
      <xdr:row>3</xdr:row>
      <xdr:rowOff>77760</xdr:rowOff>
    </xdr:to>
    <xdr:pic>
      <xdr:nvPicPr>
        <xdr:cNvPr id="3" name="Image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1136520" y="0"/>
          <a:ext cx="1183320" cy="649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527400</xdr:colOff>
      <xdr:row>0</xdr:row>
      <xdr:rowOff>10440</xdr:rowOff>
    </xdr:from>
    <xdr:to>
      <xdr:col>12</xdr:col>
      <xdr:colOff>461880</xdr:colOff>
      <xdr:row>3</xdr:row>
      <xdr:rowOff>129600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556920" y="10440"/>
          <a:ext cx="801360" cy="69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208800</xdr:colOff>
      <xdr:row>9</xdr:row>
      <xdr:rowOff>116280</xdr:rowOff>
    </xdr:from>
    <xdr:to>
      <xdr:col>14</xdr:col>
      <xdr:colOff>493560</xdr:colOff>
      <xdr:row>31</xdr:row>
      <xdr:rowOff>20160</xdr:rowOff>
    </xdr:to>
    <xdr:graphicFrame macro="">
      <xdr:nvGraphicFramePr>
        <xdr:cNvPr id="3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295365</xdr:colOff>
      <xdr:row>16</xdr:row>
      <xdr:rowOff>150165</xdr:rowOff>
    </xdr:from>
    <xdr:to>
      <xdr:col>12</xdr:col>
      <xdr:colOff>528285</xdr:colOff>
      <xdr:row>16</xdr:row>
      <xdr:rowOff>167805</xdr:rowOff>
    </xdr:to>
    <xdr:sp macro="" textlink="">
      <xdr:nvSpPr>
        <xdr:cNvPr id="4" name="Line 1"/>
        <xdr:cNvSpPr/>
      </xdr:nvSpPr>
      <xdr:spPr>
        <a:xfrm>
          <a:off x="1095465" y="3198165"/>
          <a:ext cx="8795895" cy="17640"/>
        </a:xfrm>
        <a:prstGeom prst="line">
          <a:avLst/>
        </a:prstGeom>
        <a:ln w="36000" cap="rnd">
          <a:solidFill>
            <a:srgbClr val="3465A4"/>
          </a:solidFill>
          <a:custDash>
            <a:ds d="100000" sp="100000"/>
          </a:custDash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20160</xdr:colOff>
      <xdr:row>0</xdr:row>
      <xdr:rowOff>0</xdr:rowOff>
    </xdr:from>
    <xdr:to>
      <xdr:col>3</xdr:col>
      <xdr:colOff>1530</xdr:colOff>
      <xdr:row>3</xdr:row>
      <xdr:rowOff>77760</xdr:rowOff>
    </xdr:to>
    <xdr:pic>
      <xdr:nvPicPr>
        <xdr:cNvPr id="5" name="Image 2"/>
        <xdr:cNvPicPr/>
      </xdr:nvPicPr>
      <xdr:blipFill>
        <a:blip xmlns:r="http://schemas.openxmlformats.org/officeDocument/2006/relationships" r:embed="rId3"/>
        <a:stretch/>
      </xdr:blipFill>
      <xdr:spPr>
        <a:xfrm>
          <a:off x="858240" y="0"/>
          <a:ext cx="1181520" cy="649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192150</xdr:colOff>
      <xdr:row>16</xdr:row>
      <xdr:rowOff>51840</xdr:rowOff>
    </xdr:from>
    <xdr:to>
      <xdr:col>2</xdr:col>
      <xdr:colOff>584910</xdr:colOff>
      <xdr:row>17</xdr:row>
      <xdr:rowOff>62280</xdr:rowOff>
    </xdr:to>
    <xdr:sp macro="" textlink="">
      <xdr:nvSpPr>
        <xdr:cNvPr id="6" name="CustomShape 1"/>
        <xdr:cNvSpPr/>
      </xdr:nvSpPr>
      <xdr:spPr>
        <a:xfrm>
          <a:off x="430275" y="3099840"/>
          <a:ext cx="954735" cy="2009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/>
        <a:lstStyle/>
        <a:p>
          <a:r>
            <a:rPr lang="fr-FR" sz="1000" b="0" strike="noStrike" spc="-1">
              <a:solidFill>
                <a:srgbClr val="0066CC"/>
              </a:solidFill>
              <a:uFill>
                <a:solidFill>
                  <a:srgbClr val="FFFFFF"/>
                </a:solidFill>
              </a:uFill>
              <a:latin typeface="Times New Roman"/>
            </a:rPr>
            <a:t>8879,82 €</a:t>
          </a:r>
          <a:endParaRPr lang="fr-FR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14</xdr:col>
      <xdr:colOff>138600</xdr:colOff>
      <xdr:row>0</xdr:row>
      <xdr:rowOff>10800</xdr:rowOff>
    </xdr:from>
    <xdr:to>
      <xdr:col>16</xdr:col>
      <xdr:colOff>68400</xdr:colOff>
      <xdr:row>3</xdr:row>
      <xdr:rowOff>129960</xdr:rowOff>
    </xdr:to>
    <xdr:pic>
      <xdr:nvPicPr>
        <xdr:cNvPr id="7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749160" y="10800"/>
          <a:ext cx="748800" cy="690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484200</xdr:colOff>
      <xdr:row>0</xdr:row>
      <xdr:rowOff>0</xdr:rowOff>
    </xdr:from>
    <xdr:to>
      <xdr:col>4</xdr:col>
      <xdr:colOff>265680</xdr:colOff>
      <xdr:row>3</xdr:row>
      <xdr:rowOff>77760</xdr:rowOff>
    </xdr:to>
    <xdr:pic>
      <xdr:nvPicPr>
        <xdr:cNvPr id="8" name="Image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1303200" y="0"/>
          <a:ext cx="1029240" cy="6490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zoomScaleNormal="100" workbookViewId="0">
      <selection activeCell="B21" sqref="B21:N21"/>
    </sheetView>
  </sheetViews>
  <sheetFormatPr baseColWidth="10" defaultColWidth="9.140625" defaultRowHeight="15" x14ac:dyDescent="0.25"/>
  <cols>
    <col min="1" max="1" width="10.28515625"/>
    <col min="2" max="2" width="15.28515625"/>
    <col min="3" max="10" width="19.85546875"/>
    <col min="11" max="1025" width="10.28515625"/>
  </cols>
  <sheetData>
    <row r="1" spans="2:14" x14ac:dyDescent="0.25">
      <c r="C1" s="6"/>
      <c r="D1" s="6"/>
      <c r="E1" s="7"/>
      <c r="H1" s="8" t="s">
        <v>0</v>
      </c>
    </row>
    <row r="2" spans="2:14" x14ac:dyDescent="0.25">
      <c r="C2" s="6"/>
      <c r="D2" s="6"/>
      <c r="E2" s="6"/>
    </row>
    <row r="3" spans="2:14" x14ac:dyDescent="0.25">
      <c r="C3" s="6"/>
      <c r="D3" s="6"/>
      <c r="E3" s="6"/>
    </row>
    <row r="5" spans="2:14" ht="23.25" customHeight="1" x14ac:dyDescent="0.25">
      <c r="B5" s="5" t="s">
        <v>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2:14" ht="23.25" customHeight="1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2:14" ht="37.5" customHeight="1" x14ac:dyDescent="0.25">
      <c r="B7" s="9" t="s">
        <v>2</v>
      </c>
      <c r="C7" s="4" t="s">
        <v>3</v>
      </c>
      <c r="D7" s="4"/>
      <c r="E7" s="4" t="s">
        <v>4</v>
      </c>
      <c r="F7" s="4"/>
      <c r="G7" s="4" t="s">
        <v>5</v>
      </c>
      <c r="H7" s="4"/>
      <c r="I7" s="4" t="s">
        <v>6</v>
      </c>
      <c r="J7" s="4"/>
      <c r="K7" s="9" t="s">
        <v>7</v>
      </c>
      <c r="L7" s="9" t="s">
        <v>8</v>
      </c>
      <c r="M7" s="10" t="s">
        <v>9</v>
      </c>
      <c r="N7" s="11" t="s">
        <v>10</v>
      </c>
    </row>
    <row r="8" spans="2:14" ht="18.75" customHeight="1" x14ac:dyDescent="0.25">
      <c r="B8" s="4"/>
      <c r="C8" s="3" t="s">
        <v>11</v>
      </c>
      <c r="D8" s="2" t="s">
        <v>12</v>
      </c>
      <c r="E8" s="3" t="s">
        <v>11</v>
      </c>
      <c r="F8" s="2" t="s">
        <v>12</v>
      </c>
      <c r="G8" s="3" t="s">
        <v>11</v>
      </c>
      <c r="H8" s="2" t="s">
        <v>12</v>
      </c>
      <c r="I8" s="3" t="s">
        <v>11</v>
      </c>
      <c r="J8" s="2" t="s">
        <v>12</v>
      </c>
      <c r="K8" s="9"/>
      <c r="L8" s="9"/>
      <c r="M8" s="10"/>
      <c r="N8" s="11"/>
    </row>
    <row r="9" spans="2:14" ht="18.75" x14ac:dyDescent="0.25">
      <c r="B9" s="4"/>
      <c r="C9" s="3"/>
      <c r="D9" s="2"/>
      <c r="E9" s="3"/>
      <c r="F9" s="2"/>
      <c r="G9" s="3"/>
      <c r="H9" s="2"/>
      <c r="I9" s="3"/>
      <c r="J9" s="2"/>
      <c r="K9" s="9"/>
      <c r="L9" s="9"/>
      <c r="M9" s="10"/>
      <c r="N9" s="11"/>
    </row>
    <row r="10" spans="2:14" x14ac:dyDescent="0.25">
      <c r="B10" s="12">
        <v>42639</v>
      </c>
      <c r="C10" s="13">
        <v>0</v>
      </c>
      <c r="D10" s="14">
        <v>2</v>
      </c>
      <c r="E10" s="13">
        <v>0</v>
      </c>
      <c r="F10" s="14">
        <v>2</v>
      </c>
      <c r="G10" s="13">
        <v>0</v>
      </c>
      <c r="H10" s="14">
        <v>2</v>
      </c>
      <c r="I10" s="13">
        <v>0</v>
      </c>
      <c r="J10" s="14">
        <v>2</v>
      </c>
      <c r="K10" s="15">
        <f t="shared" ref="K10:K21" si="0">SUM(C10:J10)</f>
        <v>8</v>
      </c>
      <c r="L10" s="16">
        <v>0</v>
      </c>
      <c r="M10" s="17">
        <f t="shared" ref="M10:M21" si="1">(C10+E10+G10+I10)*$K$24+(D10+F10+H10+J10)*$K$24+K10*$H$24+L10*$E$24</f>
        <v>479.99</v>
      </c>
      <c r="N10" s="18">
        <f>M10</f>
        <v>479.99</v>
      </c>
    </row>
    <row r="11" spans="2:14" x14ac:dyDescent="0.25">
      <c r="B11" s="12">
        <v>42646</v>
      </c>
      <c r="C11" s="13">
        <v>0</v>
      </c>
      <c r="D11" s="14">
        <v>2</v>
      </c>
      <c r="E11" s="13">
        <v>0</v>
      </c>
      <c r="F11" s="14">
        <v>2</v>
      </c>
      <c r="G11" s="13">
        <v>0</v>
      </c>
      <c r="H11" s="14">
        <v>2</v>
      </c>
      <c r="I11" s="13">
        <v>0</v>
      </c>
      <c r="J11" s="14">
        <v>2</v>
      </c>
      <c r="K11" s="15">
        <f t="shared" si="0"/>
        <v>8</v>
      </c>
      <c r="L11" s="16">
        <v>0</v>
      </c>
      <c r="M11" s="17">
        <f t="shared" si="1"/>
        <v>479.99</v>
      </c>
      <c r="N11" s="18">
        <f t="shared" ref="N11:N21" si="2">N10+M11</f>
        <v>959.98</v>
      </c>
    </row>
    <row r="12" spans="2:14" x14ac:dyDescent="0.25">
      <c r="B12" s="12">
        <v>42653</v>
      </c>
      <c r="C12" s="13">
        <v>0</v>
      </c>
      <c r="D12" s="14">
        <v>1</v>
      </c>
      <c r="E12" s="13">
        <v>0</v>
      </c>
      <c r="F12" s="14">
        <v>2</v>
      </c>
      <c r="G12" s="13">
        <v>0</v>
      </c>
      <c r="H12" s="14">
        <v>2</v>
      </c>
      <c r="I12" s="13">
        <v>0</v>
      </c>
      <c r="J12" s="14">
        <v>2</v>
      </c>
      <c r="K12" s="15">
        <f t="shared" si="0"/>
        <v>7</v>
      </c>
      <c r="L12" s="16">
        <v>0</v>
      </c>
      <c r="M12" s="17">
        <f t="shared" si="1"/>
        <v>419.99125000000004</v>
      </c>
      <c r="N12" s="18">
        <f t="shared" si="2"/>
        <v>1379.9712500000001</v>
      </c>
    </row>
    <row r="13" spans="2:14" x14ac:dyDescent="0.25">
      <c r="B13" s="12">
        <v>42660</v>
      </c>
      <c r="C13" s="13">
        <v>0</v>
      </c>
      <c r="D13" s="14">
        <v>4</v>
      </c>
      <c r="E13" s="13">
        <v>0</v>
      </c>
      <c r="F13" s="14">
        <v>3.5</v>
      </c>
      <c r="G13" s="13">
        <v>0</v>
      </c>
      <c r="H13" s="14">
        <v>3.5</v>
      </c>
      <c r="I13" s="13">
        <v>0</v>
      </c>
      <c r="J13" s="14">
        <v>3.5</v>
      </c>
      <c r="K13" s="15">
        <f t="shared" si="0"/>
        <v>14.5</v>
      </c>
      <c r="L13" s="16">
        <v>0</v>
      </c>
      <c r="M13" s="17">
        <f t="shared" si="1"/>
        <v>869.98187500000006</v>
      </c>
      <c r="N13" s="18">
        <f t="shared" si="2"/>
        <v>2249.953125</v>
      </c>
    </row>
    <row r="14" spans="2:14" x14ac:dyDescent="0.25">
      <c r="B14" s="12">
        <v>42667</v>
      </c>
      <c r="C14" s="13">
        <v>0</v>
      </c>
      <c r="D14" s="14">
        <v>4</v>
      </c>
      <c r="E14" s="13">
        <v>0</v>
      </c>
      <c r="F14" s="14">
        <v>4</v>
      </c>
      <c r="G14" s="13">
        <v>0</v>
      </c>
      <c r="H14" s="14">
        <v>4</v>
      </c>
      <c r="I14" s="13">
        <v>0</v>
      </c>
      <c r="J14" s="14">
        <v>4</v>
      </c>
      <c r="K14" s="15">
        <f t="shared" si="0"/>
        <v>16</v>
      </c>
      <c r="L14" s="16">
        <v>1</v>
      </c>
      <c r="M14" s="17">
        <f t="shared" si="1"/>
        <v>1059.98</v>
      </c>
      <c r="N14" s="18">
        <f t="shared" si="2"/>
        <v>3309.933125</v>
      </c>
    </row>
    <row r="15" spans="2:14" x14ac:dyDescent="0.25">
      <c r="B15" s="12">
        <v>42674</v>
      </c>
      <c r="C15" s="13">
        <v>0</v>
      </c>
      <c r="D15" s="14">
        <v>3.5</v>
      </c>
      <c r="E15" s="13">
        <v>0</v>
      </c>
      <c r="F15" s="14">
        <v>3</v>
      </c>
      <c r="G15" s="13">
        <v>0</v>
      </c>
      <c r="H15" s="14">
        <v>3</v>
      </c>
      <c r="I15" s="13">
        <v>0</v>
      </c>
      <c r="J15" s="14">
        <v>3</v>
      </c>
      <c r="K15" s="15">
        <f t="shared" si="0"/>
        <v>12.5</v>
      </c>
      <c r="L15" s="16">
        <v>0</v>
      </c>
      <c r="M15" s="17">
        <f t="shared" si="1"/>
        <v>749.984375</v>
      </c>
      <c r="N15" s="18">
        <f t="shared" si="2"/>
        <v>4059.9175</v>
      </c>
    </row>
    <row r="16" spans="2:14" x14ac:dyDescent="0.25">
      <c r="B16" s="12">
        <v>42681</v>
      </c>
      <c r="C16" s="13">
        <v>0</v>
      </c>
      <c r="D16" s="14">
        <v>4</v>
      </c>
      <c r="E16" s="13">
        <v>0</v>
      </c>
      <c r="F16" s="14">
        <v>3.5</v>
      </c>
      <c r="G16" s="13">
        <v>0</v>
      </c>
      <c r="H16" s="14">
        <v>4</v>
      </c>
      <c r="I16" s="13">
        <v>0</v>
      </c>
      <c r="J16" s="14">
        <v>4</v>
      </c>
      <c r="K16" s="15">
        <f t="shared" si="0"/>
        <v>15.5</v>
      </c>
      <c r="L16" s="16">
        <v>0</v>
      </c>
      <c r="M16" s="17">
        <f t="shared" si="1"/>
        <v>929.98062500000003</v>
      </c>
      <c r="N16" s="18">
        <f t="shared" si="2"/>
        <v>4989.8981249999997</v>
      </c>
    </row>
    <row r="17" spans="1:26" x14ac:dyDescent="0.25">
      <c r="B17" s="12">
        <v>42688</v>
      </c>
      <c r="C17" s="13">
        <v>0</v>
      </c>
      <c r="D17" s="14">
        <v>4</v>
      </c>
      <c r="E17" s="13">
        <v>0</v>
      </c>
      <c r="F17" s="14">
        <v>3.5</v>
      </c>
      <c r="G17" s="13">
        <v>0</v>
      </c>
      <c r="H17" s="14">
        <v>4</v>
      </c>
      <c r="I17" s="13">
        <v>0</v>
      </c>
      <c r="J17" s="14">
        <v>3.5</v>
      </c>
      <c r="K17" s="15">
        <f t="shared" si="0"/>
        <v>15</v>
      </c>
      <c r="L17" s="16">
        <v>0</v>
      </c>
      <c r="M17" s="17">
        <f t="shared" si="1"/>
        <v>899.98125000000005</v>
      </c>
      <c r="N17" s="18">
        <f t="shared" si="2"/>
        <v>5889.8793749999995</v>
      </c>
    </row>
    <row r="18" spans="1:26" x14ac:dyDescent="0.25">
      <c r="B18" s="12">
        <v>42695</v>
      </c>
      <c r="C18" s="13">
        <v>0</v>
      </c>
      <c r="D18" s="14">
        <v>3</v>
      </c>
      <c r="E18" s="13">
        <v>0</v>
      </c>
      <c r="F18" s="14">
        <v>3.5</v>
      </c>
      <c r="G18" s="13">
        <v>0</v>
      </c>
      <c r="H18" s="14">
        <v>4</v>
      </c>
      <c r="I18" s="13">
        <v>0</v>
      </c>
      <c r="J18" s="14">
        <v>4</v>
      </c>
      <c r="K18" s="15">
        <f t="shared" si="0"/>
        <v>14.5</v>
      </c>
      <c r="L18" s="16">
        <v>1</v>
      </c>
      <c r="M18" s="17">
        <f t="shared" si="1"/>
        <v>969.98187500000006</v>
      </c>
      <c r="N18" s="18">
        <f t="shared" si="2"/>
        <v>6859.8612499999999</v>
      </c>
    </row>
    <row r="19" spans="1:26" x14ac:dyDescent="0.25">
      <c r="B19" s="12">
        <v>42702</v>
      </c>
      <c r="C19" s="13">
        <v>0</v>
      </c>
      <c r="D19" s="14">
        <v>3.5</v>
      </c>
      <c r="E19" s="13">
        <v>0</v>
      </c>
      <c r="F19" s="14">
        <v>4</v>
      </c>
      <c r="G19" s="13">
        <v>0</v>
      </c>
      <c r="H19" s="14">
        <v>4.5</v>
      </c>
      <c r="I19" s="13">
        <v>0</v>
      </c>
      <c r="J19" s="14">
        <v>3.5</v>
      </c>
      <c r="K19" s="15">
        <f t="shared" si="0"/>
        <v>15.5</v>
      </c>
      <c r="L19" s="16">
        <v>0</v>
      </c>
      <c r="M19" s="17">
        <f t="shared" si="1"/>
        <v>929.98062500000003</v>
      </c>
      <c r="N19" s="18">
        <f t="shared" si="2"/>
        <v>7789.8418750000001</v>
      </c>
    </row>
    <row r="20" spans="1:26" x14ac:dyDescent="0.25">
      <c r="B20" s="12">
        <v>42709</v>
      </c>
      <c r="C20" s="13">
        <v>0</v>
      </c>
      <c r="D20" s="14">
        <v>2.5</v>
      </c>
      <c r="E20" s="13">
        <v>0</v>
      </c>
      <c r="F20" s="14">
        <v>2</v>
      </c>
      <c r="G20" s="13">
        <v>0</v>
      </c>
      <c r="H20" s="14">
        <v>2</v>
      </c>
      <c r="I20" s="13">
        <v>0</v>
      </c>
      <c r="J20" s="14">
        <v>2</v>
      </c>
      <c r="K20" s="15">
        <f t="shared" si="0"/>
        <v>8.5</v>
      </c>
      <c r="L20" s="16">
        <v>0</v>
      </c>
      <c r="M20" s="17">
        <f t="shared" si="1"/>
        <v>509.989375</v>
      </c>
      <c r="N20" s="18">
        <f t="shared" si="2"/>
        <v>8299.8312499999993</v>
      </c>
    </row>
    <row r="21" spans="1:26" x14ac:dyDescent="0.25">
      <c r="B21" s="12">
        <v>42716</v>
      </c>
      <c r="C21" s="13">
        <v>0</v>
      </c>
      <c r="D21" s="14">
        <v>2</v>
      </c>
      <c r="E21" s="13">
        <v>0</v>
      </c>
      <c r="F21" s="14">
        <v>2</v>
      </c>
      <c r="G21" s="13">
        <v>0</v>
      </c>
      <c r="H21" s="14">
        <v>2</v>
      </c>
      <c r="I21" s="13">
        <v>0</v>
      </c>
      <c r="J21" s="14">
        <v>2</v>
      </c>
      <c r="K21" s="15">
        <f t="shared" si="0"/>
        <v>8</v>
      </c>
      <c r="L21" s="16">
        <v>1</v>
      </c>
      <c r="M21" s="17">
        <f t="shared" si="1"/>
        <v>579.99</v>
      </c>
      <c r="N21" s="18">
        <f t="shared" si="2"/>
        <v>8879.8212499999991</v>
      </c>
    </row>
    <row r="22" spans="1:26" ht="18.75" x14ac:dyDescent="0.25">
      <c r="B22" s="19" t="s">
        <v>13</v>
      </c>
      <c r="C22" s="20">
        <f t="shared" ref="C22:L22" si="3">SUM(C10:C21)</f>
        <v>0</v>
      </c>
      <c r="D22" s="20">
        <f t="shared" si="3"/>
        <v>35.5</v>
      </c>
      <c r="E22" s="20">
        <f t="shared" si="3"/>
        <v>0</v>
      </c>
      <c r="F22" s="20">
        <f t="shared" si="3"/>
        <v>35</v>
      </c>
      <c r="G22" s="20">
        <f t="shared" si="3"/>
        <v>0</v>
      </c>
      <c r="H22" s="20">
        <f t="shared" si="3"/>
        <v>37</v>
      </c>
      <c r="I22" s="20">
        <f t="shared" si="3"/>
        <v>0</v>
      </c>
      <c r="J22" s="20">
        <f t="shared" si="3"/>
        <v>35.5</v>
      </c>
      <c r="K22" s="20">
        <f t="shared" si="3"/>
        <v>143</v>
      </c>
      <c r="L22" s="20">
        <f t="shared" si="3"/>
        <v>3</v>
      </c>
      <c r="M22" s="21"/>
      <c r="N22" s="22">
        <f>N21</f>
        <v>8879.8212499999991</v>
      </c>
    </row>
    <row r="24" spans="1:26" ht="18.75" x14ac:dyDescent="0.25">
      <c r="C24" s="23" t="s">
        <v>14</v>
      </c>
      <c r="D24" s="23"/>
      <c r="E24" s="24">
        <v>100</v>
      </c>
      <c r="F24" s="23" t="s">
        <v>15</v>
      </c>
      <c r="G24" s="23"/>
      <c r="H24" s="24">
        <v>10</v>
      </c>
      <c r="I24" s="23" t="s">
        <v>16</v>
      </c>
      <c r="J24" s="23"/>
      <c r="K24" s="25">
        <f>'Taux horaire d''un technicien'!E15</f>
        <v>49.998750000000001</v>
      </c>
    </row>
    <row r="25" spans="1:26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26" x14ac:dyDescent="0.25">
      <c r="A26" s="7"/>
      <c r="B26" s="7"/>
      <c r="C26" s="7"/>
      <c r="D26" s="7"/>
      <c r="E26" s="7"/>
      <c r="F26" s="8"/>
      <c r="G26" s="8"/>
      <c r="H26" s="8"/>
      <c r="I26" s="26"/>
      <c r="J26" s="8"/>
      <c r="K26" s="8"/>
      <c r="L26" s="26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x14ac:dyDescent="0.25">
      <c r="B27" s="7"/>
      <c r="C27" s="7"/>
      <c r="D27" s="7"/>
      <c r="E27" s="7"/>
      <c r="F27" s="8"/>
      <c r="G27" s="27"/>
      <c r="H27" s="8" t="s">
        <v>17</v>
      </c>
      <c r="I27" s="28">
        <f>N22</f>
        <v>8879.8212499999991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2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F29" s="26" t="s">
        <v>18</v>
      </c>
      <c r="G29" s="8" t="s">
        <v>6</v>
      </c>
      <c r="H29" s="8" t="s">
        <v>19</v>
      </c>
      <c r="I29" s="26" t="s">
        <v>20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B30" s="29"/>
      <c r="F30" s="8" t="s">
        <v>21</v>
      </c>
      <c r="G30" s="30">
        <v>42703</v>
      </c>
      <c r="H30" s="8" t="s">
        <v>22</v>
      </c>
      <c r="I30" s="31" t="s">
        <v>23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</sheetData>
  <mergeCells count="14">
    <mergeCell ref="G8:G9"/>
    <mergeCell ref="H8:H9"/>
    <mergeCell ref="I8:I9"/>
    <mergeCell ref="J8:J9"/>
    <mergeCell ref="B8:B9"/>
    <mergeCell ref="C8:C9"/>
    <mergeCell ref="D8:D9"/>
    <mergeCell ref="E8:E9"/>
    <mergeCell ref="F8:F9"/>
    <mergeCell ref="B5:N6"/>
    <mergeCell ref="C7:D7"/>
    <mergeCell ref="E7:F7"/>
    <mergeCell ref="G7:H7"/>
    <mergeCell ref="I7:J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0"/>
  <sheetViews>
    <sheetView topLeftCell="C1" zoomScale="115" zoomScaleNormal="115" workbookViewId="0">
      <selection activeCell="C21" sqref="C21"/>
    </sheetView>
  </sheetViews>
  <sheetFormatPr baseColWidth="10" defaultColWidth="9.140625" defaultRowHeight="15" x14ac:dyDescent="0.25"/>
  <cols>
    <col min="1" max="1" width="13.5703125"/>
    <col min="2" max="9" width="19.85546875"/>
    <col min="10" max="11" width="8.7109375"/>
    <col min="12" max="12" width="13.140625"/>
    <col min="13" max="13" width="12.28515625" customWidth="1"/>
    <col min="14" max="1025" width="8.5703125"/>
  </cols>
  <sheetData>
    <row r="1" spans="1:13" s="32" customFormat="1" x14ac:dyDescent="0.25">
      <c r="B1" s="6"/>
      <c r="C1" s="6"/>
      <c r="D1" s="7"/>
      <c r="G1" s="8" t="s">
        <v>0</v>
      </c>
    </row>
    <row r="2" spans="1:13" x14ac:dyDescent="0.25">
      <c r="A2" s="32"/>
      <c r="B2" s="6"/>
      <c r="C2" s="6"/>
      <c r="D2" s="6"/>
    </row>
    <row r="3" spans="1:13" x14ac:dyDescent="0.25">
      <c r="A3" s="32"/>
      <c r="B3" s="6"/>
      <c r="C3" s="6"/>
      <c r="D3" s="6"/>
    </row>
    <row r="4" spans="1:13" x14ac:dyDescent="0.25">
      <c r="A4" s="32"/>
    </row>
    <row r="5" spans="1:13" ht="15" customHeight="1" x14ac:dyDescent="0.25">
      <c r="A5" s="5" t="s">
        <v>24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ht="15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17.45" customHeight="1" x14ac:dyDescent="0.25">
      <c r="A7" s="9" t="s">
        <v>2</v>
      </c>
      <c r="B7" s="4" t="s">
        <v>3</v>
      </c>
      <c r="C7" s="4"/>
      <c r="D7" s="4" t="s">
        <v>4</v>
      </c>
      <c r="E7" s="4"/>
      <c r="F7" s="4" t="s">
        <v>5</v>
      </c>
      <c r="G7" s="4"/>
      <c r="H7" s="4" t="s">
        <v>6</v>
      </c>
      <c r="I7" s="4"/>
      <c r="J7" s="9" t="s">
        <v>7</v>
      </c>
      <c r="K7" s="9" t="s">
        <v>8</v>
      </c>
      <c r="L7" s="10" t="s">
        <v>9</v>
      </c>
      <c r="M7" s="11" t="s">
        <v>10</v>
      </c>
    </row>
    <row r="8" spans="1:13" ht="18.75" customHeight="1" x14ac:dyDescent="0.25">
      <c r="A8" s="4"/>
      <c r="B8" s="3" t="s">
        <v>11</v>
      </c>
      <c r="C8" s="1" t="s">
        <v>12</v>
      </c>
      <c r="D8" s="3" t="s">
        <v>11</v>
      </c>
      <c r="E8" s="1" t="s">
        <v>12</v>
      </c>
      <c r="F8" s="3" t="s">
        <v>11</v>
      </c>
      <c r="G8" s="1" t="s">
        <v>12</v>
      </c>
      <c r="H8" s="3" t="s">
        <v>11</v>
      </c>
      <c r="I8" s="1" t="s">
        <v>12</v>
      </c>
      <c r="J8" s="9"/>
      <c r="K8" s="9"/>
      <c r="L8" s="10"/>
      <c r="M8" s="11"/>
    </row>
    <row r="9" spans="1:13" ht="18.75" x14ac:dyDescent="0.25">
      <c r="A9" s="4"/>
      <c r="B9" s="3"/>
      <c r="C9" s="1"/>
      <c r="D9" s="3"/>
      <c r="E9" s="1"/>
      <c r="F9" s="3"/>
      <c r="G9" s="1"/>
      <c r="H9" s="3"/>
      <c r="I9" s="1"/>
      <c r="J9" s="9"/>
      <c r="K9" s="9"/>
      <c r="L9" s="10"/>
      <c r="M9" s="11"/>
    </row>
    <row r="10" spans="1:13" s="39" customFormat="1" x14ac:dyDescent="0.25">
      <c r="A10" s="54">
        <v>42639</v>
      </c>
      <c r="B10" s="33">
        <f>'Prix de revient initial S3'!C10</f>
        <v>0</v>
      </c>
      <c r="C10" s="34">
        <f>'Prix de revient initial S3'!D10</f>
        <v>2</v>
      </c>
      <c r="D10" s="33">
        <f>'Prix de revient initial S3'!E10</f>
        <v>0</v>
      </c>
      <c r="E10" s="34">
        <f>'Prix de revient initial S3'!F10</f>
        <v>2</v>
      </c>
      <c r="F10" s="33">
        <f>'Prix de revient initial S3'!G10</f>
        <v>0</v>
      </c>
      <c r="G10" s="34">
        <f>'Prix de revient initial S3'!H10</f>
        <v>2</v>
      </c>
      <c r="H10" s="33">
        <f>'Prix de revient initial S3'!I10</f>
        <v>0</v>
      </c>
      <c r="I10" s="34">
        <f>'Prix de revient initial S3'!J10</f>
        <v>2</v>
      </c>
      <c r="J10" s="35">
        <f>'Prix de revient initial S3'!K10</f>
        <v>8</v>
      </c>
      <c r="K10" s="36">
        <f>'Prix de revient initial S3'!L10</f>
        <v>0</v>
      </c>
      <c r="L10" s="37">
        <f t="shared" ref="L10:L21" si="0">(B10+D10+F10+H10)*$J$24+(C10+E10+G10+I10)*$J$24+J10*$G$24+K10*$D$24</f>
        <v>479.99</v>
      </c>
      <c r="M10" s="38">
        <f>L10</f>
        <v>479.99</v>
      </c>
    </row>
    <row r="11" spans="1:13" x14ac:dyDescent="0.25">
      <c r="A11" s="54">
        <v>42646</v>
      </c>
      <c r="B11" s="33">
        <v>0</v>
      </c>
      <c r="C11" s="34">
        <v>2</v>
      </c>
      <c r="D11" s="33">
        <v>0</v>
      </c>
      <c r="E11" s="34">
        <v>2</v>
      </c>
      <c r="F11" s="33">
        <v>0</v>
      </c>
      <c r="G11" s="34">
        <v>2</v>
      </c>
      <c r="H11" s="33">
        <v>0</v>
      </c>
      <c r="I11" s="34">
        <v>2</v>
      </c>
      <c r="J11" s="35">
        <f t="shared" ref="J11:J21" si="1">SUM(B11:I11)</f>
        <v>8</v>
      </c>
      <c r="K11" s="36">
        <v>0</v>
      </c>
      <c r="L11" s="37">
        <f t="shared" si="0"/>
        <v>479.99</v>
      </c>
      <c r="M11" s="38">
        <f t="shared" ref="M11:M21" si="2">M10+L11</f>
        <v>959.98</v>
      </c>
    </row>
    <row r="12" spans="1:13" x14ac:dyDescent="0.25">
      <c r="A12" s="54">
        <v>42653</v>
      </c>
      <c r="B12" s="33">
        <v>0</v>
      </c>
      <c r="C12" s="34">
        <v>1</v>
      </c>
      <c r="D12" s="33">
        <v>0</v>
      </c>
      <c r="E12" s="34">
        <v>2</v>
      </c>
      <c r="F12" s="33">
        <v>0</v>
      </c>
      <c r="G12" s="34">
        <v>2</v>
      </c>
      <c r="H12" s="33">
        <v>0</v>
      </c>
      <c r="I12" s="34">
        <v>2</v>
      </c>
      <c r="J12" s="35">
        <f t="shared" si="1"/>
        <v>7</v>
      </c>
      <c r="K12" s="36">
        <v>0</v>
      </c>
      <c r="L12" s="37">
        <f t="shared" si="0"/>
        <v>419.99125000000004</v>
      </c>
      <c r="M12" s="38">
        <f t="shared" si="2"/>
        <v>1379.9712500000001</v>
      </c>
    </row>
    <row r="13" spans="1:13" x14ac:dyDescent="0.25">
      <c r="A13" s="54">
        <v>42660</v>
      </c>
      <c r="B13" s="33">
        <v>0</v>
      </c>
      <c r="C13" s="34">
        <v>4</v>
      </c>
      <c r="D13" s="33">
        <v>0</v>
      </c>
      <c r="E13" s="34">
        <v>3</v>
      </c>
      <c r="F13" s="33">
        <v>0</v>
      </c>
      <c r="G13" s="34">
        <v>3</v>
      </c>
      <c r="H13" s="33">
        <v>0</v>
      </c>
      <c r="I13" s="34">
        <v>3</v>
      </c>
      <c r="J13" s="35">
        <f t="shared" si="1"/>
        <v>13</v>
      </c>
      <c r="K13" s="36">
        <v>0</v>
      </c>
      <c r="L13" s="37">
        <f t="shared" si="0"/>
        <v>779.98374999999999</v>
      </c>
      <c r="M13" s="38">
        <f t="shared" si="2"/>
        <v>2159.9549999999999</v>
      </c>
    </row>
    <row r="14" spans="1:13" x14ac:dyDescent="0.25">
      <c r="A14" s="54">
        <v>42667</v>
      </c>
      <c r="B14" s="33">
        <v>0</v>
      </c>
      <c r="C14" s="34">
        <v>3.5</v>
      </c>
      <c r="D14" s="33">
        <v>0</v>
      </c>
      <c r="E14" s="34">
        <v>3</v>
      </c>
      <c r="F14" s="33">
        <v>0</v>
      </c>
      <c r="G14" s="34">
        <v>3</v>
      </c>
      <c r="H14" s="33">
        <v>0</v>
      </c>
      <c r="I14" s="34">
        <v>3</v>
      </c>
      <c r="J14" s="35">
        <f t="shared" si="1"/>
        <v>12.5</v>
      </c>
      <c r="K14" s="36">
        <v>1</v>
      </c>
      <c r="L14" s="37">
        <f t="shared" si="0"/>
        <v>849.984375</v>
      </c>
      <c r="M14" s="38">
        <f t="shared" si="2"/>
        <v>3009.9393749999999</v>
      </c>
    </row>
    <row r="15" spans="1:13" x14ac:dyDescent="0.25">
      <c r="A15" s="54">
        <v>42674</v>
      </c>
      <c r="B15" s="33">
        <v>0</v>
      </c>
      <c r="C15" s="34">
        <v>3.5</v>
      </c>
      <c r="D15" s="33">
        <v>0</v>
      </c>
      <c r="E15" s="34">
        <v>3</v>
      </c>
      <c r="F15" s="33">
        <v>0</v>
      </c>
      <c r="G15" s="34">
        <v>3</v>
      </c>
      <c r="H15" s="33">
        <v>0</v>
      </c>
      <c r="I15" s="34">
        <v>3</v>
      </c>
      <c r="J15" s="35">
        <f t="shared" si="1"/>
        <v>12.5</v>
      </c>
      <c r="K15" s="36">
        <v>0</v>
      </c>
      <c r="L15" s="37">
        <f t="shared" si="0"/>
        <v>749.984375</v>
      </c>
      <c r="M15" s="38">
        <f t="shared" si="2"/>
        <v>3759.9237499999999</v>
      </c>
    </row>
    <row r="16" spans="1:13" x14ac:dyDescent="0.25">
      <c r="A16" s="54">
        <v>42681</v>
      </c>
      <c r="B16" s="33">
        <v>0</v>
      </c>
      <c r="C16" s="34">
        <v>4</v>
      </c>
      <c r="D16" s="33">
        <v>0</v>
      </c>
      <c r="E16" s="34">
        <v>3.5</v>
      </c>
      <c r="F16" s="33">
        <v>0</v>
      </c>
      <c r="G16" s="34">
        <v>4</v>
      </c>
      <c r="H16" s="33">
        <v>0</v>
      </c>
      <c r="I16" s="34">
        <v>4</v>
      </c>
      <c r="J16" s="35">
        <f t="shared" si="1"/>
        <v>15.5</v>
      </c>
      <c r="K16" s="36">
        <v>0</v>
      </c>
      <c r="L16" s="37">
        <f t="shared" si="0"/>
        <v>929.98062500000003</v>
      </c>
      <c r="M16" s="38">
        <f t="shared" si="2"/>
        <v>4689.9043750000001</v>
      </c>
    </row>
    <row r="17" spans="1:25" x14ac:dyDescent="0.25">
      <c r="A17" s="54">
        <v>42688</v>
      </c>
      <c r="B17" s="33">
        <v>0</v>
      </c>
      <c r="C17" s="34">
        <v>4</v>
      </c>
      <c r="D17" s="33">
        <v>0</v>
      </c>
      <c r="E17" s="34">
        <v>4</v>
      </c>
      <c r="F17" s="33">
        <v>0</v>
      </c>
      <c r="G17" s="34">
        <v>4</v>
      </c>
      <c r="H17" s="33">
        <v>0</v>
      </c>
      <c r="I17" s="34">
        <v>4</v>
      </c>
      <c r="J17" s="35">
        <f t="shared" si="1"/>
        <v>16</v>
      </c>
      <c r="K17" s="36">
        <v>0</v>
      </c>
      <c r="L17" s="37">
        <f t="shared" si="0"/>
        <v>959.98</v>
      </c>
      <c r="M17" s="38">
        <f t="shared" si="2"/>
        <v>5649.8843749999996</v>
      </c>
    </row>
    <row r="18" spans="1:25" x14ac:dyDescent="0.25">
      <c r="A18" s="54">
        <v>42695</v>
      </c>
      <c r="B18" s="33">
        <v>0</v>
      </c>
      <c r="C18" s="34">
        <v>4</v>
      </c>
      <c r="D18" s="33">
        <v>0</v>
      </c>
      <c r="E18" s="34">
        <v>3</v>
      </c>
      <c r="F18" s="33">
        <v>0</v>
      </c>
      <c r="G18" s="34">
        <v>3.5</v>
      </c>
      <c r="H18" s="33">
        <v>0</v>
      </c>
      <c r="I18" s="34">
        <v>3.5</v>
      </c>
      <c r="J18" s="35">
        <f t="shared" si="1"/>
        <v>14</v>
      </c>
      <c r="K18" s="36">
        <v>1</v>
      </c>
      <c r="L18" s="37">
        <f t="shared" si="0"/>
        <v>939.98250000000007</v>
      </c>
      <c r="M18" s="38">
        <f t="shared" si="2"/>
        <v>6589.8668749999997</v>
      </c>
    </row>
    <row r="19" spans="1:25" x14ac:dyDescent="0.25">
      <c r="A19" s="40">
        <v>42702</v>
      </c>
      <c r="B19" s="33">
        <v>0</v>
      </c>
      <c r="C19" s="34">
        <v>4</v>
      </c>
      <c r="D19" s="33">
        <v>0</v>
      </c>
      <c r="E19" s="34">
        <v>3</v>
      </c>
      <c r="F19" s="33">
        <v>0</v>
      </c>
      <c r="G19" s="34">
        <v>4</v>
      </c>
      <c r="H19" s="33">
        <v>0</v>
      </c>
      <c r="I19" s="34">
        <v>4</v>
      </c>
      <c r="J19" s="35">
        <f t="shared" si="1"/>
        <v>15</v>
      </c>
      <c r="K19" s="36">
        <v>0</v>
      </c>
      <c r="L19" s="37">
        <f t="shared" si="0"/>
        <v>899.98125000000005</v>
      </c>
      <c r="M19" s="38">
        <f t="shared" si="2"/>
        <v>7489.8481249999995</v>
      </c>
    </row>
    <row r="20" spans="1:25" x14ac:dyDescent="0.25">
      <c r="A20" s="54">
        <v>42709</v>
      </c>
      <c r="B20" s="55">
        <v>0</v>
      </c>
      <c r="C20" s="56">
        <v>9</v>
      </c>
      <c r="D20" s="55">
        <v>0</v>
      </c>
      <c r="E20" s="56">
        <v>1</v>
      </c>
      <c r="F20" s="55">
        <v>0</v>
      </c>
      <c r="G20" s="56">
        <v>9</v>
      </c>
      <c r="H20" s="55">
        <v>0</v>
      </c>
      <c r="I20" s="56">
        <v>7</v>
      </c>
      <c r="J20" s="57">
        <f t="shared" si="1"/>
        <v>26</v>
      </c>
      <c r="K20" s="58">
        <v>1</v>
      </c>
      <c r="L20" s="59">
        <f t="shared" si="0"/>
        <v>1659.9675</v>
      </c>
      <c r="M20" s="60">
        <f t="shared" si="2"/>
        <v>9149.8156249999993</v>
      </c>
    </row>
    <row r="21" spans="1:25" x14ac:dyDescent="0.25">
      <c r="A21" s="54">
        <v>42716</v>
      </c>
      <c r="B21" s="55">
        <v>0</v>
      </c>
      <c r="C21" s="56">
        <v>3</v>
      </c>
      <c r="D21" s="55">
        <v>0</v>
      </c>
      <c r="E21" s="56">
        <v>3</v>
      </c>
      <c r="F21" s="55">
        <v>0</v>
      </c>
      <c r="G21" s="56">
        <v>3</v>
      </c>
      <c r="H21" s="55">
        <v>0</v>
      </c>
      <c r="I21" s="56">
        <v>3</v>
      </c>
      <c r="J21" s="57">
        <f t="shared" si="1"/>
        <v>12</v>
      </c>
      <c r="K21" s="58">
        <v>0</v>
      </c>
      <c r="L21" s="59">
        <f t="shared" si="0"/>
        <v>719.98500000000001</v>
      </c>
      <c r="M21" s="60">
        <f t="shared" si="2"/>
        <v>9869.8006249999999</v>
      </c>
    </row>
    <row r="22" spans="1:25" ht="18.75" x14ac:dyDescent="0.25">
      <c r="A22" s="19" t="s">
        <v>13</v>
      </c>
      <c r="B22" s="20">
        <f t="shared" ref="B22:K22" si="3">SUM(B10:B21)</f>
        <v>0</v>
      </c>
      <c r="C22" s="20">
        <f t="shared" si="3"/>
        <v>44</v>
      </c>
      <c r="D22" s="20">
        <f t="shared" si="3"/>
        <v>0</v>
      </c>
      <c r="E22" s="20">
        <f t="shared" si="3"/>
        <v>32.5</v>
      </c>
      <c r="F22" s="20">
        <f t="shared" si="3"/>
        <v>0</v>
      </c>
      <c r="G22" s="20">
        <f t="shared" si="3"/>
        <v>42.5</v>
      </c>
      <c r="H22" s="20">
        <f t="shared" si="3"/>
        <v>0</v>
      </c>
      <c r="I22" s="20">
        <f t="shared" si="3"/>
        <v>40.5</v>
      </c>
      <c r="J22" s="20">
        <f t="shared" si="3"/>
        <v>159.5</v>
      </c>
      <c r="K22" s="20">
        <f t="shared" si="3"/>
        <v>3</v>
      </c>
      <c r="L22" s="21"/>
      <c r="M22" s="61">
        <f>M21</f>
        <v>9869.8006249999999</v>
      </c>
    </row>
    <row r="23" spans="1:25" s="32" customFormat="1" x14ac:dyDescent="0.25"/>
    <row r="24" spans="1:25" ht="18.75" x14ac:dyDescent="0.25">
      <c r="B24" s="23" t="s">
        <v>14</v>
      </c>
      <c r="C24" s="23"/>
      <c r="D24" s="24">
        <v>100</v>
      </c>
      <c r="E24" s="23" t="s">
        <v>15</v>
      </c>
      <c r="F24" s="23"/>
      <c r="G24" s="24">
        <v>10</v>
      </c>
      <c r="H24" s="23" t="s">
        <v>16</v>
      </c>
      <c r="I24" s="23"/>
      <c r="J24" s="25">
        <f>'Taux horaire d''un technicien'!E15</f>
        <v>49.998750000000001</v>
      </c>
    </row>
    <row r="25" spans="1:2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25" s="41" customFormat="1" x14ac:dyDescent="0.25">
      <c r="A26" s="7"/>
      <c r="B26" s="7"/>
      <c r="C26" s="7"/>
      <c r="D26" s="7"/>
      <c r="E26" s="8"/>
      <c r="F26" s="8"/>
      <c r="G26" s="8"/>
      <c r="H26" s="26"/>
      <c r="I26" s="8"/>
      <c r="J26" s="8"/>
      <c r="K26" s="26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x14ac:dyDescent="0.25">
      <c r="A27" s="7"/>
      <c r="B27" s="7"/>
      <c r="C27" s="7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x14ac:dyDescent="0.25">
      <c r="E29" s="26" t="s">
        <v>18</v>
      </c>
      <c r="F29" s="8" t="s">
        <v>6</v>
      </c>
      <c r="G29" s="8" t="s">
        <v>19</v>
      </c>
      <c r="H29" s="26" t="s">
        <v>20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x14ac:dyDescent="0.25">
      <c r="E30" s="8" t="s">
        <v>21</v>
      </c>
      <c r="F30" s="30">
        <v>42703</v>
      </c>
      <c r="G30" s="8" t="s">
        <v>22</v>
      </c>
      <c r="H30" s="31" t="s">
        <v>23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</sheetData>
  <mergeCells count="14">
    <mergeCell ref="F8:F9"/>
    <mergeCell ref="G8:G9"/>
    <mergeCell ref="H8:H9"/>
    <mergeCell ref="I8:I9"/>
    <mergeCell ref="A8:A9"/>
    <mergeCell ref="B8:B9"/>
    <mergeCell ref="C8:C9"/>
    <mergeCell ref="D8:D9"/>
    <mergeCell ref="E8:E9"/>
    <mergeCell ref="A5:M6"/>
    <mergeCell ref="B7:C7"/>
    <mergeCell ref="D7:E7"/>
    <mergeCell ref="F7:G7"/>
    <mergeCell ref="H7:I7"/>
  </mergeCells>
  <pageMargins left="0.25" right="0.25" top="0.75" bottom="0.75" header="0.51180555555555496" footer="0.51180555555555496"/>
  <pageSetup paperSize="9"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5"/>
  <sheetViews>
    <sheetView tabSelected="1" zoomScale="85" zoomScaleNormal="85" workbookViewId="0">
      <selection activeCell="N8" sqref="N8"/>
    </sheetView>
  </sheetViews>
  <sheetFormatPr baseColWidth="10" defaultColWidth="9.140625" defaultRowHeight="15" x14ac:dyDescent="0.25"/>
  <cols>
    <col min="1" max="1" width="3.5703125"/>
    <col min="2" max="2" width="8.42578125"/>
    <col min="3" max="3" width="17.85546875"/>
    <col min="4" max="15" width="12.28515625"/>
    <col min="16" max="18" width="6.140625"/>
    <col min="19" max="1025" width="8.42578125"/>
  </cols>
  <sheetData>
    <row r="1" spans="2:18" x14ac:dyDescent="0.25">
      <c r="B1" s="32"/>
      <c r="C1" s="6"/>
      <c r="D1" s="6"/>
      <c r="E1" s="42"/>
      <c r="F1" s="32"/>
      <c r="G1" s="32"/>
      <c r="H1" s="8" t="s">
        <v>0</v>
      </c>
      <c r="I1" s="32"/>
      <c r="J1" s="32"/>
      <c r="K1" s="32"/>
      <c r="L1" s="32"/>
      <c r="M1" s="32"/>
      <c r="N1" s="32"/>
    </row>
    <row r="2" spans="2:18" x14ac:dyDescent="0.25">
      <c r="B2" s="32"/>
      <c r="C2" s="6"/>
      <c r="D2" s="6"/>
      <c r="E2" s="6"/>
      <c r="F2" s="32"/>
      <c r="G2" s="32"/>
      <c r="H2" s="32"/>
      <c r="I2" s="32"/>
      <c r="J2" s="32"/>
      <c r="K2" s="32"/>
      <c r="L2" s="32"/>
      <c r="M2" s="32"/>
      <c r="N2" s="32"/>
    </row>
    <row r="3" spans="2:18" x14ac:dyDescent="0.25">
      <c r="B3" s="32"/>
    </row>
    <row r="4" spans="2:18" x14ac:dyDescent="0.25">
      <c r="B4" s="32"/>
    </row>
    <row r="6" spans="2:18" x14ac:dyDescent="0.25">
      <c r="C6" s="43"/>
      <c r="D6" s="20" t="s">
        <v>25</v>
      </c>
      <c r="E6" s="20" t="s">
        <v>26</v>
      </c>
      <c r="F6" s="20" t="s">
        <v>27</v>
      </c>
      <c r="G6" s="20" t="s">
        <v>28</v>
      </c>
      <c r="H6" s="20" t="s">
        <v>29</v>
      </c>
      <c r="I6" s="20" t="s">
        <v>30</v>
      </c>
      <c r="J6" s="20" t="s">
        <v>31</v>
      </c>
      <c r="K6" s="20" t="s">
        <v>32</v>
      </c>
      <c r="L6" s="20" t="s">
        <v>33</v>
      </c>
      <c r="M6" s="20" t="s">
        <v>34</v>
      </c>
      <c r="N6" s="20" t="s">
        <v>35</v>
      </c>
      <c r="O6" s="20" t="s">
        <v>36</v>
      </c>
      <c r="P6" s="44"/>
      <c r="Q6" s="44"/>
      <c r="R6" s="44"/>
    </row>
    <row r="7" spans="2:18" x14ac:dyDescent="0.25">
      <c r="C7" s="45" t="s">
        <v>37</v>
      </c>
      <c r="D7" s="46">
        <v>8879.8212500000009</v>
      </c>
      <c r="E7" s="46">
        <v>8879.8212500000009</v>
      </c>
      <c r="F7" s="46">
        <v>8879.8212500000009</v>
      </c>
      <c r="G7" s="46">
        <v>8804.82</v>
      </c>
      <c r="H7" s="46">
        <v>8629.83</v>
      </c>
      <c r="I7" s="46">
        <v>8630.83</v>
      </c>
      <c r="J7" s="46">
        <v>8630.83</v>
      </c>
      <c r="K7" s="46">
        <v>8689.83</v>
      </c>
      <c r="L7" s="46">
        <v>8659.83</v>
      </c>
      <c r="M7" s="46">
        <v>8629.83</v>
      </c>
      <c r="N7" s="46">
        <v>9729.81</v>
      </c>
      <c r="O7" s="46">
        <v>9869.7999999999993</v>
      </c>
      <c r="P7" s="47"/>
      <c r="Q7" s="47"/>
      <c r="R7" s="47"/>
    </row>
    <row r="9" spans="2:18" x14ac:dyDescent="0.25">
      <c r="C9" s="31" t="s">
        <v>37</v>
      </c>
    </row>
    <row r="28" spans="16:16" x14ac:dyDescent="0.25">
      <c r="P28" s="31" t="s">
        <v>38</v>
      </c>
    </row>
    <row r="34" spans="6:9" x14ac:dyDescent="0.25">
      <c r="F34" s="26" t="s">
        <v>18</v>
      </c>
      <c r="G34" s="8" t="s">
        <v>6</v>
      </c>
      <c r="H34" s="8" t="s">
        <v>19</v>
      </c>
      <c r="I34" s="26" t="s">
        <v>20</v>
      </c>
    </row>
    <row r="35" spans="6:9" x14ac:dyDescent="0.25">
      <c r="F35" s="8" t="s">
        <v>21</v>
      </c>
      <c r="G35" s="30">
        <v>42703</v>
      </c>
      <c r="H35" s="8" t="s">
        <v>22</v>
      </c>
      <c r="I35" s="31" t="s">
        <v>23</v>
      </c>
    </row>
  </sheetData>
  <pageMargins left="0.25" right="0.25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20"/>
  <sheetViews>
    <sheetView zoomScaleNormal="100" workbookViewId="0">
      <selection activeCell="H21" sqref="H21"/>
    </sheetView>
  </sheetViews>
  <sheetFormatPr baseColWidth="10" defaultColWidth="9.140625" defaultRowHeight="15" x14ac:dyDescent="0.25"/>
  <cols>
    <col min="1" max="1" width="3.5703125" style="43"/>
    <col min="2" max="3" width="8.140625" style="43"/>
    <col min="4" max="4" width="9.5703125" style="43"/>
    <col min="5" max="5" width="16" style="43"/>
    <col min="6" max="6" width="14.85546875" style="43"/>
    <col min="7" max="7" width="15.28515625" style="43"/>
    <col min="8" max="8" width="12.140625" style="43"/>
    <col min="9" max="14" width="8.140625" style="43"/>
    <col min="15" max="15" width="3.5703125" style="43"/>
    <col min="16" max="1025" width="8.140625" style="43"/>
  </cols>
  <sheetData>
    <row r="1" spans="2:9" s="32" customFormat="1" x14ac:dyDescent="0.25">
      <c r="C1" s="6"/>
      <c r="H1" s="8" t="s">
        <v>0</v>
      </c>
    </row>
    <row r="2" spans="2:9" x14ac:dyDescent="0.25">
      <c r="B2" s="32"/>
      <c r="C2" s="6"/>
      <c r="D2" s="6"/>
      <c r="E2" s="6"/>
      <c r="F2"/>
      <c r="G2"/>
      <c r="H2"/>
      <c r="I2"/>
    </row>
    <row r="3" spans="2:9" x14ac:dyDescent="0.25">
      <c r="B3" s="32"/>
      <c r="C3" s="6"/>
      <c r="D3" s="6"/>
      <c r="E3" s="6"/>
      <c r="F3"/>
      <c r="G3"/>
      <c r="H3"/>
      <c r="I3"/>
    </row>
    <row r="4" spans="2:9" x14ac:dyDescent="0.25">
      <c r="B4" s="32"/>
      <c r="C4"/>
      <c r="D4"/>
      <c r="E4"/>
      <c r="F4"/>
      <c r="G4"/>
      <c r="H4"/>
      <c r="I4"/>
    </row>
    <row r="5" spans="2:9" ht="23.25" x14ac:dyDescent="0.35">
      <c r="B5" s="48" t="s">
        <v>39</v>
      </c>
      <c r="C5" s="49"/>
      <c r="D5" s="49"/>
      <c r="E5" s="49"/>
      <c r="F5" s="49"/>
      <c r="G5" s="49"/>
      <c r="H5" s="49"/>
      <c r="I5"/>
    </row>
    <row r="6" spans="2:9" ht="18.75" x14ac:dyDescent="0.3">
      <c r="B6" s="49"/>
      <c r="C6" s="49"/>
      <c r="D6" s="49"/>
      <c r="E6" s="49"/>
      <c r="F6" s="49"/>
      <c r="G6" s="49"/>
      <c r="H6" s="49"/>
      <c r="I6"/>
    </row>
    <row r="7" spans="2:9" x14ac:dyDescent="0.25">
      <c r="B7" s="43" t="s">
        <v>40</v>
      </c>
      <c r="E7" s="50">
        <v>3000</v>
      </c>
      <c r="F7" s="43" t="s">
        <v>41</v>
      </c>
      <c r="G7"/>
      <c r="H7"/>
      <c r="I7"/>
    </row>
    <row r="8" spans="2:9" x14ac:dyDescent="0.25">
      <c r="B8"/>
      <c r="E8"/>
      <c r="F8"/>
      <c r="G8"/>
      <c r="H8"/>
      <c r="I8"/>
    </row>
    <row r="9" spans="2:9" x14ac:dyDescent="0.25">
      <c r="B9" s="43" t="s">
        <v>42</v>
      </c>
      <c r="E9" s="50">
        <f>E7+G9*E7</f>
        <v>4500</v>
      </c>
      <c r="F9" s="43" t="s">
        <v>41</v>
      </c>
      <c r="G9" s="51">
        <v>0.5</v>
      </c>
      <c r="H9"/>
      <c r="I9"/>
    </row>
    <row r="10" spans="2:9" x14ac:dyDescent="0.25">
      <c r="B10"/>
      <c r="E10"/>
      <c r="F10"/>
      <c r="G10"/>
      <c r="H10"/>
      <c r="I10"/>
    </row>
    <row r="11" spans="2:9" x14ac:dyDescent="0.25">
      <c r="B11" s="43" t="s">
        <v>43</v>
      </c>
      <c r="E11" s="50">
        <f>E9+E9*G11</f>
        <v>5999.85</v>
      </c>
      <c r="F11" t="s">
        <v>41</v>
      </c>
      <c r="G11" s="52">
        <v>0.33329999999999999</v>
      </c>
      <c r="H11"/>
      <c r="I11"/>
    </row>
    <row r="12" spans="2:9" x14ac:dyDescent="0.25">
      <c r="B12"/>
      <c r="E12"/>
      <c r="F12"/>
      <c r="G12"/>
      <c r="H12"/>
      <c r="I12"/>
    </row>
    <row r="13" spans="2:9" x14ac:dyDescent="0.25">
      <c r="B13" s="43" t="s">
        <v>44</v>
      </c>
      <c r="E13" s="43">
        <v>120</v>
      </c>
      <c r="F13" s="43" t="s">
        <v>45</v>
      </c>
      <c r="G13"/>
      <c r="H13"/>
      <c r="I13"/>
    </row>
    <row r="14" spans="2:9" x14ac:dyDescent="0.25">
      <c r="B14"/>
      <c r="E14"/>
      <c r="F14"/>
      <c r="G14"/>
      <c r="H14"/>
      <c r="I14"/>
    </row>
    <row r="15" spans="2:9" x14ac:dyDescent="0.25">
      <c r="B15" s="43" t="s">
        <v>46</v>
      </c>
      <c r="E15" s="53">
        <f>E11/E13</f>
        <v>49.998750000000001</v>
      </c>
      <c r="F15" s="43" t="s">
        <v>47</v>
      </c>
      <c r="G15"/>
      <c r="H15"/>
      <c r="I15"/>
    </row>
    <row r="16" spans="2:9" x14ac:dyDescent="0.25">
      <c r="F16"/>
      <c r="G16"/>
      <c r="H16"/>
      <c r="I16"/>
    </row>
    <row r="17" spans="6:9" x14ac:dyDescent="0.25">
      <c r="F17"/>
      <c r="G17"/>
      <c r="H17"/>
      <c r="I17"/>
    </row>
    <row r="18" spans="6:9" x14ac:dyDescent="0.25">
      <c r="F18"/>
      <c r="G18"/>
      <c r="H18"/>
      <c r="I18"/>
    </row>
    <row r="19" spans="6:9" x14ac:dyDescent="0.25">
      <c r="F19" s="26" t="s">
        <v>18</v>
      </c>
      <c r="G19" s="8" t="s">
        <v>6</v>
      </c>
      <c r="H19" s="8" t="s">
        <v>19</v>
      </c>
      <c r="I19" s="26" t="s">
        <v>20</v>
      </c>
    </row>
    <row r="20" spans="6:9" x14ac:dyDescent="0.25">
      <c r="F20" s="8" t="s">
        <v>21</v>
      </c>
      <c r="G20" s="30">
        <v>42703</v>
      </c>
      <c r="H20" s="8" t="s">
        <v>22</v>
      </c>
      <c r="I20" s="31" t="s">
        <v>23</v>
      </c>
    </row>
  </sheetData>
  <pageMargins left="0.78749999999999998" right="0.78749999999999998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Prix de revient initial S3</vt:lpstr>
      <vt:lpstr>Prix de revient à jour S3</vt:lpstr>
      <vt:lpstr>Evolution du coût de revient</vt:lpstr>
      <vt:lpstr>Taux horaire d'un technicien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Thundermist</dc:creator>
  <cp:lastModifiedBy>Valentin Lefeuvre</cp:lastModifiedBy>
  <cp:revision>32</cp:revision>
  <dcterms:created xsi:type="dcterms:W3CDTF">2006-09-12T15:06:44Z</dcterms:created>
  <dcterms:modified xsi:type="dcterms:W3CDTF">2016-12-13T11:05:07Z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