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08"/>
  <workbookPr defaultThemeVersion="124226"/>
  <mc:AlternateContent xmlns:mc="http://schemas.openxmlformats.org/markup-compatibility/2006">
    <mc:Choice Requires="x15">
      <x15ac:absPath xmlns:x15ac="http://schemas.microsoft.com/office/spreadsheetml/2010/11/ac" url="https://uespe-my.sharepoint.com/personal/adguevara7_espe_edu_ec/Documents/Analisis y Diseño de software/"/>
    </mc:Choice>
  </mc:AlternateContent>
  <xr:revisionPtr revIDLastSave="0" documentId="8_{2028E8CC-0D51-4E3A-B67B-9A40A0FB3D1A}" xr6:coauthVersionLast="47" xr6:coauthVersionMax="47" xr10:uidLastSave="{00000000-0000-0000-0000-000000000000}"/>
  <bookViews>
    <workbookView xWindow="-108" yWindow="-108" windowWidth="23256" windowHeight="12456" firstSheet="4" xr2:uid="{00000000-000D-0000-FFFF-FFFF00000000}"/>
  </bookViews>
  <sheets>
    <sheet name="Matriz Ckeck LIst" sheetId="19" r:id="rId1"/>
    <sheet name="MODELO LISTA DE COMPROBACION" sheetId="20" r:id="rId2"/>
    <sheet name="MODELO LISTA DE COMPROBACIO (2)" sheetId="22" r:id="rId3"/>
    <sheet name="MODELO LISTA DE COMPROBACIO (3)" sheetId="23" r:id="rId4"/>
    <sheet name="RECOMENDACIONES" sheetId="21" r:id="rId5"/>
  </sheets>
  <definedNames>
    <definedName name="_xlnm._FilterDatabase" localSheetId="0" hidden="1">'Matriz Ckeck LIst'!$B$7:$G$19</definedName>
    <definedName name="_xlnm.Print_Area" localSheetId="0">'Matriz Ckeck LIst'!$B$1:$J$19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3" l="1"/>
  <c r="D36" i="23" s="1"/>
  <c r="C35" i="23"/>
  <c r="C36" i="23" s="1"/>
  <c r="D27" i="23"/>
  <c r="D28" i="23" s="1"/>
  <c r="C27" i="23"/>
  <c r="C28" i="23" s="1"/>
  <c r="D17" i="23"/>
  <c r="D18" i="23" s="1"/>
  <c r="C17" i="23"/>
  <c r="C18" i="23"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00000000-0006-0000-0000-000008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00000000-0006-0000-0000-000009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C680B283-02E9-4FA5-AED5-36750C254A0C}">
      <text>
        <r>
          <rPr>
            <b/>
            <sz val="9"/>
            <color indexed="81"/>
            <rFont val="Tahoma"/>
            <family val="2"/>
          </rPr>
          <t>ESPE:</t>
        </r>
        <r>
          <rPr>
            <sz val="9"/>
            <color indexed="81"/>
            <rFont val="Tahoma"/>
            <family val="2"/>
          </rPr>
          <t xml:space="preserve">
COMPLETITUD DOCUMENTO</t>
        </r>
      </text>
    </comment>
    <comment ref="B9" authorId="0" shapeId="0" xr:uid="{F95E9E9C-629E-4CB9-BAE7-3100B3E2D5DD}">
      <text>
        <r>
          <rPr>
            <b/>
            <sz val="9"/>
            <color indexed="81"/>
            <rFont val="Tahoma"/>
            <family val="2"/>
          </rPr>
          <t>ESPE:</t>
        </r>
        <r>
          <rPr>
            <sz val="9"/>
            <color indexed="81"/>
            <rFont val="Tahoma"/>
            <family val="2"/>
          </rPr>
          <t xml:space="preserve">
COMPLETITUD REQUISITO INDIVIDUAL
</t>
        </r>
      </text>
    </comment>
    <comment ref="B10" authorId="0" shapeId="0" xr:uid="{5D450B29-543E-46B9-B2AE-96CDEF7132EE}">
      <text>
        <r>
          <rPr>
            <b/>
            <sz val="9"/>
            <color indexed="81"/>
            <rFont val="Tahoma"/>
            <family val="2"/>
          </rPr>
          <t>ESPE:</t>
        </r>
        <r>
          <rPr>
            <sz val="9"/>
            <color indexed="81"/>
            <rFont val="Tahoma"/>
            <family val="2"/>
          </rPr>
          <t xml:space="preserve">
TRAZABILIDAD</t>
        </r>
      </text>
    </comment>
    <comment ref="B11" authorId="0" shapeId="0" xr:uid="{187210D6-0593-4C93-B249-E27990D6AEF4}">
      <text>
        <r>
          <rPr>
            <b/>
            <sz val="9"/>
            <color indexed="81"/>
            <rFont val="Tahoma"/>
            <family val="2"/>
          </rPr>
          <t>ESPE:</t>
        </r>
        <r>
          <rPr>
            <sz val="9"/>
            <color indexed="81"/>
            <rFont val="Tahoma"/>
            <family val="2"/>
          </rPr>
          <t xml:space="preserve">
trazabilidad
</t>
        </r>
      </text>
    </comment>
    <comment ref="B12" authorId="0" shapeId="0" xr:uid="{1D685E45-3271-465B-A02D-158365A455BB}">
      <text>
        <r>
          <rPr>
            <b/>
            <sz val="9"/>
            <color indexed="81"/>
            <rFont val="Tahoma"/>
            <family val="2"/>
          </rPr>
          <t>ESPE:</t>
        </r>
        <r>
          <rPr>
            <sz val="9"/>
            <color indexed="81"/>
            <rFont val="Tahoma"/>
            <family val="2"/>
          </rPr>
          <t xml:space="preserve">
TRAZABILIDAD
</t>
        </r>
      </text>
    </comment>
    <comment ref="B13" authorId="0" shapeId="0" xr:uid="{013C51AB-523B-4EB3-A19C-7D0A19A1756F}">
      <text>
        <r>
          <rPr>
            <b/>
            <sz val="9"/>
            <color indexed="81"/>
            <rFont val="Tahoma"/>
            <family val="2"/>
          </rPr>
          <t>ESPE:</t>
        </r>
        <r>
          <rPr>
            <sz val="9"/>
            <color indexed="81"/>
            <rFont val="Tahoma"/>
            <family val="2"/>
          </rPr>
          <t xml:space="preserve">
CORRECCION
</t>
        </r>
      </text>
    </comment>
    <comment ref="B14" authorId="0" shapeId="0" xr:uid="{CD6B895C-363B-41F2-843F-C2E42836F9AE}">
      <text>
        <r>
          <rPr>
            <b/>
            <sz val="9"/>
            <color indexed="81"/>
            <rFont val="Tahoma"/>
            <family val="2"/>
          </rPr>
          <t>ESPE:</t>
        </r>
        <r>
          <rPr>
            <sz val="9"/>
            <color indexed="81"/>
            <rFont val="Tahoma"/>
            <family val="2"/>
          </rPr>
          <t xml:space="preserve">
CONSISTENCIA</t>
        </r>
      </text>
    </comment>
    <comment ref="B15" authorId="0" shapeId="0" xr:uid="{6189C956-FD08-49C7-A94E-A4EB37C862CC}">
      <text>
        <r>
          <rPr>
            <b/>
            <sz val="9"/>
            <color indexed="81"/>
            <rFont val="Tahoma"/>
            <family val="2"/>
          </rPr>
          <t>ESPE:</t>
        </r>
        <r>
          <rPr>
            <sz val="9"/>
            <color indexed="81"/>
            <rFont val="Tahoma"/>
            <family val="2"/>
          </rPr>
          <t xml:space="preserve">
NECESIDAD
</t>
        </r>
      </text>
    </comment>
    <comment ref="B16" authorId="0" shapeId="0" xr:uid="{3620C9D2-1A14-4A49-B80C-B28B2230E74E}">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128A12DC-4E45-4042-8FE4-1E918824FE04}">
      <text>
        <r>
          <rPr>
            <b/>
            <sz val="9"/>
            <color indexed="81"/>
            <rFont val="Tahoma"/>
            <family val="2"/>
          </rPr>
          <t>ESPE:</t>
        </r>
        <r>
          <rPr>
            <sz val="9"/>
            <color indexed="81"/>
            <rFont val="Tahoma"/>
            <family val="2"/>
          </rPr>
          <t xml:space="preserve">
COMPLETITUD DOCUMENTO</t>
        </r>
      </text>
    </comment>
    <comment ref="B9" authorId="0" shapeId="0" xr:uid="{1BA09CFA-8A6E-4F96-BBA4-791533E531E0}">
      <text>
        <r>
          <rPr>
            <b/>
            <sz val="9"/>
            <color indexed="81"/>
            <rFont val="Tahoma"/>
            <family val="2"/>
          </rPr>
          <t>ESPE:</t>
        </r>
        <r>
          <rPr>
            <sz val="9"/>
            <color indexed="81"/>
            <rFont val="Tahoma"/>
            <family val="2"/>
          </rPr>
          <t xml:space="preserve">
COMPLETITUD REQUISITO INDIVIDUAL
</t>
        </r>
      </text>
    </comment>
    <comment ref="B10" authorId="0" shapeId="0" xr:uid="{E843710A-8C85-464D-AB8C-0D326F5DD34F}">
      <text>
        <r>
          <rPr>
            <b/>
            <sz val="9"/>
            <color indexed="81"/>
            <rFont val="Tahoma"/>
            <family val="2"/>
          </rPr>
          <t>ESPE:</t>
        </r>
        <r>
          <rPr>
            <sz val="9"/>
            <color indexed="81"/>
            <rFont val="Tahoma"/>
            <family val="2"/>
          </rPr>
          <t xml:space="preserve">
TRAZABILIDAD</t>
        </r>
      </text>
    </comment>
    <comment ref="B11" authorId="0" shapeId="0" xr:uid="{05EBFCB5-68F0-4192-895A-DCA6322FC1C5}">
      <text>
        <r>
          <rPr>
            <b/>
            <sz val="9"/>
            <color indexed="81"/>
            <rFont val="Tahoma"/>
            <family val="2"/>
          </rPr>
          <t>ESPE:</t>
        </r>
        <r>
          <rPr>
            <sz val="9"/>
            <color indexed="81"/>
            <rFont val="Tahoma"/>
            <family val="2"/>
          </rPr>
          <t xml:space="preserve">
trazabilidad
</t>
        </r>
      </text>
    </comment>
    <comment ref="B12" authorId="0" shapeId="0" xr:uid="{6C2317D8-851F-4F3D-80A2-07F0511C4097}">
      <text>
        <r>
          <rPr>
            <b/>
            <sz val="9"/>
            <color indexed="81"/>
            <rFont val="Tahoma"/>
            <family val="2"/>
          </rPr>
          <t>ESPE:</t>
        </r>
        <r>
          <rPr>
            <sz val="9"/>
            <color indexed="81"/>
            <rFont val="Tahoma"/>
            <family val="2"/>
          </rPr>
          <t xml:space="preserve">
TRAZABILIDAD
</t>
        </r>
      </text>
    </comment>
    <comment ref="B13" authorId="0" shapeId="0" xr:uid="{A05D8E81-5B99-4A5B-82BA-3352555208C2}">
      <text>
        <r>
          <rPr>
            <b/>
            <sz val="9"/>
            <color indexed="81"/>
            <rFont val="Tahoma"/>
            <family val="2"/>
          </rPr>
          <t>ESPE:</t>
        </r>
        <r>
          <rPr>
            <sz val="9"/>
            <color indexed="81"/>
            <rFont val="Tahoma"/>
            <family val="2"/>
          </rPr>
          <t xml:space="preserve">
CORRECCION
</t>
        </r>
      </text>
    </comment>
    <comment ref="B14" authorId="0" shapeId="0" xr:uid="{85FD473F-BB31-4E4B-AADC-39439C7EE8F7}">
      <text>
        <r>
          <rPr>
            <b/>
            <sz val="9"/>
            <color indexed="81"/>
            <rFont val="Tahoma"/>
            <family val="2"/>
          </rPr>
          <t>ESPE:</t>
        </r>
        <r>
          <rPr>
            <sz val="9"/>
            <color indexed="81"/>
            <rFont val="Tahoma"/>
            <family val="2"/>
          </rPr>
          <t xml:space="preserve">
CONSISTENCIA</t>
        </r>
      </text>
    </comment>
    <comment ref="B15" authorId="0" shapeId="0" xr:uid="{BB72E1C4-E0E7-4866-9CBE-BBF75115FD31}">
      <text>
        <r>
          <rPr>
            <b/>
            <sz val="9"/>
            <color indexed="81"/>
            <rFont val="Tahoma"/>
            <family val="2"/>
          </rPr>
          <t>ESPE:</t>
        </r>
        <r>
          <rPr>
            <sz val="9"/>
            <color indexed="81"/>
            <rFont val="Tahoma"/>
            <family val="2"/>
          </rPr>
          <t xml:space="preserve">
NECESIDAD
</t>
        </r>
      </text>
    </comment>
    <comment ref="B16" authorId="0" shapeId="0" xr:uid="{E8856786-4466-4435-8A87-75996DEEEC86}">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<sst xmlns="http://schemas.openxmlformats.org/spreadsheetml/2006/main" count="283" uniqueCount="82">
  <si>
    <t>MATRIZ PARA COMPROBACIÓN REQUERIMIENTOS DE CALIDAD DE PROYECTO ACADEMICO</t>
  </si>
  <si>
    <t>SITEMA:</t>
  </si>
  <si>
    <t>DESARROLLO DE UN SITEMA DE gestion de inventario de materia prima de la empresa Pintauto</t>
  </si>
  <si>
    <t>Requerimientos  Funcionales</t>
  </si>
  <si>
    <t>Nº</t>
  </si>
  <si>
    <t>CRITERIOS DE CALIDAD (Documento/Requerimientos)</t>
  </si>
  <si>
    <t>Status
Nivel de Acuerdo</t>
  </si>
  <si>
    <t xml:space="preserve">
RE01 Registrar Materia Prima</t>
  </si>
  <si>
    <t>RE02 Actualizar MP</t>
  </si>
  <si>
    <t>RE03 Crear una Orden de trabajo</t>
  </si>
  <si>
    <t>Agreed</t>
  </si>
  <si>
    <t>OK</t>
  </si>
  <si>
    <t xml:space="preserve">1. Minutas, videos y actas firmadas de la elicitacitación de requisitos </t>
  </si>
  <si>
    <t>Ranked</t>
  </si>
  <si>
    <t>El requisito si posee un orden de prioridad 2</t>
  </si>
  <si>
    <t>El requisito si posee un orden de prioridad 3</t>
  </si>
  <si>
    <t>El requisito si posee un orden de prioridad 5</t>
  </si>
  <si>
    <t>Unambiguos</t>
  </si>
  <si>
    <t>El requisito es claro y no posee multiples interprestaciones, se adjunta evidencia en un video.</t>
  </si>
  <si>
    <t>Valid and up-to date</t>
  </si>
  <si>
    <t>El requisito incorpora todos los requerimientos del usuario</t>
  </si>
  <si>
    <t>Correct</t>
  </si>
  <si>
    <t>Al no ser ambiguo, el requisito es correcto. Además, expresa de forma clara las expectativas de los stakeholders.</t>
  </si>
  <si>
    <t>Consisten</t>
  </si>
  <si>
    <t>No contiene ninguna contradiccion con ningun otro requisito, y tampoco genera ambigüedades</t>
  </si>
  <si>
    <t>Verifiable</t>
  </si>
  <si>
    <t>El requisito es verificable ya que redacta toda la informacion que debe mostrar el aplicativo, a demás se redacta de forma medible por el tiempo que se debe ejecutar la tarea, y su frecuencia</t>
  </si>
  <si>
    <t>El requisito tiene como verificable que se visualice la informacion en el aplicativo, a demás se redacta de forma medible por el tiempo</t>
  </si>
  <si>
    <t>Realizable</t>
  </si>
  <si>
    <t>PEND</t>
  </si>
  <si>
    <t>Si es realizable, ya que se lo puede si se puede desarrollar dentro del tiempo propuesto y con las condiciones presupuestarias de la empresa, aunque actualmente solo se cuenta con el diseño de las interfaces</t>
  </si>
  <si>
    <t>Traceable</t>
  </si>
  <si>
    <t>No realizado</t>
  </si>
  <si>
    <t>Las relaciones con los posteriores requisitos esta clara dentro del documenro SRS, pero no se cuenta con una matriz de trazabilidad para visualizar las relaciones de forma clara</t>
  </si>
  <si>
    <t>Complete</t>
  </si>
  <si>
    <t>Se considera completo porque abarca de forma clara y detallada todas las necesidades del cliente, sin omisiones.</t>
  </si>
  <si>
    <t>Understandability</t>
  </si>
  <si>
    <t xml:space="preserve"> El requisito es claro tanto para el cliente/stakeholder como para el equipo encargado de la elicitación, ya que su redacción es precisa y evita ambigüedades. Además, en el SRS se incluye un glosario de términos que facilita la comprensión del lenguaje utilizado</t>
  </si>
  <si>
    <t>SISTEMA:</t>
  </si>
  <si>
    <t>Inventario de materia prima - PINTAUTO</t>
  </si>
  <si>
    <t>FECHA:</t>
  </si>
  <si>
    <t>AUTOR:</t>
  </si>
  <si>
    <t>G2</t>
  </si>
  <si>
    <t>REQUERIMIENTO EVALUADO :</t>
  </si>
  <si>
    <t>RE01 Registrar Materia Prima</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</si>
  <si>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</si>
  <si>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</si>
  <si>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</si>
  <si>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</si>
  <si>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</si>
  <si>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</si>
  <si>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</si>
  <si>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</si>
  <si>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</si>
  <si>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</si>
  <si>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</si>
  <si>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</si>
  <si>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</si>
  <si>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</si>
  <si>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</si>
  <si>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</si>
  <si>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</si>
  <si>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</si>
  <si>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</si>
  <si>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x</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</si>
  <si>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</si>
  <si>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</si>
  <si>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</si>
  <si>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</si>
  <si>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</si>
  <si>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</si>
  <si>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</si>
  <si>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</si>
  <si>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</si>
  <si>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</si>
  <si>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RE03 Crear una Orden de Trabajo</t>
  </si>
  <si>
    <t>PREGUNTA</t>
  </si>
  <si>
    <t>RECOMENDACIÓN</t>
  </si>
  <si>
    <t>En este caso, el mecanismo más básico para evaluar el impacto de los requerimientos a lo largo del ciclo productivo es la calidad del producto final, ya que refleja en qué medida se cumplieron dichos requerimientos. Aunque los requerimientos permiten estructurar adecuadamente las fases del ciclo, no se cuenta con una matriz de trazabilidad formal que permita hacer un seguimiento detallado del impacto de cada requerimiento durante el desarrollo. Esto puede dificultar el control y la verificación de su cumplimiento en etapas posteriores.</t>
  </si>
  <si>
    <t>No hay dificultad, ya que la documentación esta hecha de manera que se puede comprender y trabajar sobre ella, aunque no existe la matriz de trazabilidad, mediante el SLS es una de las formas de conocer la relación que existe entre los requisitos</t>
  </si>
  <si>
    <t>Si bien se sigue la estructura del estándar IEEE 830 y se utiliza una sintaxis unificada que permite a todos los involucrados en el proyecto (stakeholders, cliente y equipo de desarrollo) comprender claramente los términos utilizados, la denominación de los requisitos funcionales no es adecuada, lo cual puede dificultar su interpretación y seguimiento.</t>
  </si>
  <si>
    <t>Se utilizó un glosario de términos normalizado; sin embargo, este resulta muy básico, ya que no incluye varios términos que podrían ser desconocidos para los lectores.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</si>
</sst>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sz val="14"/>
      <color theme="1"/>
      <name val="Calibri"/>
      <family val="2"/>
      <scheme val="minor"/>
    </font>
    <font>
      <b/>
      <sz val="18"/>
      <color rgb="FFFA7D00"/>
      <name val="Calibri"/>
      <family val="2"/>
      <scheme val="minor"/>
    </font>
    <font>
      <b/>
      <sz val="12"/>
      <name val="Arial"/>
    </font>
    <font>
      <b/>
      <sz val="20"/>
      <color theme="1" tint="0.499984740745262"/>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
      <patternFill patternType="solid">
        <fgColor theme="6" tint="0.39997558519241921"/>
        <bgColor indexed="65"/>
      </patternFill>
    </fill>
    <fill>
      <patternFill patternType="solid">
        <fgColor rgb="FFFF000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7">
    <xf numFmtId="0" fontId="0" fillId="0" borderId="0"/>
    <xf numFmtId="0" fontId="1" fillId="0" borderId="1" applyNumberFormat="0" applyFill="0" applyAlignment="0" applyProtection="0"/>
    <xf numFmtId="0" fontId="4" fillId="4"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5" borderId="0" applyNumberFormat="0" applyBorder="0" applyAlignment="0" applyProtection="0"/>
    <xf numFmtId="0" fontId="4" fillId="6" borderId="0" applyNumberFormat="0" applyBorder="0" applyAlignment="0" applyProtection="0"/>
  </cellStyleXfs>
  <cellXfs count="62">
    <xf numFmtId="0" fontId="0" fillId="0" borderId="0" xfId="0"/>
    <xf numFmtId="0" fontId="2" fillId="0" borderId="0" xfId="0" applyFont="1" applyAlignment="1">
      <alignment horizontal="center"/>
    </xf>
    <xf numFmtId="0" fontId="5" fillId="4" borderId="3" xfId="2" applyFont="1" applyBorder="1" applyAlignment="1">
      <alignment horizontal="left" vertical="center" wrapText="1"/>
    </xf>
    <xf numFmtId="0" fontId="5" fillId="4" borderId="3" xfId="2" applyFont="1" applyBorder="1" applyAlignment="1">
      <alignment vertical="center" wrapText="1"/>
    </xf>
    <xf numFmtId="0" fontId="5" fillId="4" borderId="6" xfId="2" applyFont="1" applyBorder="1" applyAlignment="1">
      <alignment horizontal="left" vertical="center" wrapText="1"/>
    </xf>
    <xf numFmtId="0" fontId="8" fillId="3" borderId="3" xfId="2" applyFont="1" applyFill="1" applyBorder="1" applyAlignment="1">
      <alignment horizontal="center" vertical="center" wrapText="1"/>
    </xf>
    <xf numFmtId="0" fontId="6" fillId="4" borderId="9" xfId="2" applyFont="1" applyBorder="1" applyAlignment="1">
      <alignment horizontal="center" vertical="center" wrapText="1"/>
    </xf>
    <xf numFmtId="0" fontId="5" fillId="4"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19" fillId="5" borderId="7" xfId="5" applyFont="1" applyBorder="1" applyAlignment="1">
      <alignment horizontal="center" vertical="center"/>
    </xf>
    <xf numFmtId="0" fontId="19" fillId="5" borderId="5" xfId="5" applyFont="1" applyBorder="1" applyAlignment="1">
      <alignment horizontal="center" vertical="center"/>
    </xf>
    <xf numFmtId="0" fontId="19" fillId="5"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9" fontId="0" fillId="0" borderId="0" xfId="3" applyFont="1"/>
    <xf numFmtId="9" fontId="0" fillId="0" borderId="0" xfId="0" applyNumberFormat="1"/>
    <xf numFmtId="0" fontId="8" fillId="7" borderId="3" xfId="2" applyFont="1" applyFill="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vertical="center"/>
    </xf>
    <xf numFmtId="0" fontId="22" fillId="6" borderId="3" xfId="6" applyFont="1" applyBorder="1" applyAlignment="1">
      <alignment horizontal="center" vertical="center"/>
    </xf>
    <xf numFmtId="0" fontId="6" fillId="4" borderId="9" xfId="2" applyFont="1" applyBorder="1" applyAlignment="1">
      <alignment horizontal="center" vertical="center" wrapText="1"/>
    </xf>
    <xf numFmtId="0" fontId="6" fillId="4"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21" fillId="2" borderId="3" xfId="0" applyFont="1" applyFill="1" applyBorder="1" applyAlignment="1">
      <alignment horizontal="center" vertical="center" wrapText="1"/>
    </xf>
    <xf numFmtId="0" fontId="21"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16" fillId="0" borderId="0" xfId="0" applyFont="1" applyAlignment="1">
      <alignment horizontal="center"/>
    </xf>
    <xf numFmtId="0" fontId="16" fillId="0" borderId="0" xfId="0" applyFont="1" applyAlignment="1">
      <alignment horizontal="left" vertical="center"/>
    </xf>
    <xf numFmtId="0" fontId="20" fillId="0" borderId="12" xfId="4" applyFont="1" applyBorder="1" applyAlignment="1">
      <alignment horizontal="center" vertical="center"/>
    </xf>
    <xf numFmtId="0" fontId="20" fillId="0" borderId="0" xfId="4" applyFont="1" applyBorder="1" applyAlignment="1">
      <alignment horizontal="center" vertical="center"/>
    </xf>
    <xf numFmtId="0" fontId="19" fillId="0" borderId="0" xfId="0" applyFont="1" applyAlignment="1">
      <alignment horizontal="left" vertical="top" wrapText="1"/>
    </xf>
    <xf numFmtId="15" fontId="19" fillId="0" borderId="0" xfId="0" applyNumberFormat="1" applyFont="1" applyAlignment="1">
      <alignment horizontal="left" wrapText="1"/>
    </xf>
    <xf numFmtId="0" fontId="19" fillId="0" borderId="0" xfId="0" applyFont="1" applyAlignment="1">
      <alignment horizontal="left" wrapText="1"/>
    </xf>
    <xf numFmtId="0" fontId="8" fillId="8" borderId="3" xfId="2" applyFont="1" applyFill="1" applyBorder="1" applyAlignment="1">
      <alignment horizontal="center" vertical="center" wrapText="1"/>
    </xf>
  </cellXfs>
  <cellStyles count="7">
    <cellStyle name="40% - Énfasis1" xfId="5" builtinId="31"/>
    <cellStyle name="60% - Énfasis3" xfId="6" builtinId="40"/>
    <cellStyle name="Celda vinculada" xfId="4" builtinId="24"/>
    <cellStyle name="Encabezado 1" xfId="1" builtinId="16"/>
    <cellStyle name="Énfasis1" xfId="2" builtinId="29"/>
    <cellStyle name="Normal" xfId="0" builtinId="0"/>
    <cellStyle name="Porcentaje" xfId="3" builtinId="5"/>
  </cellStyles>
  <dxfs count="102">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COMPROBACION'!$B$41:$B$43</c:f>
              <c:strCache>
                <c:ptCount val="3"/>
                <c:pt idx="0">
                  <c:v>CONTENIDO </c:v>
                </c:pt>
                <c:pt idx="1">
                  <c:v>DOCUMENTACIÓN</c:v>
                </c:pt>
                <c:pt idx="2">
                  <c:v>NIVEL DE ACUERDO</c:v>
                </c:pt>
              </c:strCache>
            </c:strRef>
          </c:cat>
          <c:val>
            <c:numRef>
              <c:f>'MODELO LISTA DE COMPROBACION'!$C$41:$C$43</c:f>
              <c:numCache>
                <c:formatCode>0%</c:formatCode>
                <c:ptCount val="3"/>
                <c:pt idx="0">
                  <c:v>0.67</c:v>
                </c:pt>
                <c:pt idx="1">
                  <c:v>0.6</c:v>
                </c:pt>
                <c:pt idx="2">
                  <c:v>1</c:v>
                </c:pt>
              </c:numCache>
            </c:numRef>
          </c:val>
          <c:extLst>
            <c:ext xmlns:c16="http://schemas.microsoft.com/office/drawing/2014/chart" uri="{C3380CC4-5D6E-409C-BE32-E72D297353CC}">
              <c16:uniqueId val="{00000000-DBBB-453A-A002-8C395BA96D3D}"/>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(2)'!$B$41:$B$43</c:f>
              <c:strCache>
                <c:ptCount val="3"/>
                <c:pt idx="0">
                  <c:v>CONTENIDO </c:v>
                </c:pt>
                <c:pt idx="1">
                  <c:v>DOCUMENTACIÓN</c:v>
                </c:pt>
                <c:pt idx="2">
                  <c:v>NIVEL DE ACUERDO</c:v>
                </c:pt>
              </c:strCache>
            </c:strRef>
          </c:cat>
          <c:val>
            <c:numRef>
              <c:f>'MODELO LISTA DE COMPROBACIO (2)'!$C$41:$C$43</c:f>
              <c:numCache>
                <c:formatCode>0%</c:formatCode>
                <c:ptCount val="3"/>
                <c:pt idx="0">
                  <c:v>0.67</c:v>
                </c:pt>
                <c:pt idx="1">
                  <c:v>0.8</c:v>
                </c:pt>
                <c:pt idx="2">
                  <c:v>1</c:v>
                </c:pt>
              </c:numCache>
            </c:numRef>
          </c:val>
          <c:extLst>
            <c:ext xmlns:c16="http://schemas.microsoft.com/office/drawing/2014/chart" uri="{C3380CC4-5D6E-409C-BE32-E72D297353CC}">
              <c16:uniqueId val="{00000000-2032-421A-90CC-2F024B164AC1}"/>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 (3)'!$B$41:$B$43</c:f>
              <c:strCache>
                <c:ptCount val="3"/>
                <c:pt idx="0">
                  <c:v>CONTENIDO </c:v>
                </c:pt>
                <c:pt idx="1">
                  <c:v>DOCUMENTACIÓN</c:v>
                </c:pt>
                <c:pt idx="2">
                  <c:v>NIVEL DE ACUERDO</c:v>
                </c:pt>
              </c:strCache>
            </c:strRef>
          </c:cat>
          <c:val>
            <c:numRef>
              <c:f>'MODELO LISTA DE COMPROBACIO (3)'!$C$41:$C$43</c:f>
              <c:numCache>
                <c:formatCode>0%</c:formatCode>
                <c:ptCount val="3"/>
                <c:pt idx="0">
                  <c:v>0.67</c:v>
                </c:pt>
                <c:pt idx="1">
                  <c:v>0.8</c:v>
                </c:pt>
                <c:pt idx="2">
                  <c:v>1</c:v>
                </c:pt>
              </c:numCache>
            </c:numRef>
          </c:val>
          <c:extLst>
            <c:ext xmlns:c16="http://schemas.microsoft.com/office/drawing/2014/chart" uri="{C3380CC4-5D6E-409C-BE32-E72D297353CC}">
              <c16:uniqueId val="{00000000-037B-416D-8B4C-C8C9464F8298}"/>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37</xdr:row>
      <xdr:rowOff>147637</xdr:rowOff>
    </xdr:from>
    <xdr:to>
      <xdr:col>9</xdr:col>
      <xdr:colOff>276225</xdr:colOff>
      <xdr:row>48</xdr:row>
      <xdr:rowOff>185737</xdr:rowOff>
    </xdr:to>
    <xdr:graphicFrame macro="">
      <xdr:nvGraphicFramePr>
        <xdr:cNvPr id="3" name="5 Gráfico">
          <a:extLst>
            <a:ext uri="{FF2B5EF4-FFF2-40B4-BE49-F238E27FC236}">
              <a16:creationId xmlns:a16="http://schemas.microsoft.com/office/drawing/2014/main" id="{8CD9B49B-75E3-4E01-B007-B4BD69BC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BBAD7551-1C0E-4423-845E-4B80C40EF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93" headerRowBorderDxfId="91" tableBorderDxfId="92" totalsRowBorderDxfId="90" headerRowCellStyle="40% - Énfasis1">
  <tableColumns count="4">
    <tableColumn id="1" xr3:uid="{00000000-0010-0000-0000-000001000000}" name="No." dataDxfId="88" totalsRowDxfId="89"/>
    <tableColumn id="2" xr3:uid="{00000000-0010-0000-0000-000002000000}" name="Pregunta" dataDxfId="86" totalsRowDxfId="87"/>
    <tableColumn id="3" xr3:uid="{00000000-0010-0000-0000-000003000000}" name="SI" dataDxfId="84" totalsRowDxfId="85"/>
    <tableColumn id="4" xr3:uid="{00000000-0010-0000-0000-000004000000}" name="NO " dataDxfId="82" totalsRowDxfId="8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80" tableBorderDxfId="81" totalsRowBorderDxfId="79">
  <tableColumns count="4">
    <tableColumn id="1" xr3:uid="{00000000-0010-0000-0100-000001000000}" name="No." dataDxfId="78"/>
    <tableColumn id="2" xr3:uid="{00000000-0010-0000-0100-000002000000}" name="Pregunta" dataDxfId="77"/>
    <tableColumn id="3" xr3:uid="{00000000-0010-0000-0100-000003000000}" name="SI" dataDxfId="76"/>
    <tableColumn id="4" xr3:uid="{00000000-0010-0000-0100-000004000000}" name="NO " dataDxfId="7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73" tableBorderDxfId="74" totalsRowBorderDxfId="72">
  <tableColumns count="4">
    <tableColumn id="1" xr3:uid="{00000000-0010-0000-0200-000001000000}" name="No." dataDxfId="71"/>
    <tableColumn id="2" xr3:uid="{00000000-0010-0000-0200-000002000000}" name="Pregunta" dataDxfId="70"/>
    <tableColumn id="3" xr3:uid="{00000000-0010-0000-0200-000003000000}" name="SI" dataDxfId="69"/>
    <tableColumn id="4" xr3:uid="{00000000-0010-0000-0200-000004000000}" name="NO " dataDxfId="6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ACDD75-BBE2-4755-99CB-95BF08B75910}" name="Tabla32" displayName="Tabla32" ref="A7:D16" totalsRowShown="0" headerRowDxfId="59" headerRowBorderDxfId="57" tableBorderDxfId="58" totalsRowBorderDxfId="56" headerRowCellStyle="40% - Énfasis1">
  <tableColumns count="4">
    <tableColumn id="1" xr3:uid="{1DDFE169-E085-4850-AC31-9882E232E4FC}" name="No." dataDxfId="54" totalsRowDxfId="55"/>
    <tableColumn id="2" xr3:uid="{90586EA2-A7BE-4A3E-A015-1650E54AE4C4}" name="Pregunta" dataDxfId="52" totalsRowDxfId="53"/>
    <tableColumn id="3" xr3:uid="{18F5971D-BF8C-42A2-B8CE-63E3A99A3AEF}" name="SI" dataDxfId="50" totalsRowDxfId="51"/>
    <tableColumn id="4" xr3:uid="{E37984CF-D912-4455-BDFA-C2FFE60F0124}" name="NO " dataDxfId="48" totalsRowDxfId="49"/>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DD25A0-7034-4B36-B5CA-758704577212}" name="Tabla43" displayName="Tabla43" ref="A21:D26" totalsRowShown="0" headerRowBorderDxfId="46" tableBorderDxfId="47" totalsRowBorderDxfId="45">
  <tableColumns count="4">
    <tableColumn id="1" xr3:uid="{2DA5DD6C-47B5-422B-96D3-8B8E73981BAB}" name="No." dataDxfId="44"/>
    <tableColumn id="2" xr3:uid="{78B89F55-B205-4B84-95A8-24CADD2664D9}" name="Pregunta" dataDxfId="43"/>
    <tableColumn id="3" xr3:uid="{186960C0-0FB7-4C1B-8DDA-80D47D75A2A1}" name="SI" dataDxfId="42"/>
    <tableColumn id="4" xr3:uid="{28196B16-1154-44AF-B60A-AEBD64B9CEB0}" name="NO " dataDxfId="4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F35AC39-8769-44C9-9F0C-271DDCF7614D}" name="Tabla57" displayName="Tabla57" ref="A31:D34" totalsRowShown="0" headerRowBorderDxfId="39" tableBorderDxfId="40" totalsRowBorderDxfId="38">
  <tableColumns count="4">
    <tableColumn id="1" xr3:uid="{B55E4A60-C893-4EAD-B127-DD9D470698AB}" name="No." dataDxfId="37"/>
    <tableColumn id="2" xr3:uid="{00682D16-525B-4F73-8D6D-FA5C94635D06}" name="Pregunta" dataDxfId="36"/>
    <tableColumn id="3" xr3:uid="{B337ADD1-2AF2-4F44-8DA8-D0BB909C7616}" name="SI" dataDxfId="35"/>
    <tableColumn id="4" xr3:uid="{77A01726-EAE8-41CD-9B9A-3A2D02D8832A}" name="NO " dataDxfId="3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1C9052-E9BE-460A-857D-30A4AA0F9CB4}" name="Tabla328" displayName="Tabla328" ref="A7:D16" totalsRowShown="0" headerRowDxfId="25" headerRowBorderDxfId="23" tableBorderDxfId="24" totalsRowBorderDxfId="22" headerRowCellStyle="40% - Énfasis1">
  <tableColumns count="4">
    <tableColumn id="1" xr3:uid="{54B5FE46-C67F-42CD-A997-61259AF6E9A0}" name="No." dataDxfId="20" totalsRowDxfId="21"/>
    <tableColumn id="2" xr3:uid="{8BD66A13-9F9D-457F-B29F-0F8E75528049}" name="Pregunta" dataDxfId="18" totalsRowDxfId="19"/>
    <tableColumn id="3" xr3:uid="{D7CEC1CC-0B9B-4407-8A8F-739196FCBD19}" name="SI" dataDxfId="16" totalsRowDxfId="17"/>
    <tableColumn id="4" xr3:uid="{D12ABFB7-AADC-48E5-80F0-37DB13B1D0A6}" name="NO " dataDxfId="14" totalsRowDxfId="15"/>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25FAC3-8514-44AA-9BF5-5B26DE29320E}" name="Tabla439" displayName="Tabla439" ref="A21:D26" totalsRowShown="0" headerRowBorderDxfId="12" tableBorderDxfId="13" totalsRowBorderDxfId="11">
  <tableColumns count="4">
    <tableColumn id="1" xr3:uid="{C80E20F5-BB8F-4E85-A598-CC18C56858EF}" name="No." dataDxfId="10"/>
    <tableColumn id="2" xr3:uid="{86EC28A5-4FD0-4BD8-B3D0-2EB37CB68B10}" name="Pregunta" dataDxfId="9"/>
    <tableColumn id="3" xr3:uid="{A9505563-C1E9-4761-BA8D-9CA2150F6E20}" name="SI" dataDxfId="8"/>
    <tableColumn id="4" xr3:uid="{AE8157BA-BB42-436C-A9B0-A2D794E75F2E}" name="NO " dataDxfId="7"/>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D1AABF-4F65-44E0-8835-7E73A09CFD4B}" name="Tabla5710" displayName="Tabla5710" ref="A31:D34" totalsRowShown="0" headerRowBorderDxfId="5" tableBorderDxfId="6" totalsRowBorderDxfId="4">
  <tableColumns count="4">
    <tableColumn id="1" xr3:uid="{A0901FCF-52EF-4E22-AA6B-D0F71A151DCD}" name="No." dataDxfId="3"/>
    <tableColumn id="2" xr3:uid="{944E28DF-B8BC-495E-BD4F-09D03C5D1501}" name="Pregunta" dataDxfId="2"/>
    <tableColumn id="3" xr3:uid="{3ED2ED34-8089-4F78-912D-874FC0BA80AE}" name="SI" dataDxfId="1"/>
    <tableColumn id="4" xr3:uid="{390F1058-F018-4A70-9EC9-7C92D3816218}" name="NO "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19"/>
  <sheetViews>
    <sheetView showGridLines="0" tabSelected="1" topLeftCell="A15" zoomScale="90" zoomScaleNormal="90" zoomScalePageLayoutView="90" workbookViewId="0">
      <selection activeCell="E16" sqref="E16"/>
    </sheetView>
  </sheetViews>
  <sheetFormatPr defaultColWidth="11.42578125" defaultRowHeight="14.45"/>
  <cols>
    <col min="1" max="1" width="4.5703125" customWidth="1"/>
    <col min="2" max="2" width="4.42578125" customWidth="1"/>
    <col min="3" max="3" width="3.7109375" style="1" customWidth="1"/>
    <col min="4" max="4" width="34.7109375" customWidth="1"/>
    <col min="5" max="5" width="14.28515625" customWidth="1"/>
    <col min="6" max="6" width="42.7109375" bestFit="1" customWidth="1"/>
    <col min="7" max="7" width="4.7109375" hidden="1" customWidth="1"/>
    <col min="8" max="9" width="42.7109375" bestFit="1" customWidth="1"/>
    <col min="10" max="63" width="2.7109375" customWidth="1"/>
    <col min="208" max="212" width="2.7109375" customWidth="1"/>
    <col min="213" max="214" width="3.7109375" customWidth="1"/>
    <col min="215" max="215" width="32" customWidth="1"/>
    <col min="216" max="218" width="14.5703125" customWidth="1"/>
    <col min="219" max="219" width="8.7109375" customWidth="1"/>
    <col min="220" max="233" width="3.7109375" customWidth="1"/>
    <col min="234" max="259" width="4.7109375" customWidth="1"/>
    <col min="260" max="319" width="2.7109375" customWidth="1"/>
    <col min="464" max="468" width="2.7109375" customWidth="1"/>
    <col min="469" max="470" width="3.7109375" customWidth="1"/>
    <col min="471" max="471" width="32" customWidth="1"/>
    <col min="472" max="474" width="14.5703125" customWidth="1"/>
    <col min="475" max="475" width="8.7109375" customWidth="1"/>
    <col min="476" max="489" width="3.7109375" customWidth="1"/>
    <col min="490" max="515" width="4.7109375" customWidth="1"/>
    <col min="516" max="575" width="2.7109375" customWidth="1"/>
    <col min="720" max="724" width="2.7109375" customWidth="1"/>
    <col min="725" max="726" width="3.7109375" customWidth="1"/>
    <col min="727" max="727" width="32" customWidth="1"/>
    <col min="728" max="730" width="14.5703125" customWidth="1"/>
    <col min="731" max="731" width="8.7109375" customWidth="1"/>
    <col min="732" max="745" width="3.7109375" customWidth="1"/>
    <col min="746" max="771" width="4.7109375" customWidth="1"/>
    <col min="772" max="831" width="2.7109375" customWidth="1"/>
    <col min="976" max="980" width="2.7109375" customWidth="1"/>
    <col min="981" max="982" width="3.7109375" customWidth="1"/>
    <col min="983" max="983" width="32" customWidth="1"/>
    <col min="984" max="986" width="14.5703125" customWidth="1"/>
    <col min="987" max="987" width="8.7109375" customWidth="1"/>
    <col min="988" max="1001" width="3.7109375" customWidth="1"/>
    <col min="1002" max="1027" width="4.7109375" customWidth="1"/>
    <col min="1028" max="1087" width="2.7109375" customWidth="1"/>
    <col min="1232" max="1236" width="2.7109375" customWidth="1"/>
    <col min="1237" max="1238" width="3.7109375" customWidth="1"/>
    <col min="1239" max="1239" width="32" customWidth="1"/>
    <col min="1240" max="1242" width="14.5703125" customWidth="1"/>
    <col min="1243" max="1243" width="8.7109375" customWidth="1"/>
    <col min="1244" max="1257" width="3.7109375" customWidth="1"/>
    <col min="1258" max="1283" width="4.7109375" customWidth="1"/>
    <col min="1284" max="1343" width="2.7109375" customWidth="1"/>
    <col min="1488" max="1492" width="2.7109375" customWidth="1"/>
    <col min="1493" max="1494" width="3.7109375" customWidth="1"/>
    <col min="1495" max="1495" width="32" customWidth="1"/>
    <col min="1496" max="1498" width="14.5703125" customWidth="1"/>
    <col min="1499" max="1499" width="8.7109375" customWidth="1"/>
    <col min="1500" max="1513" width="3.7109375" customWidth="1"/>
    <col min="1514" max="1539" width="4.7109375" customWidth="1"/>
    <col min="1540" max="1599" width="2.7109375" customWidth="1"/>
    <col min="1744" max="1748" width="2.7109375" customWidth="1"/>
    <col min="1749" max="1750" width="3.7109375" customWidth="1"/>
    <col min="1751" max="1751" width="32" customWidth="1"/>
    <col min="1752" max="1754" width="14.5703125" customWidth="1"/>
    <col min="1755" max="1755" width="8.7109375" customWidth="1"/>
    <col min="1756" max="1769" width="3.7109375" customWidth="1"/>
    <col min="1770" max="1795" width="4.7109375" customWidth="1"/>
    <col min="1796" max="1855" width="2.7109375" customWidth="1"/>
    <col min="2000" max="2004" width="2.7109375" customWidth="1"/>
    <col min="2005" max="2006" width="3.7109375" customWidth="1"/>
    <col min="2007" max="2007" width="32" customWidth="1"/>
    <col min="2008" max="2010" width="14.5703125" customWidth="1"/>
    <col min="2011" max="2011" width="8.7109375" customWidth="1"/>
    <col min="2012" max="2025" width="3.7109375" customWidth="1"/>
    <col min="2026" max="2051" width="4.7109375" customWidth="1"/>
    <col min="2052" max="2111" width="2.7109375" customWidth="1"/>
    <col min="2256" max="2260" width="2.7109375" customWidth="1"/>
    <col min="2261" max="2262" width="3.7109375" customWidth="1"/>
    <col min="2263" max="2263" width="32" customWidth="1"/>
    <col min="2264" max="2266" width="14.5703125" customWidth="1"/>
    <col min="2267" max="2267" width="8.7109375" customWidth="1"/>
    <col min="2268" max="2281" width="3.7109375" customWidth="1"/>
    <col min="2282" max="2307" width="4.7109375" customWidth="1"/>
    <col min="2308" max="2367" width="2.7109375" customWidth="1"/>
    <col min="2512" max="2516" width="2.7109375" customWidth="1"/>
    <col min="2517" max="2518" width="3.7109375" customWidth="1"/>
    <col min="2519" max="2519" width="32" customWidth="1"/>
    <col min="2520" max="2522" width="14.5703125" customWidth="1"/>
    <col min="2523" max="2523" width="8.7109375" customWidth="1"/>
    <col min="2524" max="2537" width="3.7109375" customWidth="1"/>
    <col min="2538" max="2563" width="4.7109375" customWidth="1"/>
    <col min="2564" max="2623" width="2.7109375" customWidth="1"/>
    <col min="2768" max="2772" width="2.7109375" customWidth="1"/>
    <col min="2773" max="2774" width="3.7109375" customWidth="1"/>
    <col min="2775" max="2775" width="32" customWidth="1"/>
    <col min="2776" max="2778" width="14.5703125" customWidth="1"/>
    <col min="2779" max="2779" width="8.7109375" customWidth="1"/>
    <col min="2780" max="2793" width="3.7109375" customWidth="1"/>
    <col min="2794" max="2819" width="4.7109375" customWidth="1"/>
    <col min="2820" max="2879" width="2.7109375" customWidth="1"/>
    <col min="3024" max="3028" width="2.7109375" customWidth="1"/>
    <col min="3029" max="3030" width="3.7109375" customWidth="1"/>
    <col min="3031" max="3031" width="32" customWidth="1"/>
    <col min="3032" max="3034" width="14.5703125" customWidth="1"/>
    <col min="3035" max="3035" width="8.7109375" customWidth="1"/>
    <col min="3036" max="3049" width="3.7109375" customWidth="1"/>
    <col min="3050" max="3075" width="4.7109375" customWidth="1"/>
    <col min="3076" max="3135" width="2.7109375" customWidth="1"/>
    <col min="3280" max="3284" width="2.7109375" customWidth="1"/>
    <col min="3285" max="3286" width="3.7109375" customWidth="1"/>
    <col min="3287" max="3287" width="32" customWidth="1"/>
    <col min="3288" max="3290" width="14.5703125" customWidth="1"/>
    <col min="3291" max="3291" width="8.7109375" customWidth="1"/>
    <col min="3292" max="3305" width="3.7109375" customWidth="1"/>
    <col min="3306" max="3331" width="4.7109375" customWidth="1"/>
    <col min="3332" max="3391" width="2.7109375" customWidth="1"/>
    <col min="3536" max="3540" width="2.7109375" customWidth="1"/>
    <col min="3541" max="3542" width="3.7109375" customWidth="1"/>
    <col min="3543" max="3543" width="32" customWidth="1"/>
    <col min="3544" max="3546" width="14.5703125" customWidth="1"/>
    <col min="3547" max="3547" width="8.7109375" customWidth="1"/>
    <col min="3548" max="3561" width="3.7109375" customWidth="1"/>
    <col min="3562" max="3587" width="4.7109375" customWidth="1"/>
    <col min="3588" max="3647" width="2.7109375" customWidth="1"/>
    <col min="3792" max="3796" width="2.7109375" customWidth="1"/>
    <col min="3797" max="3798" width="3.7109375" customWidth="1"/>
    <col min="3799" max="3799" width="32" customWidth="1"/>
    <col min="3800" max="3802" width="14.5703125" customWidth="1"/>
    <col min="3803" max="3803" width="8.7109375" customWidth="1"/>
    <col min="3804" max="3817" width="3.7109375" customWidth="1"/>
    <col min="3818" max="3843" width="4.7109375" customWidth="1"/>
    <col min="3844" max="3903" width="2.7109375" customWidth="1"/>
    <col min="4048" max="4052" width="2.7109375" customWidth="1"/>
    <col min="4053" max="4054" width="3.7109375" customWidth="1"/>
    <col min="4055" max="4055" width="32" customWidth="1"/>
    <col min="4056" max="4058" width="14.5703125" customWidth="1"/>
    <col min="4059" max="4059" width="8.7109375" customWidth="1"/>
    <col min="4060" max="4073" width="3.7109375" customWidth="1"/>
    <col min="4074" max="4099" width="4.7109375" customWidth="1"/>
    <col min="4100" max="4159" width="2.7109375" customWidth="1"/>
    <col min="4304" max="4308" width="2.7109375" customWidth="1"/>
    <col min="4309" max="4310" width="3.7109375" customWidth="1"/>
    <col min="4311" max="4311" width="32" customWidth="1"/>
    <col min="4312" max="4314" width="14.5703125" customWidth="1"/>
    <col min="4315" max="4315" width="8.7109375" customWidth="1"/>
    <col min="4316" max="4329" width="3.7109375" customWidth="1"/>
    <col min="4330" max="4355" width="4.7109375" customWidth="1"/>
    <col min="4356" max="4415" width="2.7109375" customWidth="1"/>
    <col min="4560" max="4564" width="2.7109375" customWidth="1"/>
    <col min="4565" max="4566" width="3.7109375" customWidth="1"/>
    <col min="4567" max="4567" width="32" customWidth="1"/>
    <col min="4568" max="4570" width="14.5703125" customWidth="1"/>
    <col min="4571" max="4571" width="8.7109375" customWidth="1"/>
    <col min="4572" max="4585" width="3.7109375" customWidth="1"/>
    <col min="4586" max="4611" width="4.7109375" customWidth="1"/>
    <col min="4612" max="4671" width="2.7109375" customWidth="1"/>
    <col min="4816" max="4820" width="2.7109375" customWidth="1"/>
    <col min="4821" max="4822" width="3.7109375" customWidth="1"/>
    <col min="4823" max="4823" width="32" customWidth="1"/>
    <col min="4824" max="4826" width="14.5703125" customWidth="1"/>
    <col min="4827" max="4827" width="8.7109375" customWidth="1"/>
    <col min="4828" max="4841" width="3.7109375" customWidth="1"/>
    <col min="4842" max="4867" width="4.7109375" customWidth="1"/>
    <col min="4868" max="4927" width="2.7109375" customWidth="1"/>
    <col min="5072" max="5076" width="2.7109375" customWidth="1"/>
    <col min="5077" max="5078" width="3.7109375" customWidth="1"/>
    <col min="5079" max="5079" width="32" customWidth="1"/>
    <col min="5080" max="5082" width="14.5703125" customWidth="1"/>
    <col min="5083" max="5083" width="8.7109375" customWidth="1"/>
    <col min="5084" max="5097" width="3.7109375" customWidth="1"/>
    <col min="5098" max="5123" width="4.7109375" customWidth="1"/>
    <col min="5124" max="5183" width="2.7109375" customWidth="1"/>
    <col min="5328" max="5332" width="2.7109375" customWidth="1"/>
    <col min="5333" max="5334" width="3.7109375" customWidth="1"/>
    <col min="5335" max="5335" width="32" customWidth="1"/>
    <col min="5336" max="5338" width="14.5703125" customWidth="1"/>
    <col min="5339" max="5339" width="8.7109375" customWidth="1"/>
    <col min="5340" max="5353" width="3.7109375" customWidth="1"/>
    <col min="5354" max="5379" width="4.7109375" customWidth="1"/>
    <col min="5380" max="5439" width="2.7109375" customWidth="1"/>
    <col min="5584" max="5588" width="2.7109375" customWidth="1"/>
    <col min="5589" max="5590" width="3.7109375" customWidth="1"/>
    <col min="5591" max="5591" width="32" customWidth="1"/>
    <col min="5592" max="5594" width="14.5703125" customWidth="1"/>
    <col min="5595" max="5595" width="8.7109375" customWidth="1"/>
    <col min="5596" max="5609" width="3.7109375" customWidth="1"/>
    <col min="5610" max="5635" width="4.7109375" customWidth="1"/>
    <col min="5636" max="5695" width="2.7109375" customWidth="1"/>
    <col min="5840" max="5844" width="2.7109375" customWidth="1"/>
    <col min="5845" max="5846" width="3.7109375" customWidth="1"/>
    <col min="5847" max="5847" width="32" customWidth="1"/>
    <col min="5848" max="5850" width="14.5703125" customWidth="1"/>
    <col min="5851" max="5851" width="8.7109375" customWidth="1"/>
    <col min="5852" max="5865" width="3.7109375" customWidth="1"/>
    <col min="5866" max="5891" width="4.7109375" customWidth="1"/>
    <col min="5892" max="5951" width="2.7109375" customWidth="1"/>
    <col min="6096" max="6100" width="2.7109375" customWidth="1"/>
    <col min="6101" max="6102" width="3.7109375" customWidth="1"/>
    <col min="6103" max="6103" width="32" customWidth="1"/>
    <col min="6104" max="6106" width="14.5703125" customWidth="1"/>
    <col min="6107" max="6107" width="8.7109375" customWidth="1"/>
    <col min="6108" max="6121" width="3.7109375" customWidth="1"/>
    <col min="6122" max="6147" width="4.7109375" customWidth="1"/>
    <col min="6148" max="6207" width="2.7109375" customWidth="1"/>
    <col min="6352" max="6356" width="2.7109375" customWidth="1"/>
    <col min="6357" max="6358" width="3.7109375" customWidth="1"/>
    <col min="6359" max="6359" width="32" customWidth="1"/>
    <col min="6360" max="6362" width="14.5703125" customWidth="1"/>
    <col min="6363" max="6363" width="8.7109375" customWidth="1"/>
    <col min="6364" max="6377" width="3.7109375" customWidth="1"/>
    <col min="6378" max="6403" width="4.7109375" customWidth="1"/>
    <col min="6404" max="6463" width="2.7109375" customWidth="1"/>
    <col min="6608" max="6612" width="2.7109375" customWidth="1"/>
    <col min="6613" max="6614" width="3.7109375" customWidth="1"/>
    <col min="6615" max="6615" width="32" customWidth="1"/>
    <col min="6616" max="6618" width="14.5703125" customWidth="1"/>
    <col min="6619" max="6619" width="8.7109375" customWidth="1"/>
    <col min="6620" max="6633" width="3.7109375" customWidth="1"/>
    <col min="6634" max="6659" width="4.7109375" customWidth="1"/>
    <col min="6660" max="6719" width="2.7109375" customWidth="1"/>
    <col min="6864" max="6868" width="2.7109375" customWidth="1"/>
    <col min="6869" max="6870" width="3.7109375" customWidth="1"/>
    <col min="6871" max="6871" width="32" customWidth="1"/>
    <col min="6872" max="6874" width="14.5703125" customWidth="1"/>
    <col min="6875" max="6875" width="8.7109375" customWidth="1"/>
    <col min="6876" max="6889" width="3.7109375" customWidth="1"/>
    <col min="6890" max="6915" width="4.7109375" customWidth="1"/>
    <col min="6916" max="6975" width="2.7109375" customWidth="1"/>
    <col min="7120" max="7124" width="2.7109375" customWidth="1"/>
    <col min="7125" max="7126" width="3.7109375" customWidth="1"/>
    <col min="7127" max="7127" width="32" customWidth="1"/>
    <col min="7128" max="7130" width="14.5703125" customWidth="1"/>
    <col min="7131" max="7131" width="8.7109375" customWidth="1"/>
    <col min="7132" max="7145" width="3.7109375" customWidth="1"/>
    <col min="7146" max="7171" width="4.7109375" customWidth="1"/>
    <col min="7172" max="7231" width="2.7109375" customWidth="1"/>
    <col min="7376" max="7380" width="2.7109375" customWidth="1"/>
    <col min="7381" max="7382" width="3.7109375" customWidth="1"/>
    <col min="7383" max="7383" width="32" customWidth="1"/>
    <col min="7384" max="7386" width="14.5703125" customWidth="1"/>
    <col min="7387" max="7387" width="8.7109375" customWidth="1"/>
    <col min="7388" max="7401" width="3.7109375" customWidth="1"/>
    <col min="7402" max="7427" width="4.7109375" customWidth="1"/>
    <col min="7428" max="7487" width="2.7109375" customWidth="1"/>
    <col min="7632" max="7636" width="2.7109375" customWidth="1"/>
    <col min="7637" max="7638" width="3.7109375" customWidth="1"/>
    <col min="7639" max="7639" width="32" customWidth="1"/>
    <col min="7640" max="7642" width="14.5703125" customWidth="1"/>
    <col min="7643" max="7643" width="8.7109375" customWidth="1"/>
    <col min="7644" max="7657" width="3.7109375" customWidth="1"/>
    <col min="7658" max="7683" width="4.7109375" customWidth="1"/>
    <col min="7684" max="7743" width="2.7109375" customWidth="1"/>
    <col min="7888" max="7892" width="2.7109375" customWidth="1"/>
    <col min="7893" max="7894" width="3.7109375" customWidth="1"/>
    <col min="7895" max="7895" width="32" customWidth="1"/>
    <col min="7896" max="7898" width="14.5703125" customWidth="1"/>
    <col min="7899" max="7899" width="8.7109375" customWidth="1"/>
    <col min="7900" max="7913" width="3.7109375" customWidth="1"/>
    <col min="7914" max="7939" width="4.7109375" customWidth="1"/>
    <col min="7940" max="7999" width="2.7109375" customWidth="1"/>
    <col min="8144" max="8148" width="2.7109375" customWidth="1"/>
    <col min="8149" max="8150" width="3.7109375" customWidth="1"/>
    <col min="8151" max="8151" width="32" customWidth="1"/>
    <col min="8152" max="8154" width="14.5703125" customWidth="1"/>
    <col min="8155" max="8155" width="8.7109375" customWidth="1"/>
    <col min="8156" max="8169" width="3.7109375" customWidth="1"/>
    <col min="8170" max="8195" width="4.7109375" customWidth="1"/>
    <col min="8196" max="8255" width="2.7109375" customWidth="1"/>
    <col min="8400" max="8404" width="2.7109375" customWidth="1"/>
    <col min="8405" max="8406" width="3.7109375" customWidth="1"/>
    <col min="8407" max="8407" width="32" customWidth="1"/>
    <col min="8408" max="8410" width="14.5703125" customWidth="1"/>
    <col min="8411" max="8411" width="8.7109375" customWidth="1"/>
    <col min="8412" max="8425" width="3.7109375" customWidth="1"/>
    <col min="8426" max="8451" width="4.7109375" customWidth="1"/>
    <col min="8452" max="8511" width="2.7109375" customWidth="1"/>
    <col min="8656" max="8660" width="2.7109375" customWidth="1"/>
    <col min="8661" max="8662" width="3.7109375" customWidth="1"/>
    <col min="8663" max="8663" width="32" customWidth="1"/>
    <col min="8664" max="8666" width="14.5703125" customWidth="1"/>
    <col min="8667" max="8667" width="8.7109375" customWidth="1"/>
    <col min="8668" max="8681" width="3.7109375" customWidth="1"/>
    <col min="8682" max="8707" width="4.7109375" customWidth="1"/>
    <col min="8708" max="8767" width="2.7109375" customWidth="1"/>
    <col min="8912" max="8916" width="2.7109375" customWidth="1"/>
    <col min="8917" max="8918" width="3.7109375" customWidth="1"/>
    <col min="8919" max="8919" width="32" customWidth="1"/>
    <col min="8920" max="8922" width="14.5703125" customWidth="1"/>
    <col min="8923" max="8923" width="8.7109375" customWidth="1"/>
    <col min="8924" max="8937" width="3.7109375" customWidth="1"/>
    <col min="8938" max="8963" width="4.7109375" customWidth="1"/>
    <col min="8964" max="9023" width="2.7109375" customWidth="1"/>
    <col min="9168" max="9172" width="2.7109375" customWidth="1"/>
    <col min="9173" max="9174" width="3.7109375" customWidth="1"/>
    <col min="9175" max="9175" width="32" customWidth="1"/>
    <col min="9176" max="9178" width="14.5703125" customWidth="1"/>
    <col min="9179" max="9179" width="8.7109375" customWidth="1"/>
    <col min="9180" max="9193" width="3.7109375" customWidth="1"/>
    <col min="9194" max="9219" width="4.7109375" customWidth="1"/>
    <col min="9220" max="9279" width="2.7109375" customWidth="1"/>
    <col min="9424" max="9428" width="2.7109375" customWidth="1"/>
    <col min="9429" max="9430" width="3.7109375" customWidth="1"/>
    <col min="9431" max="9431" width="32" customWidth="1"/>
    <col min="9432" max="9434" width="14.5703125" customWidth="1"/>
    <col min="9435" max="9435" width="8.7109375" customWidth="1"/>
    <col min="9436" max="9449" width="3.7109375" customWidth="1"/>
    <col min="9450" max="9475" width="4.7109375" customWidth="1"/>
    <col min="9476" max="9535" width="2.7109375" customWidth="1"/>
    <col min="9680" max="9684" width="2.7109375" customWidth="1"/>
    <col min="9685" max="9686" width="3.7109375" customWidth="1"/>
    <col min="9687" max="9687" width="32" customWidth="1"/>
    <col min="9688" max="9690" width="14.5703125" customWidth="1"/>
    <col min="9691" max="9691" width="8.7109375" customWidth="1"/>
    <col min="9692" max="9705" width="3.7109375" customWidth="1"/>
    <col min="9706" max="9731" width="4.7109375" customWidth="1"/>
    <col min="9732" max="9791" width="2.7109375" customWidth="1"/>
    <col min="9936" max="9940" width="2.7109375" customWidth="1"/>
    <col min="9941" max="9942" width="3.7109375" customWidth="1"/>
    <col min="9943" max="9943" width="32" customWidth="1"/>
    <col min="9944" max="9946" width="14.5703125" customWidth="1"/>
    <col min="9947" max="9947" width="8.7109375" customWidth="1"/>
    <col min="9948" max="9961" width="3.7109375" customWidth="1"/>
    <col min="9962" max="9987" width="4.7109375" customWidth="1"/>
    <col min="9988" max="10047" width="2.7109375" customWidth="1"/>
    <col min="10192" max="10196" width="2.7109375" customWidth="1"/>
    <col min="10197" max="10198" width="3.7109375" customWidth="1"/>
    <col min="10199" max="10199" width="32" customWidth="1"/>
    <col min="10200" max="10202" width="14.5703125" customWidth="1"/>
    <col min="10203" max="10203" width="8.7109375" customWidth="1"/>
    <col min="10204" max="10217" width="3.7109375" customWidth="1"/>
    <col min="10218" max="10243" width="4.7109375" customWidth="1"/>
    <col min="10244" max="10303" width="2.7109375" customWidth="1"/>
    <col min="10448" max="10452" width="2.7109375" customWidth="1"/>
    <col min="10453" max="10454" width="3.7109375" customWidth="1"/>
    <col min="10455" max="10455" width="32" customWidth="1"/>
    <col min="10456" max="10458" width="14.5703125" customWidth="1"/>
    <col min="10459" max="10459" width="8.7109375" customWidth="1"/>
    <col min="10460" max="10473" width="3.7109375" customWidth="1"/>
    <col min="10474" max="10499" width="4.7109375" customWidth="1"/>
    <col min="10500" max="10559" width="2.7109375" customWidth="1"/>
    <col min="10704" max="10708" width="2.7109375" customWidth="1"/>
    <col min="10709" max="10710" width="3.7109375" customWidth="1"/>
    <col min="10711" max="10711" width="32" customWidth="1"/>
    <col min="10712" max="10714" width="14.5703125" customWidth="1"/>
    <col min="10715" max="10715" width="8.7109375" customWidth="1"/>
    <col min="10716" max="10729" width="3.7109375" customWidth="1"/>
    <col min="10730" max="10755" width="4.7109375" customWidth="1"/>
    <col min="10756" max="10815" width="2.7109375" customWidth="1"/>
    <col min="10960" max="10964" width="2.7109375" customWidth="1"/>
    <col min="10965" max="10966" width="3.7109375" customWidth="1"/>
    <col min="10967" max="10967" width="32" customWidth="1"/>
    <col min="10968" max="10970" width="14.5703125" customWidth="1"/>
    <col min="10971" max="10971" width="8.7109375" customWidth="1"/>
    <col min="10972" max="10985" width="3.7109375" customWidth="1"/>
    <col min="10986" max="11011" width="4.7109375" customWidth="1"/>
    <col min="11012" max="11071" width="2.7109375" customWidth="1"/>
    <col min="11216" max="11220" width="2.7109375" customWidth="1"/>
    <col min="11221" max="11222" width="3.7109375" customWidth="1"/>
    <col min="11223" max="11223" width="32" customWidth="1"/>
    <col min="11224" max="11226" width="14.5703125" customWidth="1"/>
    <col min="11227" max="11227" width="8.7109375" customWidth="1"/>
    <col min="11228" max="11241" width="3.7109375" customWidth="1"/>
    <col min="11242" max="11267" width="4.7109375" customWidth="1"/>
    <col min="11268" max="11327" width="2.7109375" customWidth="1"/>
    <col min="11472" max="11476" width="2.7109375" customWidth="1"/>
    <col min="11477" max="11478" width="3.7109375" customWidth="1"/>
    <col min="11479" max="11479" width="32" customWidth="1"/>
    <col min="11480" max="11482" width="14.5703125" customWidth="1"/>
    <col min="11483" max="11483" width="8.7109375" customWidth="1"/>
    <col min="11484" max="11497" width="3.7109375" customWidth="1"/>
    <col min="11498" max="11523" width="4.7109375" customWidth="1"/>
    <col min="11524" max="11583" width="2.7109375" customWidth="1"/>
    <col min="11728" max="11732" width="2.7109375" customWidth="1"/>
    <col min="11733" max="11734" width="3.7109375" customWidth="1"/>
    <col min="11735" max="11735" width="32" customWidth="1"/>
    <col min="11736" max="11738" width="14.5703125" customWidth="1"/>
    <col min="11739" max="11739" width="8.7109375" customWidth="1"/>
    <col min="11740" max="11753" width="3.7109375" customWidth="1"/>
    <col min="11754" max="11779" width="4.7109375" customWidth="1"/>
    <col min="11780" max="11839" width="2.7109375" customWidth="1"/>
    <col min="11984" max="11988" width="2.7109375" customWidth="1"/>
    <col min="11989" max="11990" width="3.7109375" customWidth="1"/>
    <col min="11991" max="11991" width="32" customWidth="1"/>
    <col min="11992" max="11994" width="14.5703125" customWidth="1"/>
    <col min="11995" max="11995" width="8.7109375" customWidth="1"/>
    <col min="11996" max="12009" width="3.7109375" customWidth="1"/>
    <col min="12010" max="12035" width="4.7109375" customWidth="1"/>
    <col min="12036" max="12095" width="2.7109375" customWidth="1"/>
    <col min="12240" max="12244" width="2.7109375" customWidth="1"/>
    <col min="12245" max="12246" width="3.7109375" customWidth="1"/>
    <col min="12247" max="12247" width="32" customWidth="1"/>
    <col min="12248" max="12250" width="14.5703125" customWidth="1"/>
    <col min="12251" max="12251" width="8.7109375" customWidth="1"/>
    <col min="12252" max="12265" width="3.7109375" customWidth="1"/>
    <col min="12266" max="12291" width="4.7109375" customWidth="1"/>
    <col min="12292" max="12351" width="2.7109375" customWidth="1"/>
    <col min="12496" max="12500" width="2.7109375" customWidth="1"/>
    <col min="12501" max="12502" width="3.7109375" customWidth="1"/>
    <col min="12503" max="12503" width="32" customWidth="1"/>
    <col min="12504" max="12506" width="14.5703125" customWidth="1"/>
    <col min="12507" max="12507" width="8.7109375" customWidth="1"/>
    <col min="12508" max="12521" width="3.7109375" customWidth="1"/>
    <col min="12522" max="12547" width="4.7109375" customWidth="1"/>
    <col min="12548" max="12607" width="2.7109375" customWidth="1"/>
    <col min="12752" max="12756" width="2.7109375" customWidth="1"/>
    <col min="12757" max="12758" width="3.7109375" customWidth="1"/>
    <col min="12759" max="12759" width="32" customWidth="1"/>
    <col min="12760" max="12762" width="14.5703125" customWidth="1"/>
    <col min="12763" max="12763" width="8.7109375" customWidth="1"/>
    <col min="12764" max="12777" width="3.7109375" customWidth="1"/>
    <col min="12778" max="12803" width="4.7109375" customWidth="1"/>
    <col min="12804" max="12863" width="2.7109375" customWidth="1"/>
    <col min="13008" max="13012" width="2.7109375" customWidth="1"/>
    <col min="13013" max="13014" width="3.7109375" customWidth="1"/>
    <col min="13015" max="13015" width="32" customWidth="1"/>
    <col min="13016" max="13018" width="14.5703125" customWidth="1"/>
    <col min="13019" max="13019" width="8.7109375" customWidth="1"/>
    <col min="13020" max="13033" width="3.7109375" customWidth="1"/>
    <col min="13034" max="13059" width="4.7109375" customWidth="1"/>
    <col min="13060" max="13119" width="2.7109375" customWidth="1"/>
    <col min="13264" max="13268" width="2.7109375" customWidth="1"/>
    <col min="13269" max="13270" width="3.7109375" customWidth="1"/>
    <col min="13271" max="13271" width="32" customWidth="1"/>
    <col min="13272" max="13274" width="14.5703125" customWidth="1"/>
    <col min="13275" max="13275" width="8.7109375" customWidth="1"/>
    <col min="13276" max="13289" width="3.7109375" customWidth="1"/>
    <col min="13290" max="13315" width="4.7109375" customWidth="1"/>
    <col min="13316" max="13375" width="2.7109375" customWidth="1"/>
    <col min="13520" max="13524" width="2.7109375" customWidth="1"/>
    <col min="13525" max="13526" width="3.7109375" customWidth="1"/>
    <col min="13527" max="13527" width="32" customWidth="1"/>
    <col min="13528" max="13530" width="14.5703125" customWidth="1"/>
    <col min="13531" max="13531" width="8.7109375" customWidth="1"/>
    <col min="13532" max="13545" width="3.7109375" customWidth="1"/>
    <col min="13546" max="13571" width="4.7109375" customWidth="1"/>
    <col min="13572" max="13631" width="2.7109375" customWidth="1"/>
    <col min="13776" max="13780" width="2.7109375" customWidth="1"/>
    <col min="13781" max="13782" width="3.7109375" customWidth="1"/>
    <col min="13783" max="13783" width="32" customWidth="1"/>
    <col min="13784" max="13786" width="14.5703125" customWidth="1"/>
    <col min="13787" max="13787" width="8.7109375" customWidth="1"/>
    <col min="13788" max="13801" width="3.7109375" customWidth="1"/>
    <col min="13802" max="13827" width="4.7109375" customWidth="1"/>
    <col min="13828" max="13887" width="2.7109375" customWidth="1"/>
    <col min="14032" max="14036" width="2.7109375" customWidth="1"/>
    <col min="14037" max="14038" width="3.7109375" customWidth="1"/>
    <col min="14039" max="14039" width="32" customWidth="1"/>
    <col min="14040" max="14042" width="14.5703125" customWidth="1"/>
    <col min="14043" max="14043" width="8.7109375" customWidth="1"/>
    <col min="14044" max="14057" width="3.7109375" customWidth="1"/>
    <col min="14058" max="14083" width="4.7109375" customWidth="1"/>
    <col min="14084" max="14143" width="2.7109375" customWidth="1"/>
    <col min="14288" max="14292" width="2.7109375" customWidth="1"/>
    <col min="14293" max="14294" width="3.7109375" customWidth="1"/>
    <col min="14295" max="14295" width="32" customWidth="1"/>
    <col min="14296" max="14298" width="14.5703125" customWidth="1"/>
    <col min="14299" max="14299" width="8.7109375" customWidth="1"/>
    <col min="14300" max="14313" width="3.7109375" customWidth="1"/>
    <col min="14314" max="14339" width="4.7109375" customWidth="1"/>
    <col min="14340" max="14399" width="2.7109375" customWidth="1"/>
    <col min="14544" max="14548" width="2.7109375" customWidth="1"/>
    <col min="14549" max="14550" width="3.7109375" customWidth="1"/>
    <col min="14551" max="14551" width="32" customWidth="1"/>
    <col min="14552" max="14554" width="14.5703125" customWidth="1"/>
    <col min="14555" max="14555" width="8.7109375" customWidth="1"/>
    <col min="14556" max="14569" width="3.7109375" customWidth="1"/>
    <col min="14570" max="14595" width="4.7109375" customWidth="1"/>
    <col min="14596" max="14655" width="2.7109375" customWidth="1"/>
    <col min="14800" max="14804" width="2.7109375" customWidth="1"/>
    <col min="14805" max="14806" width="3.7109375" customWidth="1"/>
    <col min="14807" max="14807" width="32" customWidth="1"/>
    <col min="14808" max="14810" width="14.5703125" customWidth="1"/>
    <col min="14811" max="14811" width="8.7109375" customWidth="1"/>
    <col min="14812" max="14825" width="3.7109375" customWidth="1"/>
    <col min="14826" max="14851" width="4.7109375" customWidth="1"/>
    <col min="14852" max="14911" width="2.7109375" customWidth="1"/>
    <col min="15056" max="15060" width="2.7109375" customWidth="1"/>
    <col min="15061" max="15062" width="3.7109375" customWidth="1"/>
    <col min="15063" max="15063" width="32" customWidth="1"/>
    <col min="15064" max="15066" width="14.5703125" customWidth="1"/>
    <col min="15067" max="15067" width="8.7109375" customWidth="1"/>
    <col min="15068" max="15081" width="3.7109375" customWidth="1"/>
    <col min="15082" max="15107" width="4.7109375" customWidth="1"/>
    <col min="15108" max="15167" width="2.7109375" customWidth="1"/>
    <col min="15312" max="15316" width="2.7109375" customWidth="1"/>
    <col min="15317" max="15318" width="3.7109375" customWidth="1"/>
    <col min="15319" max="15319" width="32" customWidth="1"/>
    <col min="15320" max="15322" width="14.5703125" customWidth="1"/>
    <col min="15323" max="15323" width="8.7109375" customWidth="1"/>
    <col min="15324" max="15337" width="3.7109375" customWidth="1"/>
    <col min="15338" max="15363" width="4.7109375" customWidth="1"/>
    <col min="15364" max="15423" width="2.7109375" customWidth="1"/>
    <col min="15568" max="15572" width="2.7109375" customWidth="1"/>
    <col min="15573" max="15574" width="3.7109375" customWidth="1"/>
    <col min="15575" max="15575" width="32" customWidth="1"/>
    <col min="15576" max="15578" width="14.5703125" customWidth="1"/>
    <col min="15579" max="15579" width="8.7109375" customWidth="1"/>
    <col min="15580" max="15593" width="3.7109375" customWidth="1"/>
    <col min="15594" max="15619" width="4.7109375" customWidth="1"/>
    <col min="15620" max="15679" width="2.7109375" customWidth="1"/>
    <col min="15824" max="15828" width="2.7109375" customWidth="1"/>
    <col min="15829" max="15830" width="3.7109375" customWidth="1"/>
    <col min="15831" max="15831" width="32" customWidth="1"/>
    <col min="15832" max="15834" width="14.5703125" customWidth="1"/>
    <col min="15835" max="15835" width="8.7109375" customWidth="1"/>
    <col min="15836" max="15849" width="3.7109375" customWidth="1"/>
    <col min="15850" max="15875" width="4.7109375" customWidth="1"/>
    <col min="15876" max="15935" width="2.7109375" customWidth="1"/>
    <col min="16080" max="16084" width="2.7109375" customWidth="1"/>
    <col min="16085" max="16086" width="3.7109375" customWidth="1"/>
    <col min="16087" max="16087" width="32" customWidth="1"/>
    <col min="16088" max="16090" width="14.5703125" customWidth="1"/>
    <col min="16091" max="16091" width="8.7109375" customWidth="1"/>
    <col min="16092" max="16105" width="3.7109375" customWidth="1"/>
    <col min="16106" max="16131" width="4.7109375" customWidth="1"/>
    <col min="16132" max="16191" width="2.7109375" customWidth="1"/>
  </cols>
  <sheetData>
    <row r="3" spans="2:9" ht="30" customHeight="1">
      <c r="C3" s="52" t="s">
        <v>0</v>
      </c>
      <c r="D3" s="52"/>
      <c r="E3" s="52"/>
      <c r="F3" s="52"/>
      <c r="G3" s="52"/>
      <c r="H3" s="52"/>
      <c r="I3" s="52"/>
    </row>
    <row r="4" spans="2:9" ht="30" customHeight="1">
      <c r="C4" s="52"/>
      <c r="D4" s="52"/>
      <c r="E4" s="52"/>
      <c r="F4" s="52"/>
      <c r="G4" s="52"/>
      <c r="H4" s="52"/>
      <c r="I4" s="52"/>
    </row>
    <row r="5" spans="2:9" ht="30" customHeight="1">
      <c r="C5" s="9"/>
      <c r="D5" s="10" t="s">
        <v>1</v>
      </c>
      <c r="E5" s="53" t="s">
        <v>2</v>
      </c>
      <c r="F5" s="53"/>
      <c r="G5" s="53"/>
      <c r="H5" s="53"/>
      <c r="I5" s="53"/>
    </row>
    <row r="6" spans="2:9" ht="55.5" customHeight="1">
      <c r="F6" s="51" t="s">
        <v>3</v>
      </c>
      <c r="G6" s="51"/>
      <c r="H6" s="51"/>
      <c r="I6" s="51"/>
    </row>
    <row r="7" spans="2:9" ht="45" customHeight="1">
      <c r="B7" s="39" t="s">
        <v>4</v>
      </c>
      <c r="C7" s="41" t="s">
        <v>5</v>
      </c>
      <c r="D7" s="42"/>
      <c r="E7" s="45" t="s">
        <v>6</v>
      </c>
      <c r="F7" s="47" t="s">
        <v>7</v>
      </c>
      <c r="G7" s="8">
        <v>100</v>
      </c>
      <c r="H7" s="49" t="s">
        <v>8</v>
      </c>
      <c r="I7" s="47" t="s">
        <v>9</v>
      </c>
    </row>
    <row r="8" spans="2:9" ht="60" customHeight="1">
      <c r="B8" s="40"/>
      <c r="C8" s="43"/>
      <c r="D8" s="44"/>
      <c r="E8" s="46"/>
      <c r="F8" s="48"/>
      <c r="G8" s="8">
        <v>0</v>
      </c>
      <c r="H8" s="50"/>
      <c r="I8" s="48"/>
    </row>
    <row r="9" spans="2:9" ht="32.25">
      <c r="B9" s="6">
        <v>1</v>
      </c>
      <c r="C9" s="37" t="s">
        <v>10</v>
      </c>
      <c r="D9" s="38"/>
      <c r="E9" s="5" t="s">
        <v>11</v>
      </c>
      <c r="F9" s="7" t="s">
        <v>12</v>
      </c>
      <c r="G9" s="7" t="s">
        <v>12</v>
      </c>
      <c r="H9" s="7" t="s">
        <v>12</v>
      </c>
      <c r="I9" s="7" t="s">
        <v>12</v>
      </c>
    </row>
    <row r="10" spans="2:9" ht="32.25">
      <c r="B10" s="6">
        <v>2</v>
      </c>
      <c r="C10" s="37" t="s">
        <v>13</v>
      </c>
      <c r="D10" s="38"/>
      <c r="E10" s="5" t="s">
        <v>11</v>
      </c>
      <c r="F10" s="3" t="s">
        <v>14</v>
      </c>
      <c r="H10" s="3" t="s">
        <v>15</v>
      </c>
      <c r="I10" s="3" t="s">
        <v>16</v>
      </c>
    </row>
    <row r="11" spans="2:9" ht="48.75">
      <c r="B11" s="6">
        <v>3</v>
      </c>
      <c r="C11" s="37" t="s">
        <v>17</v>
      </c>
      <c r="D11" s="38"/>
      <c r="E11" s="5" t="s">
        <v>11</v>
      </c>
      <c r="F11" s="3" t="s">
        <v>18</v>
      </c>
      <c r="G11" s="3" t="s">
        <v>18</v>
      </c>
      <c r="H11" s="3" t="s">
        <v>18</v>
      </c>
      <c r="I11" s="3" t="s">
        <v>18</v>
      </c>
    </row>
    <row r="12" spans="2:9" ht="32.25">
      <c r="B12" s="6">
        <v>4</v>
      </c>
      <c r="C12" s="37" t="s">
        <v>19</v>
      </c>
      <c r="D12" s="38"/>
      <c r="E12" s="5" t="s">
        <v>11</v>
      </c>
      <c r="F12" s="2" t="s">
        <v>20</v>
      </c>
      <c r="G12" s="2" t="s">
        <v>20</v>
      </c>
      <c r="H12" s="2" t="s">
        <v>20</v>
      </c>
      <c r="I12" s="2" t="s">
        <v>20</v>
      </c>
    </row>
    <row r="13" spans="2:9" ht="48.75">
      <c r="B13" s="6">
        <v>5</v>
      </c>
      <c r="C13" s="37" t="s">
        <v>21</v>
      </c>
      <c r="D13" s="38"/>
      <c r="E13" s="5" t="s">
        <v>11</v>
      </c>
      <c r="F13" s="2" t="s">
        <v>22</v>
      </c>
      <c r="G13" s="2" t="s">
        <v>22</v>
      </c>
      <c r="H13" s="2" t="s">
        <v>22</v>
      </c>
      <c r="I13" s="2" t="s">
        <v>22</v>
      </c>
    </row>
    <row r="14" spans="2:9" ht="48.75">
      <c r="B14" s="6">
        <v>6</v>
      </c>
      <c r="C14" s="37" t="s">
        <v>23</v>
      </c>
      <c r="D14" s="38"/>
      <c r="E14" s="5" t="s">
        <v>11</v>
      </c>
      <c r="F14" s="2" t="s">
        <v>24</v>
      </c>
      <c r="G14" s="2" t="s">
        <v>24</v>
      </c>
      <c r="H14" s="2" t="s">
        <v>24</v>
      </c>
      <c r="I14" s="2" t="s">
        <v>24</v>
      </c>
    </row>
    <row r="15" spans="2:9" ht="81">
      <c r="B15" s="6">
        <v>7</v>
      </c>
      <c r="C15" s="37" t="s">
        <v>25</v>
      </c>
      <c r="D15" s="38"/>
      <c r="E15" s="5" t="s">
        <v>11</v>
      </c>
      <c r="F15" s="2" t="s">
        <v>26</v>
      </c>
      <c r="G15" s="2" t="s">
        <v>27</v>
      </c>
      <c r="H15" s="2" t="s">
        <v>26</v>
      </c>
      <c r="I15" s="2" t="s">
        <v>26</v>
      </c>
    </row>
    <row r="16" spans="2:9" ht="96.75">
      <c r="B16" s="6">
        <v>8</v>
      </c>
      <c r="C16" s="37" t="s">
        <v>28</v>
      </c>
      <c r="D16" s="38"/>
      <c r="E16" s="61" t="s">
        <v>29</v>
      </c>
      <c r="F16" s="2" t="s">
        <v>30</v>
      </c>
      <c r="G16" s="2" t="s">
        <v>30</v>
      </c>
      <c r="H16" s="2" t="s">
        <v>30</v>
      </c>
      <c r="I16" s="2" t="s">
        <v>30</v>
      </c>
    </row>
    <row r="17" spans="2:9" ht="81">
      <c r="B17" s="6">
        <v>9</v>
      </c>
      <c r="C17" s="37" t="s">
        <v>31</v>
      </c>
      <c r="D17" s="38"/>
      <c r="E17" s="33" t="s">
        <v>32</v>
      </c>
      <c r="F17" s="4" t="s">
        <v>33</v>
      </c>
      <c r="G17" s="4" t="s">
        <v>33</v>
      </c>
      <c r="H17" s="4" t="s">
        <v>33</v>
      </c>
      <c r="I17" s="4" t="s">
        <v>33</v>
      </c>
    </row>
    <row r="18" spans="2:9" ht="48.75">
      <c r="B18" s="6">
        <v>10</v>
      </c>
      <c r="C18" s="37" t="s">
        <v>34</v>
      </c>
      <c r="D18" s="38"/>
      <c r="E18" s="5" t="s">
        <v>11</v>
      </c>
      <c r="F18" s="2" t="s">
        <v>35</v>
      </c>
      <c r="G18" s="2" t="s">
        <v>35</v>
      </c>
      <c r="H18" s="2" t="s">
        <v>35</v>
      </c>
      <c r="I18" s="2" t="s">
        <v>35</v>
      </c>
    </row>
    <row r="19" spans="2:9" ht="113.25">
      <c r="B19" s="6">
        <v>11</v>
      </c>
      <c r="C19" s="37" t="s">
        <v>36</v>
      </c>
      <c r="D19" s="38"/>
      <c r="E19" s="5" t="s">
        <v>11</v>
      </c>
      <c r="F19" s="2" t="s">
        <v>37</v>
      </c>
      <c r="G19" s="2" t="s">
        <v>37</v>
      </c>
      <c r="H19" s="2" t="s">
        <v>37</v>
      </c>
      <c r="I19" s="2" t="s">
        <v>37</v>
      </c>
    </row>
  </sheetData>
  <mergeCells count="20">
    <mergeCell ref="F7:F8"/>
    <mergeCell ref="H7:H8"/>
    <mergeCell ref="F6:I6"/>
    <mergeCell ref="C3:I4"/>
    <mergeCell ref="E5:I5"/>
    <mergeCell ref="I7:I8"/>
    <mergeCell ref="C14:D14"/>
    <mergeCell ref="B7:B8"/>
    <mergeCell ref="C7:D8"/>
    <mergeCell ref="E7:E8"/>
    <mergeCell ref="C9:D9"/>
    <mergeCell ref="C10:D10"/>
    <mergeCell ref="C11:D11"/>
    <mergeCell ref="C12:D12"/>
    <mergeCell ref="C13:D13"/>
    <mergeCell ref="C15:D15"/>
    <mergeCell ref="C16:D16"/>
    <mergeCell ref="C17:D17"/>
    <mergeCell ref="C18:D18"/>
    <mergeCell ref="C19:D19"/>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30" workbookViewId="0">
      <selection sqref="A1:E43"/>
    </sheetView>
  </sheetViews>
  <sheetFormatPr defaultColWidth="11.42578125" defaultRowHeight="14.45"/>
  <cols>
    <col min="2" max="2" width="36" bestFit="1" customWidth="1"/>
    <col min="3" max="3" width="16.28515625" customWidth="1"/>
  </cols>
  <sheetData>
    <row r="1" spans="1:4" s="19" customFormat="1" ht="38.25" customHeight="1">
      <c r="B1" s="20" t="s">
        <v>38</v>
      </c>
      <c r="C1" s="58" t="s">
        <v>39</v>
      </c>
      <c r="D1" s="58"/>
    </row>
    <row r="2" spans="1:4" ht="18.75">
      <c r="B2" s="21" t="s">
        <v>40</v>
      </c>
      <c r="C2" s="59">
        <v>45776</v>
      </c>
      <c r="D2" s="59"/>
    </row>
    <row r="3" spans="1:4" ht="18.75">
      <c r="B3" s="21" t="s">
        <v>41</v>
      </c>
      <c r="C3" s="60" t="s">
        <v>42</v>
      </c>
      <c r="D3" s="60"/>
    </row>
    <row r="4" spans="1:4" ht="44.25" customHeight="1">
      <c r="B4" s="21" t="s">
        <v>43</v>
      </c>
      <c r="C4" s="60" t="s">
        <v>44</v>
      </c>
      <c r="D4" s="60"/>
    </row>
    <row r="6" spans="1:4" ht="23.45">
      <c r="A6" s="57" t="s">
        <v>45</v>
      </c>
      <c r="B6" s="57"/>
      <c r="C6" s="57"/>
      <c r="D6" s="57"/>
    </row>
    <row r="7" spans="1:4" ht="15" customHeight="1">
      <c r="A7" s="26" t="s">
        <v>46</v>
      </c>
      <c r="B7" s="27" t="s">
        <v>47</v>
      </c>
      <c r="C7" s="27" t="s">
        <v>48</v>
      </c>
      <c r="D7" s="28" t="s">
        <v>49</v>
      </c>
    </row>
    <row r="8" spans="1:4" ht="28.9">
      <c r="A8" s="13">
        <v>1</v>
      </c>
      <c r="B8" s="12" t="s">
        <v>50</v>
      </c>
      <c r="C8" s="11" t="s">
        <v>51</v>
      </c>
      <c r="D8" s="23"/>
    </row>
    <row r="9" spans="1:4" ht="28.9">
      <c r="A9" s="13">
        <v>2</v>
      </c>
      <c r="B9" s="12" t="s">
        <v>52</v>
      </c>
      <c r="C9" s="11" t="s">
        <v>51</v>
      </c>
      <c r="D9" s="23"/>
    </row>
    <row r="10" spans="1:4" ht="72">
      <c r="A10" s="13">
        <v>3</v>
      </c>
      <c r="B10" s="12" t="s">
        <v>53</v>
      </c>
      <c r="C10" s="11"/>
      <c r="D10" s="23" t="s">
        <v>51</v>
      </c>
    </row>
    <row r="11" spans="1:4" ht="28.9">
      <c r="A11" s="13">
        <v>4</v>
      </c>
      <c r="B11" s="12" t="s">
        <v>54</v>
      </c>
      <c r="C11" s="11" t="s">
        <v>51</v>
      </c>
      <c r="D11" s="23"/>
    </row>
    <row r="12" spans="1:4" ht="28.9">
      <c r="A12" s="13">
        <v>5</v>
      </c>
      <c r="B12" s="12" t="s">
        <v>55</v>
      </c>
      <c r="C12" s="11"/>
      <c r="D12" s="23" t="s">
        <v>51</v>
      </c>
    </row>
    <row r="13" spans="1:4" ht="28.9">
      <c r="A13" s="13">
        <v>6</v>
      </c>
      <c r="B13" s="12" t="s">
        <v>56</v>
      </c>
      <c r="C13" s="11" t="s">
        <v>51</v>
      </c>
      <c r="D13" s="23"/>
    </row>
    <row r="14" spans="1:4" ht="28.9">
      <c r="A14" s="13">
        <v>7</v>
      </c>
      <c r="B14" s="12" t="s">
        <v>57</v>
      </c>
      <c r="C14" s="11"/>
      <c r="D14" s="23" t="s">
        <v>51</v>
      </c>
    </row>
    <row r="15" spans="1:4" ht="43.15">
      <c r="A15" s="13">
        <v>8</v>
      </c>
      <c r="B15" s="12" t="s">
        <v>58</v>
      </c>
      <c r="C15" s="11" t="s">
        <v>51</v>
      </c>
      <c r="D15" s="23"/>
    </row>
    <row r="16" spans="1:4" ht="72">
      <c r="A16" s="17">
        <v>9</v>
      </c>
      <c r="B16" s="18" t="s">
        <v>59</v>
      </c>
      <c r="C16" s="24" t="s">
        <v>51</v>
      </c>
      <c r="D16" s="25"/>
    </row>
    <row r="17" spans="1:4" ht="18">
      <c r="A17" s="55" t="s">
        <v>60</v>
      </c>
      <c r="B17" s="55"/>
      <c r="C17">
        <f>COUNTA(Tabla3[SI])</f>
        <v>6</v>
      </c>
      <c r="D17">
        <f>COUNTA(Tabla3[[NO ]])</f>
        <v>3</v>
      </c>
    </row>
    <row r="18" spans="1:4" ht="18">
      <c r="A18" s="55" t="s">
        <v>61</v>
      </c>
      <c r="B18" s="55"/>
      <c r="C18" s="29">
        <f>C17/9</f>
        <v>0.66666666666666663</v>
      </c>
      <c r="D18" s="29">
        <f>D17/9</f>
        <v>0.33333333333333331</v>
      </c>
    </row>
    <row r="19" spans="1:4" ht="18">
      <c r="A19" s="30"/>
      <c r="B19" s="30"/>
      <c r="C19" s="29"/>
    </row>
    <row r="20" spans="1:4" ht="23.45">
      <c r="A20" s="56" t="s">
        <v>62</v>
      </c>
      <c r="B20" s="56"/>
      <c r="C20" s="56"/>
      <c r="D20" s="56"/>
    </row>
    <row r="21" spans="1:4" ht="21">
      <c r="A21" s="14" t="s">
        <v>46</v>
      </c>
      <c r="B21" s="22" t="s">
        <v>47</v>
      </c>
      <c r="C21" s="15" t="s">
        <v>48</v>
      </c>
      <c r="D21" s="16" t="s">
        <v>49</v>
      </c>
    </row>
    <row r="22" spans="1:4" ht="28.9">
      <c r="A22" s="13">
        <v>1</v>
      </c>
      <c r="B22" s="12" t="s">
        <v>63</v>
      </c>
      <c r="C22" s="11" t="s">
        <v>64</v>
      </c>
      <c r="D22" s="23"/>
    </row>
    <row r="23" spans="1:4" ht="28.9">
      <c r="A23" s="13">
        <v>2</v>
      </c>
      <c r="B23" s="12" t="s">
        <v>65</v>
      </c>
      <c r="C23" s="11"/>
      <c r="D23" s="23" t="s">
        <v>64</v>
      </c>
    </row>
    <row r="24" spans="1:4" ht="28.9">
      <c r="A24" s="13">
        <v>3</v>
      </c>
      <c r="B24" s="12" t="s">
        <v>66</v>
      </c>
      <c r="C24" s="11" t="s">
        <v>51</v>
      </c>
      <c r="D24" s="23"/>
    </row>
    <row r="25" spans="1:4" ht="43.15">
      <c r="A25" s="13">
        <v>4</v>
      </c>
      <c r="B25" s="12" t="s">
        <v>67</v>
      </c>
      <c r="C25" s="11" t="s">
        <v>51</v>
      </c>
      <c r="D25" s="23"/>
    </row>
    <row r="26" spans="1:4" ht="28.9">
      <c r="A26" s="17">
        <v>5</v>
      </c>
      <c r="B26" s="18" t="s">
        <v>68</v>
      </c>
      <c r="C26" s="24"/>
      <c r="D26" s="25" t="s">
        <v>64</v>
      </c>
    </row>
    <row r="27" spans="1:4" ht="18">
      <c r="A27" s="55" t="s">
        <v>60</v>
      </c>
      <c r="B27" s="55"/>
      <c r="C27">
        <f>COUNTA(Tabla4[SI])</f>
        <v>3</v>
      </c>
      <c r="D27">
        <f>COUNTA(Tabla4[[NO ]])</f>
        <v>2</v>
      </c>
    </row>
    <row r="28" spans="1:4" ht="18">
      <c r="A28" s="55" t="s">
        <v>61</v>
      </c>
      <c r="B28" s="55"/>
      <c r="C28" s="29">
        <f>C27/5</f>
        <v>0.6</v>
      </c>
      <c r="D28" s="29">
        <f>D27/5</f>
        <v>0.4</v>
      </c>
    </row>
    <row r="29" spans="1:4" ht="18">
      <c r="A29" s="30"/>
      <c r="B29" s="30"/>
      <c r="C29" s="29"/>
    </row>
    <row r="30" spans="1:4" ht="23.45">
      <c r="A30" s="57" t="s">
        <v>69</v>
      </c>
      <c r="B30" s="57"/>
      <c r="C30" s="57"/>
      <c r="D30" s="57"/>
    </row>
    <row r="31" spans="1:4" ht="21">
      <c r="A31" s="14" t="s">
        <v>46</v>
      </c>
      <c r="B31" s="22" t="s">
        <v>47</v>
      </c>
      <c r="C31" s="15" t="s">
        <v>48</v>
      </c>
      <c r="D31" s="16" t="s">
        <v>49</v>
      </c>
    </row>
    <row r="32" spans="1:4" ht="43.15">
      <c r="A32" s="13">
        <v>1</v>
      </c>
      <c r="B32" s="12" t="s">
        <v>70</v>
      </c>
      <c r="C32" s="11" t="s">
        <v>51</v>
      </c>
      <c r="D32" s="23"/>
    </row>
    <row r="33" spans="1:4" ht="45.75">
      <c r="A33" s="13">
        <v>2</v>
      </c>
      <c r="B33" s="12" t="s">
        <v>71</v>
      </c>
      <c r="C33" s="11" t="s">
        <v>51</v>
      </c>
      <c r="D33" s="23"/>
    </row>
    <row r="34" spans="1:4" ht="43.15">
      <c r="A34" s="17">
        <v>3</v>
      </c>
      <c r="B34" s="18" t="s">
        <v>72</v>
      </c>
      <c r="C34" s="24" t="s">
        <v>51</v>
      </c>
      <c r="D34" s="25"/>
    </row>
    <row r="35" spans="1:4" ht="18">
      <c r="A35" s="55" t="s">
        <v>60</v>
      </c>
      <c r="B35" s="55"/>
      <c r="C35">
        <f>COUNTA(Tabla5[SI])</f>
        <v>3</v>
      </c>
      <c r="D35">
        <f>COUNTA(Tabla5[[NO ]])</f>
        <v>0</v>
      </c>
    </row>
    <row r="36" spans="1:4" ht="18">
      <c r="A36" s="55" t="s">
        <v>61</v>
      </c>
      <c r="B36" s="55"/>
      <c r="C36" s="29">
        <f>C35/3</f>
        <v>1</v>
      </c>
      <c r="D36" s="29">
        <f>D35/3</f>
        <v>0</v>
      </c>
    </row>
    <row r="40" spans="1:4" ht="18">
      <c r="A40" s="54" t="s">
        <v>73</v>
      </c>
      <c r="B40" s="54"/>
      <c r="C40" s="54"/>
    </row>
    <row r="41" spans="1:4" ht="30" customHeight="1">
      <c r="B41" s="19" t="s">
        <v>74</v>
      </c>
      <c r="C41" s="31">
        <v>0.67</v>
      </c>
    </row>
    <row r="42" spans="1:4" ht="30" customHeight="1">
      <c r="B42" s="19" t="s">
        <v>62</v>
      </c>
      <c r="C42" s="31">
        <v>0.6</v>
      </c>
    </row>
    <row r="43" spans="1:4" ht="30" customHeight="1">
      <c r="B43" s="19" t="s">
        <v>69</v>
      </c>
      <c r="C43" s="32">
        <v>1</v>
      </c>
    </row>
  </sheetData>
  <dataConsolidate/>
  <mergeCells count="14">
    <mergeCell ref="A17:B17"/>
    <mergeCell ref="A27:B27"/>
    <mergeCell ref="A6:D6"/>
    <mergeCell ref="C1:D1"/>
    <mergeCell ref="C2:D2"/>
    <mergeCell ref="C3:D3"/>
    <mergeCell ref="C4:D4"/>
    <mergeCell ref="A40:C40"/>
    <mergeCell ref="A28:B28"/>
    <mergeCell ref="A36:B36"/>
    <mergeCell ref="A35:B35"/>
    <mergeCell ref="A18:B18"/>
    <mergeCell ref="A20:D20"/>
    <mergeCell ref="A30:D30"/>
  </mergeCells>
  <conditionalFormatting sqref="A32:D34">
    <cfRule type="containsText" dxfId="101" priority="8" operator="containsText" text="X">
      <formula>NOT(ISERROR(SEARCH("X",A32)))</formula>
    </cfRule>
  </conditionalFormatting>
  <conditionalFormatting sqref="C8:D16">
    <cfRule type="containsText" dxfId="100" priority="1" operator="containsText" text="X">
      <formula>NOT(ISERROR(SEARCH("X",C8)))</formula>
    </cfRule>
    <cfRule type="containsText" dxfId="99" priority="5" operator="containsText" text="X">
      <formula>NOT(ISERROR(SEARCH("X",C8)))</formula>
    </cfRule>
    <cfRule type="containsText" dxfId="98" priority="6" operator="containsText" text="X">
      <formula>NOT(ISERROR(SEARCH("X",C8)))</formula>
    </cfRule>
    <cfRule type="containsText" dxfId="97" priority="7" operator="containsText" text="X">
      <formula>NOT(ISERROR(SEARCH("X",C8)))</formula>
    </cfRule>
  </conditionalFormatting>
  <conditionalFormatting sqref="C22:D26">
    <cfRule type="containsText" dxfId="96" priority="2" operator="containsText" text="X">
      <formula>NOT(ISERROR(SEARCH("X",C22)))</formula>
    </cfRule>
    <cfRule type="containsText" dxfId="95" priority="4" operator="containsText" text="X">
      <formula>NOT(ISERROR(SEARCH("X",C22)))</formula>
    </cfRule>
  </conditionalFormatting>
  <conditionalFormatting sqref="C32:D34">
    <cfRule type="containsText" dxfId="94"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6D2-6CD6-4F55-A4D1-46CB1CB19B54}">
  <dimension ref="A1:D43"/>
  <sheetViews>
    <sheetView topLeftCell="A27" workbookViewId="0">
      <selection sqref="A1:E43"/>
    </sheetView>
  </sheetViews>
  <sheetFormatPr defaultColWidth="11.42578125" defaultRowHeight="15"/>
  <cols>
    <col min="2" max="2" width="36" bestFit="1" customWidth="1"/>
    <col min="3" max="3" width="16.28515625" customWidth="1"/>
  </cols>
  <sheetData>
    <row r="1" spans="1:4" s="19" customFormat="1" ht="38.25" customHeight="1">
      <c r="B1" s="20" t="s">
        <v>38</v>
      </c>
      <c r="C1" s="58" t="s">
        <v>39</v>
      </c>
      <c r="D1" s="58"/>
    </row>
    <row r="2" spans="1:4" ht="18.75">
      <c r="B2" s="21" t="s">
        <v>40</v>
      </c>
      <c r="C2" s="59">
        <v>45776</v>
      </c>
      <c r="D2" s="59"/>
    </row>
    <row r="3" spans="1:4" ht="18.75">
      <c r="B3" s="21" t="s">
        <v>41</v>
      </c>
      <c r="C3" s="60" t="s">
        <v>42</v>
      </c>
      <c r="D3" s="60"/>
    </row>
    <row r="4" spans="1:4" ht="18.75">
      <c r="B4" s="21" t="s">
        <v>43</v>
      </c>
      <c r="C4" s="60" t="s">
        <v>8</v>
      </c>
      <c r="D4" s="60"/>
    </row>
    <row r="6" spans="1:4" ht="23.25">
      <c r="A6" s="57" t="s">
        <v>45</v>
      </c>
      <c r="B6" s="57"/>
      <c r="C6" s="57"/>
      <c r="D6" s="57"/>
    </row>
    <row r="7" spans="1:4" ht="15" customHeight="1">
      <c r="A7" s="26" t="s">
        <v>46</v>
      </c>
      <c r="B7" s="27" t="s">
        <v>47</v>
      </c>
      <c r="C7" s="27" t="s">
        <v>48</v>
      </c>
      <c r="D7" s="28" t="s">
        <v>49</v>
      </c>
    </row>
    <row r="8" spans="1:4" ht="30.75">
      <c r="A8" s="13">
        <v>1</v>
      </c>
      <c r="B8" s="12" t="s">
        <v>50</v>
      </c>
      <c r="C8" s="11" t="s">
        <v>51</v>
      </c>
      <c r="D8" s="23"/>
    </row>
    <row r="9" spans="1:4" ht="30.75">
      <c r="A9" s="13">
        <v>2</v>
      </c>
      <c r="B9" s="12" t="s">
        <v>52</v>
      </c>
      <c r="C9" s="11" t="s">
        <v>51</v>
      </c>
      <c r="D9" s="23"/>
    </row>
    <row r="10" spans="1:4" ht="60.75">
      <c r="A10" s="13">
        <v>3</v>
      </c>
      <c r="B10" s="12" t="s">
        <v>53</v>
      </c>
      <c r="C10" s="11"/>
      <c r="D10" s="23" t="s">
        <v>51</v>
      </c>
    </row>
    <row r="11" spans="1:4" ht="30.75">
      <c r="A11" s="13">
        <v>4</v>
      </c>
      <c r="B11" s="12" t="s">
        <v>54</v>
      </c>
      <c r="C11" s="11" t="s">
        <v>51</v>
      </c>
      <c r="D11" s="23"/>
    </row>
    <row r="12" spans="1:4" ht="30.75">
      <c r="A12" s="13">
        <v>5</v>
      </c>
      <c r="B12" s="12" t="s">
        <v>55</v>
      </c>
      <c r="C12" s="11"/>
      <c r="D12" s="23" t="s">
        <v>51</v>
      </c>
    </row>
    <row r="13" spans="1:4" ht="30.75">
      <c r="A13" s="13">
        <v>6</v>
      </c>
      <c r="B13" s="12" t="s">
        <v>56</v>
      </c>
      <c r="C13" s="11" t="s">
        <v>51</v>
      </c>
      <c r="D13" s="23"/>
    </row>
    <row r="14" spans="1:4" ht="30.75">
      <c r="A14" s="13">
        <v>7</v>
      </c>
      <c r="B14" s="12" t="s">
        <v>57</v>
      </c>
      <c r="C14" s="11"/>
      <c r="D14" s="23" t="s">
        <v>51</v>
      </c>
    </row>
    <row r="15" spans="1:4" ht="45.75">
      <c r="A15" s="13">
        <v>8</v>
      </c>
      <c r="B15" s="12" t="s">
        <v>58</v>
      </c>
      <c r="C15" s="11" t="s">
        <v>51</v>
      </c>
      <c r="D15" s="23"/>
    </row>
    <row r="16" spans="1:4" ht="60.75">
      <c r="A16" s="17">
        <v>9</v>
      </c>
      <c r="B16" s="18" t="s">
        <v>59</v>
      </c>
      <c r="C16" s="24" t="s">
        <v>51</v>
      </c>
      <c r="D16" s="25"/>
    </row>
    <row r="17" spans="1:4" ht="18.75">
      <c r="A17" s="55" t="s">
        <v>60</v>
      </c>
      <c r="B17" s="55"/>
      <c r="C17">
        <f>COUNTA(Tabla32[SI])</f>
        <v>6</v>
      </c>
      <c r="D17">
        <f>COUNTA(Tabla32[[NO ]])</f>
        <v>3</v>
      </c>
    </row>
    <row r="18" spans="1:4" ht="18.75">
      <c r="A18" s="55" t="s">
        <v>61</v>
      </c>
      <c r="B18" s="55"/>
      <c r="C18" s="29">
        <f>C17/9</f>
        <v>0.66666666666666663</v>
      </c>
      <c r="D18" s="29">
        <f>D17/9</f>
        <v>0.33333333333333331</v>
      </c>
    </row>
    <row r="19" spans="1:4" ht="18.75">
      <c r="A19" s="30"/>
      <c r="B19" s="30"/>
      <c r="C19" s="29"/>
    </row>
    <row r="20" spans="1:4" ht="23.25">
      <c r="A20" s="56" t="s">
        <v>62</v>
      </c>
      <c r="B20" s="56"/>
      <c r="C20" s="56"/>
      <c r="D20" s="56"/>
    </row>
    <row r="21" spans="1:4" ht="21">
      <c r="A21" s="14" t="s">
        <v>46</v>
      </c>
      <c r="B21" s="22" t="s">
        <v>47</v>
      </c>
      <c r="C21" s="15" t="s">
        <v>48</v>
      </c>
      <c r="D21" s="16" t="s">
        <v>49</v>
      </c>
    </row>
    <row r="22" spans="1:4" ht="30.75">
      <c r="A22" s="13">
        <v>1</v>
      </c>
      <c r="B22" s="12" t="s">
        <v>63</v>
      </c>
      <c r="C22" s="11" t="s">
        <v>51</v>
      </c>
      <c r="D22" s="23"/>
    </row>
    <row r="23" spans="1:4" ht="30.75">
      <c r="A23" s="13">
        <v>2</v>
      </c>
      <c r="B23" s="12" t="s">
        <v>65</v>
      </c>
      <c r="C23" s="11"/>
      <c r="D23" s="23" t="s">
        <v>64</v>
      </c>
    </row>
    <row r="24" spans="1:4" ht="30.75">
      <c r="A24" s="13">
        <v>3</v>
      </c>
      <c r="B24" s="12" t="s">
        <v>66</v>
      </c>
      <c r="C24" s="11" t="s">
        <v>51</v>
      </c>
      <c r="D24" s="23"/>
    </row>
    <row r="25" spans="1:4" ht="30.75">
      <c r="A25" s="13">
        <v>4</v>
      </c>
      <c r="B25" s="12" t="s">
        <v>67</v>
      </c>
      <c r="C25" s="11" t="s">
        <v>51</v>
      </c>
      <c r="D25" s="23"/>
    </row>
    <row r="26" spans="1:4" ht="30.75">
      <c r="A26" s="17">
        <v>5</v>
      </c>
      <c r="B26" s="18" t="s">
        <v>68</v>
      </c>
      <c r="C26" s="24" t="s">
        <v>51</v>
      </c>
      <c r="D26" s="25"/>
    </row>
    <row r="27" spans="1:4" ht="18.75">
      <c r="A27" s="55" t="s">
        <v>60</v>
      </c>
      <c r="B27" s="55"/>
      <c r="C27">
        <f>COUNTA(Tabla43[SI])</f>
        <v>4</v>
      </c>
      <c r="D27">
        <f>COUNTA(Tabla43[[NO ]])</f>
        <v>1</v>
      </c>
    </row>
    <row r="28" spans="1:4" ht="18.75">
      <c r="A28" s="55" t="s">
        <v>61</v>
      </c>
      <c r="B28" s="55"/>
      <c r="C28" s="29">
        <f>C27/5</f>
        <v>0.8</v>
      </c>
      <c r="D28" s="29">
        <f>D27/5</f>
        <v>0.2</v>
      </c>
    </row>
    <row r="29" spans="1:4" ht="18.75">
      <c r="A29" s="30"/>
      <c r="B29" s="30"/>
      <c r="C29" s="29"/>
    </row>
    <row r="30" spans="1:4" ht="23.25">
      <c r="A30" s="57" t="s">
        <v>69</v>
      </c>
      <c r="B30" s="57"/>
      <c r="C30" s="57"/>
      <c r="D30" s="57"/>
    </row>
    <row r="31" spans="1:4" ht="21">
      <c r="A31" s="14" t="s">
        <v>46</v>
      </c>
      <c r="B31" s="22" t="s">
        <v>47</v>
      </c>
      <c r="C31" s="15" t="s">
        <v>48</v>
      </c>
      <c r="D31" s="16" t="s">
        <v>49</v>
      </c>
    </row>
    <row r="32" spans="1:4" ht="30.75">
      <c r="A32" s="13">
        <v>1</v>
      </c>
      <c r="B32" s="12" t="s">
        <v>70</v>
      </c>
      <c r="C32" s="11" t="s">
        <v>51</v>
      </c>
      <c r="D32" s="23"/>
    </row>
    <row r="33" spans="1:4" ht="45.75">
      <c r="A33" s="13">
        <v>2</v>
      </c>
      <c r="B33" s="12" t="s">
        <v>71</v>
      </c>
      <c r="C33" s="11" t="s">
        <v>51</v>
      </c>
      <c r="D33" s="23"/>
    </row>
    <row r="34" spans="1:4" ht="45.75">
      <c r="A34" s="17">
        <v>3</v>
      </c>
      <c r="B34" s="18" t="s">
        <v>72</v>
      </c>
      <c r="C34" s="24" t="s">
        <v>51</v>
      </c>
      <c r="D34" s="25"/>
    </row>
    <row r="35" spans="1:4" ht="18.75">
      <c r="A35" s="55" t="s">
        <v>60</v>
      </c>
      <c r="B35" s="55"/>
      <c r="C35">
        <f>COUNTA(Tabla57[SI])</f>
        <v>3</v>
      </c>
      <c r="D35">
        <f>COUNTA(Tabla57[[NO ]])</f>
        <v>0</v>
      </c>
    </row>
    <row r="36" spans="1:4" ht="18.75">
      <c r="A36" s="55" t="s">
        <v>61</v>
      </c>
      <c r="B36" s="55"/>
      <c r="C36" s="29">
        <f>C35/3</f>
        <v>1</v>
      </c>
      <c r="D36" s="29">
        <f>D35/3</f>
        <v>0</v>
      </c>
    </row>
    <row r="40" spans="1:4" ht="18.75">
      <c r="A40" s="54" t="s">
        <v>73</v>
      </c>
      <c r="B40" s="54"/>
      <c r="C40" s="54"/>
    </row>
    <row r="41" spans="1:4" ht="30" customHeight="1">
      <c r="B41" s="19" t="s">
        <v>74</v>
      </c>
      <c r="C41" s="31">
        <v>0.67</v>
      </c>
    </row>
    <row r="42" spans="1:4" ht="30" customHeight="1">
      <c r="B42" s="19" t="s">
        <v>62</v>
      </c>
      <c r="C42" s="31">
        <v>0.8</v>
      </c>
    </row>
    <row r="43" spans="1:4" ht="30" customHeight="1">
      <c r="B43" s="19" t="s">
        <v>69</v>
      </c>
      <c r="C43" s="32">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67" priority="8" operator="containsText" text="X">
      <formula>NOT(ISERROR(SEARCH("X",A32)))</formula>
    </cfRule>
  </conditionalFormatting>
  <conditionalFormatting sqref="C8:D16">
    <cfRule type="containsText" dxfId="66" priority="1" operator="containsText" text="X">
      <formula>NOT(ISERROR(SEARCH("X",C8)))</formula>
    </cfRule>
    <cfRule type="containsText" dxfId="65" priority="5" operator="containsText" text="X">
      <formula>NOT(ISERROR(SEARCH("X",C8)))</formula>
    </cfRule>
    <cfRule type="containsText" dxfId="64" priority="6" operator="containsText" text="X">
      <formula>NOT(ISERROR(SEARCH("X",C8)))</formula>
    </cfRule>
    <cfRule type="containsText" dxfId="63" priority="7" operator="containsText" text="X">
      <formula>NOT(ISERROR(SEARCH("X",C8)))</formula>
    </cfRule>
  </conditionalFormatting>
  <conditionalFormatting sqref="C22:D26">
    <cfRule type="containsText" dxfId="62" priority="2" operator="containsText" text="X">
      <formula>NOT(ISERROR(SEARCH("X",C22)))</formula>
    </cfRule>
    <cfRule type="containsText" dxfId="61" priority="4" operator="containsText" text="X">
      <formula>NOT(ISERROR(SEARCH("X",C22)))</formula>
    </cfRule>
  </conditionalFormatting>
  <conditionalFormatting sqref="C32:D34">
    <cfRule type="containsText" dxfId="60"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B6D7-F429-4CB0-9870-DB0F352D4A10}">
  <dimension ref="A1:D43"/>
  <sheetViews>
    <sheetView workbookViewId="0">
      <selection activeCell="J33" sqref="J33"/>
    </sheetView>
  </sheetViews>
  <sheetFormatPr defaultColWidth="11.42578125" defaultRowHeight="15"/>
  <cols>
    <col min="2" max="2" width="36" bestFit="1" customWidth="1"/>
    <col min="3" max="3" width="16.28515625" customWidth="1"/>
  </cols>
  <sheetData>
    <row r="1" spans="1:4" s="19" customFormat="1" ht="38.25" customHeight="1">
      <c r="B1" s="20" t="s">
        <v>38</v>
      </c>
      <c r="C1" s="58" t="s">
        <v>39</v>
      </c>
      <c r="D1" s="58"/>
    </row>
    <row r="2" spans="1:4" ht="18.75">
      <c r="B2" s="21" t="s">
        <v>40</v>
      </c>
      <c r="C2" s="59">
        <v>45776</v>
      </c>
      <c r="D2" s="59"/>
    </row>
    <row r="3" spans="1:4" ht="18.75">
      <c r="B3" s="21" t="s">
        <v>41</v>
      </c>
      <c r="C3" s="60" t="s">
        <v>42</v>
      </c>
      <c r="D3" s="60"/>
    </row>
    <row r="4" spans="1:4" ht="39" customHeight="1">
      <c r="B4" s="21" t="s">
        <v>43</v>
      </c>
      <c r="C4" s="60" t="s">
        <v>75</v>
      </c>
      <c r="D4" s="60"/>
    </row>
    <row r="6" spans="1:4" ht="23.25">
      <c r="A6" s="57" t="s">
        <v>45</v>
      </c>
      <c r="B6" s="57"/>
      <c r="C6" s="57"/>
      <c r="D6" s="57"/>
    </row>
    <row r="7" spans="1:4" ht="15" customHeight="1">
      <c r="A7" s="26" t="s">
        <v>46</v>
      </c>
      <c r="B7" s="27" t="s">
        <v>47</v>
      </c>
      <c r="C7" s="27" t="s">
        <v>48</v>
      </c>
      <c r="D7" s="28" t="s">
        <v>49</v>
      </c>
    </row>
    <row r="8" spans="1:4" ht="30.75">
      <c r="A8" s="13">
        <v>1</v>
      </c>
      <c r="B8" s="12" t="s">
        <v>50</v>
      </c>
      <c r="C8" s="11" t="s">
        <v>51</v>
      </c>
      <c r="D8" s="23"/>
    </row>
    <row r="9" spans="1:4" ht="30.75">
      <c r="A9" s="13">
        <v>2</v>
      </c>
      <c r="B9" s="12" t="s">
        <v>52</v>
      </c>
      <c r="C9" s="11" t="s">
        <v>51</v>
      </c>
      <c r="D9" s="23"/>
    </row>
    <row r="10" spans="1:4" ht="60.75">
      <c r="A10" s="13">
        <v>3</v>
      </c>
      <c r="B10" s="12" t="s">
        <v>53</v>
      </c>
      <c r="C10" s="11"/>
      <c r="D10" s="23" t="s">
        <v>51</v>
      </c>
    </row>
    <row r="11" spans="1:4" ht="30.75">
      <c r="A11" s="13">
        <v>4</v>
      </c>
      <c r="B11" s="12" t="s">
        <v>54</v>
      </c>
      <c r="C11" s="11" t="s">
        <v>51</v>
      </c>
      <c r="D11" s="23"/>
    </row>
    <row r="12" spans="1:4" ht="30.75">
      <c r="A12" s="13">
        <v>5</v>
      </c>
      <c r="B12" s="12" t="s">
        <v>55</v>
      </c>
      <c r="C12" s="11"/>
      <c r="D12" s="23" t="s">
        <v>51</v>
      </c>
    </row>
    <row r="13" spans="1:4" ht="30.75">
      <c r="A13" s="13">
        <v>6</v>
      </c>
      <c r="B13" s="12" t="s">
        <v>56</v>
      </c>
      <c r="C13" s="11" t="s">
        <v>51</v>
      </c>
      <c r="D13" s="23"/>
    </row>
    <row r="14" spans="1:4" ht="30.75">
      <c r="A14" s="13">
        <v>7</v>
      </c>
      <c r="B14" s="12" t="s">
        <v>57</v>
      </c>
      <c r="C14" s="11"/>
      <c r="D14" s="23" t="s">
        <v>51</v>
      </c>
    </row>
    <row r="15" spans="1:4" ht="45.75">
      <c r="A15" s="13">
        <v>8</v>
      </c>
      <c r="B15" s="12" t="s">
        <v>58</v>
      </c>
      <c r="C15" s="11" t="s">
        <v>51</v>
      </c>
      <c r="D15" s="23"/>
    </row>
    <row r="16" spans="1:4" ht="60.75">
      <c r="A16" s="17">
        <v>9</v>
      </c>
      <c r="B16" s="18" t="s">
        <v>59</v>
      </c>
      <c r="C16" s="24" t="s">
        <v>51</v>
      </c>
      <c r="D16" s="25"/>
    </row>
    <row r="17" spans="1:4" ht="18.75">
      <c r="A17" s="55" t="s">
        <v>60</v>
      </c>
      <c r="B17" s="55"/>
      <c r="C17">
        <f>COUNTA(Tabla328[SI])</f>
        <v>6</v>
      </c>
      <c r="D17">
        <f>COUNTA(Tabla328[[NO ]])</f>
        <v>3</v>
      </c>
    </row>
    <row r="18" spans="1:4" ht="18.75">
      <c r="A18" s="55" t="s">
        <v>61</v>
      </c>
      <c r="B18" s="55"/>
      <c r="C18" s="29">
        <f>C17/9</f>
        <v>0.66666666666666663</v>
      </c>
      <c r="D18" s="29">
        <f>D17/9</f>
        <v>0.33333333333333331</v>
      </c>
    </row>
    <row r="19" spans="1:4" ht="18.75">
      <c r="A19" s="30"/>
      <c r="B19" s="30"/>
      <c r="C19" s="29"/>
    </row>
    <row r="20" spans="1:4" ht="23.25">
      <c r="A20" s="56" t="s">
        <v>62</v>
      </c>
      <c r="B20" s="56"/>
      <c r="C20" s="56"/>
      <c r="D20" s="56"/>
    </row>
    <row r="21" spans="1:4" ht="21">
      <c r="A21" s="14" t="s">
        <v>46</v>
      </c>
      <c r="B21" s="22" t="s">
        <v>47</v>
      </c>
      <c r="C21" s="15" t="s">
        <v>48</v>
      </c>
      <c r="D21" s="16" t="s">
        <v>49</v>
      </c>
    </row>
    <row r="22" spans="1:4" ht="30.75">
      <c r="A22" s="13">
        <v>1</v>
      </c>
      <c r="B22" s="12" t="s">
        <v>63</v>
      </c>
      <c r="C22" s="11" t="s">
        <v>51</v>
      </c>
      <c r="D22" s="23"/>
    </row>
    <row r="23" spans="1:4" ht="30.75">
      <c r="A23" s="13">
        <v>2</v>
      </c>
      <c r="B23" s="12" t="s">
        <v>65</v>
      </c>
      <c r="C23" s="11"/>
      <c r="D23" s="23" t="s">
        <v>64</v>
      </c>
    </row>
    <row r="24" spans="1:4" ht="30.75">
      <c r="A24" s="13">
        <v>3</v>
      </c>
      <c r="B24" s="12" t="s">
        <v>66</v>
      </c>
      <c r="C24" s="11" t="s">
        <v>51</v>
      </c>
      <c r="D24" s="23"/>
    </row>
    <row r="25" spans="1:4" ht="30.75">
      <c r="A25" s="13">
        <v>4</v>
      </c>
      <c r="B25" s="12" t="s">
        <v>67</v>
      </c>
      <c r="C25" s="11" t="s">
        <v>51</v>
      </c>
      <c r="D25" s="23"/>
    </row>
    <row r="26" spans="1:4" ht="30.75">
      <c r="A26" s="17">
        <v>5</v>
      </c>
      <c r="B26" s="18" t="s">
        <v>68</v>
      </c>
      <c r="C26" s="24" t="s">
        <v>51</v>
      </c>
      <c r="D26" s="25"/>
    </row>
    <row r="27" spans="1:4" ht="18.75">
      <c r="A27" s="55" t="s">
        <v>60</v>
      </c>
      <c r="B27" s="55"/>
      <c r="C27">
        <f>COUNTA(Tabla439[SI])</f>
        <v>4</v>
      </c>
      <c r="D27">
        <f>COUNTA(Tabla439[[NO ]])</f>
        <v>1</v>
      </c>
    </row>
    <row r="28" spans="1:4" ht="18.75">
      <c r="A28" s="55" t="s">
        <v>61</v>
      </c>
      <c r="B28" s="55"/>
      <c r="C28" s="29">
        <f>C27/5</f>
        <v>0.8</v>
      </c>
      <c r="D28" s="29">
        <f>D27/5</f>
        <v>0.2</v>
      </c>
    </row>
    <row r="29" spans="1:4" ht="18.75">
      <c r="A29" s="30"/>
      <c r="B29" s="30"/>
      <c r="C29" s="29"/>
    </row>
    <row r="30" spans="1:4" ht="23.25">
      <c r="A30" s="57" t="s">
        <v>69</v>
      </c>
      <c r="B30" s="57"/>
      <c r="C30" s="57"/>
      <c r="D30" s="57"/>
    </row>
    <row r="31" spans="1:4" ht="21">
      <c r="A31" s="14" t="s">
        <v>46</v>
      </c>
      <c r="B31" s="22" t="s">
        <v>47</v>
      </c>
      <c r="C31" s="15" t="s">
        <v>48</v>
      </c>
      <c r="D31" s="16" t="s">
        <v>49</v>
      </c>
    </row>
    <row r="32" spans="1:4" ht="30.75">
      <c r="A32" s="13">
        <v>1</v>
      </c>
      <c r="B32" s="12" t="s">
        <v>70</v>
      </c>
      <c r="C32" s="11" t="s">
        <v>51</v>
      </c>
      <c r="D32" s="23"/>
    </row>
    <row r="33" spans="1:4" ht="45.75">
      <c r="A33" s="13">
        <v>2</v>
      </c>
      <c r="B33" s="12" t="s">
        <v>71</v>
      </c>
      <c r="C33" s="11" t="s">
        <v>51</v>
      </c>
      <c r="D33" s="23"/>
    </row>
    <row r="34" spans="1:4" ht="45.75">
      <c r="A34" s="17">
        <v>3</v>
      </c>
      <c r="B34" s="18" t="s">
        <v>72</v>
      </c>
      <c r="C34" s="24" t="s">
        <v>51</v>
      </c>
      <c r="D34" s="25"/>
    </row>
    <row r="35" spans="1:4" ht="18.75">
      <c r="A35" s="55" t="s">
        <v>60</v>
      </c>
      <c r="B35" s="55"/>
      <c r="C35">
        <f>COUNTA(Tabla5710[SI])</f>
        <v>3</v>
      </c>
      <c r="D35">
        <f>COUNTA(Tabla5710[[NO ]])</f>
        <v>0</v>
      </c>
    </row>
    <row r="36" spans="1:4" ht="18.75">
      <c r="A36" s="55" t="s">
        <v>61</v>
      </c>
      <c r="B36" s="55"/>
      <c r="C36" s="29">
        <f>C35/3</f>
        <v>1</v>
      </c>
      <c r="D36" s="29">
        <f>D35/3</f>
        <v>0</v>
      </c>
    </row>
    <row r="40" spans="1:4" ht="18.75">
      <c r="A40" s="54" t="s">
        <v>73</v>
      </c>
      <c r="B40" s="54"/>
      <c r="C40" s="54"/>
    </row>
    <row r="41" spans="1:4" ht="30" customHeight="1">
      <c r="B41" s="19" t="s">
        <v>74</v>
      </c>
      <c r="C41" s="31">
        <v>0.67</v>
      </c>
    </row>
    <row r="42" spans="1:4" ht="30" customHeight="1">
      <c r="B42" s="19" t="s">
        <v>62</v>
      </c>
      <c r="C42" s="31">
        <v>0.8</v>
      </c>
    </row>
    <row r="43" spans="1:4" ht="30" customHeight="1">
      <c r="B43" s="19" t="s">
        <v>69</v>
      </c>
      <c r="C43" s="32">
        <v>1</v>
      </c>
    </row>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33" priority="8" operator="containsText" text="X">
      <formula>NOT(ISERROR(SEARCH("X",A32)))</formula>
    </cfRule>
  </conditionalFormatting>
  <conditionalFormatting sqref="C8:D16">
    <cfRule type="containsText" dxfId="32" priority="1" operator="containsText" text="X">
      <formula>NOT(ISERROR(SEARCH("X",C8)))</formula>
    </cfRule>
    <cfRule type="containsText" dxfId="31" priority="5" operator="containsText" text="X">
      <formula>NOT(ISERROR(SEARCH("X",C8)))</formula>
    </cfRule>
    <cfRule type="containsText" dxfId="30" priority="6" operator="containsText" text="X">
      <formula>NOT(ISERROR(SEARCH("X",C8)))</formula>
    </cfRule>
    <cfRule type="containsText" dxfId="29" priority="7" operator="containsText" text="X">
      <formula>NOT(ISERROR(SEARCH("X",C8)))</formula>
    </cfRule>
  </conditionalFormatting>
  <conditionalFormatting sqref="C22:D26">
    <cfRule type="containsText" dxfId="28" priority="2" operator="containsText" text="X">
      <formula>NOT(ISERROR(SEARCH("X",C22)))</formula>
    </cfRule>
    <cfRule type="containsText" dxfId="27" priority="4" operator="containsText" text="X">
      <formula>NOT(ISERROR(SEARCH("X",C22)))</formula>
    </cfRule>
  </conditionalFormatting>
  <conditionalFormatting sqref="C32:D34">
    <cfRule type="containsText" dxfId="26" priority="3" operator="containsText" text="X">
      <formula>NOT(ISERROR(SEARCH("X",C32)))</formula>
    </cfRule>
  </conditionalFormatting>
  <pageMargins left="0.7" right="0.7" top="0.75" bottom="0.75" header="0.3" footer="0.3"/>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E3" sqref="E3"/>
    </sheetView>
  </sheetViews>
  <sheetFormatPr defaultColWidth="11.42578125" defaultRowHeight="14.45"/>
  <cols>
    <col min="1" max="1" width="53.5703125" customWidth="1"/>
    <col min="2" max="2" width="89" customWidth="1"/>
  </cols>
  <sheetData>
    <row r="1" spans="1:2" ht="26.25">
      <c r="A1" s="36" t="s">
        <v>76</v>
      </c>
      <c r="B1" s="36" t="s">
        <v>77</v>
      </c>
    </row>
    <row r="2" spans="1:2" ht="137.25">
      <c r="A2" s="34" t="s">
        <v>53</v>
      </c>
      <c r="B2" s="12" t="s">
        <v>78</v>
      </c>
    </row>
    <row r="3" spans="1:2" ht="60.75">
      <c r="A3" s="35" t="s">
        <v>55</v>
      </c>
      <c r="B3" s="12" t="s">
        <v>79</v>
      </c>
    </row>
    <row r="4" spans="1:2" ht="91.5">
      <c r="A4" s="35" t="s">
        <v>65</v>
      </c>
      <c r="B4" s="12" t="s">
        <v>80</v>
      </c>
    </row>
    <row r="5" spans="1:2" ht="45.75">
      <c r="A5" s="35" t="s">
        <v>66</v>
      </c>
      <c r="B5" s="12"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bf9113a-fc96-4f28-9cd3-b2308782b0f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49FA4549595714BA334CC53C61409A7" ma:contentTypeVersion="6" ma:contentTypeDescription="Crear nuevo documento." ma:contentTypeScope="" ma:versionID="3a85ff38e0b106b866fc74eb098f40e9">
  <xsd:schema xmlns:xsd="http://www.w3.org/2001/XMLSchema" xmlns:xs="http://www.w3.org/2001/XMLSchema" xmlns:p="http://schemas.microsoft.com/office/2006/metadata/properties" xmlns:ns3="2bf9113a-fc96-4f28-9cd3-b2308782b0f8" targetNamespace="http://schemas.microsoft.com/office/2006/metadata/properties" ma:root="true" ma:fieldsID="d7a416bbb40b655a5520710a70db9eff" ns3:_="">
    <xsd:import namespace="2bf9113a-fc96-4f28-9cd3-b2308782b0f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_activity"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113a-fc96-4f28-9cd3-b2308782b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9EE273-671B-4734-9E3C-C4D82DE74DD8}"/>
</file>

<file path=customXml/itemProps2.xml><?xml version="1.0" encoding="utf-8"?>
<ds:datastoreItem xmlns:ds="http://schemas.openxmlformats.org/officeDocument/2006/customXml" ds:itemID="{6E46584A-F99B-4CD5-A920-25E190C8B8DC}"/>
</file>

<file path=customXml/itemProps3.xml><?xml version="1.0" encoding="utf-8"?>
<ds:datastoreItem xmlns:ds="http://schemas.openxmlformats.org/officeDocument/2006/customXml" ds:itemID="{1BD1697D-9F7A-454B-91D1-00B4307EA1A2}"/>
</file>

<file path=docProps/app.xml><?xml version="1.0" encoding="utf-8"?>
<Properties xmlns="http://schemas.openxmlformats.org/officeDocument/2006/extended-properties" xmlns:vt="http://schemas.openxmlformats.org/officeDocument/2006/docPropsVTypes">
  <Application>Microsoft Excel Online</Application>
  <Manager/>
  <Company>GM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 I Lucio Moreno</dc:creator>
  <cp:keywords/>
  <dc:description/>
  <cp:lastModifiedBy/>
  <cp:revision/>
  <dcterms:created xsi:type="dcterms:W3CDTF">2012-02-10T17:24:46Z</dcterms:created>
  <dcterms:modified xsi:type="dcterms:W3CDTF">2025-05-13T12:26:37Z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0x010100549FA4549595714BA334CC53C61409A7</vt:lpwstr>
  </property>
</Properties>
</file>