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2.xml" ContentType="application/vnd.openxmlformats-officedocument.drawingml.chartshapes+xml"/>
  <Override PartName="/xl/charts/chart14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charts/chart15.xml" ContentType="application/vnd.openxmlformats-officedocument.drawingml.chart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comments9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promesa-v1\PROPULSION\PF-srm-Chorrillo K1284\"/>
    </mc:Choice>
  </mc:AlternateContent>
  <xr:revisionPtr revIDLastSave="0" documentId="13_ncr:1_{6578C528-5218-4CB7-9672-DF3708D25E89}" xr6:coauthVersionLast="47" xr6:coauthVersionMax="47" xr10:uidLastSave="{00000000-0000-0000-0000-000000000000}"/>
  <bookViews>
    <workbookView xWindow="-120" yWindow="-120" windowWidth="29040" windowHeight="15720" tabRatio="832" firstSheet="5" activeTab="13" xr2:uid="{00000000-000D-0000-FFFF-FFFF00000000}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Nozzle Parameters" sheetId="18" r:id="rId6"/>
    <sheet name="First iteration &amp; Mechanical" sheetId="15" r:id="rId7"/>
    <sheet name="Data and Kn" sheetId="2" r:id="rId8"/>
    <sheet name="Pressure" sheetId="3" r:id="rId9"/>
    <sheet name="Performance" sheetId="4" r:id="rId10"/>
    <sheet name="Nozzle Design" sheetId="11" r:id="rId11"/>
    <sheet name="Thermomechanical materials" sheetId="17" state="hidden" r:id="rId12"/>
    <sheet name="Thermomechanical analysis" sheetId="14" state="hidden" r:id="rId13"/>
    <sheet name="Output" sheetId="5" r:id="rId14"/>
    <sheet name="Class" sheetId="9" r:id="rId15"/>
    <sheet name="Propellant data" sheetId="6" r:id="rId16"/>
    <sheet name="Burnrate" sheetId="7" r:id="rId17"/>
    <sheet name="UnitsConv" sheetId="8" state="hidden" r:id="rId18"/>
    <sheet name="Revisions" sheetId="10" state="hidden" r:id="rId19"/>
  </sheets>
  <definedNames>
    <definedName name="_xlnm._FilterDatabase" localSheetId="6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7">'Data and Kn'!$A$4:$M$40</definedName>
    <definedName name="_xlnm.Print_Area" localSheetId="13">Output!$A$2:$J$49</definedName>
    <definedName name="_xlnm.Print_Area" localSheetId="9">Performance!$B$1:$M$23</definedName>
    <definedName name="_xlnm.Print_Area" localSheetId="8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crewLocation">'Mechanical Joints'!$C$67</definedName>
    <definedName name="Sf_operativeScrewISO">'Mechanical Joints'!$C$63</definedName>
    <definedName name="Sf_operativeScrewSAE">'Mechanical Joints'!$J$63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f_tensilePlates">'Mechanical Joints'!$C$57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4" hidden="1">Class!$A:$A</definedName>
    <definedName name="Z_136183A0_5E83_4B15_A2A6_F3C23DCC406A_.wvu.PrintArea" localSheetId="7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9" hidden="1">Performance!$B$1:$M$23</definedName>
    <definedName name="Z_136183A0_5E83_4B15_A2A6_F3C23DCC406A_.wvu.PrintArea" localSheetId="8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4" i="19" l="1"/>
  <c r="C55" i="19"/>
  <c r="C53" i="19"/>
  <c r="M60" i="15"/>
  <c r="M61" i="15"/>
  <c r="J60" i="19"/>
  <c r="G15" i="19"/>
  <c r="M75" i="15"/>
  <c r="L26" i="19"/>
  <c r="L25" i="19"/>
  <c r="J61" i="19" s="1"/>
  <c r="A25" i="21"/>
  <c r="D51" i="21"/>
  <c r="O27" i="15"/>
  <c r="C11" i="2"/>
  <c r="K63" i="19"/>
  <c r="M21" i="15"/>
  <c r="S98" i="15" l="1"/>
  <c r="S97" i="15"/>
  <c r="O37" i="15"/>
  <c r="M22" i="15" l="1"/>
  <c r="M24" i="15" s="1"/>
  <c r="Q94" i="15"/>
  <c r="O94" i="15"/>
  <c r="S61" i="15"/>
  <c r="S62" i="15"/>
  <c r="M64" i="15" l="1"/>
  <c r="P60" i="15" s="1"/>
  <c r="N59" i="15"/>
  <c r="M28" i="15"/>
  <c r="N21" i="15"/>
  <c r="M73" i="15" l="1"/>
  <c r="A2" i="21"/>
  <c r="B2" i="21"/>
  <c r="C2" i="21"/>
  <c r="D2" i="21"/>
  <c r="A3" i="21"/>
  <c r="B1" i="21"/>
  <c r="C1" i="21"/>
  <c r="D1" i="21"/>
  <c r="A1" i="21"/>
  <c r="M103" i="15" l="1"/>
  <c r="M136" i="15" s="1"/>
  <c r="M43" i="15"/>
  <c r="M25" i="15" l="1"/>
  <c r="F34" i="19"/>
  <c r="F35" i="19" s="1"/>
  <c r="K204" i="15"/>
  <c r="U152" i="15" l="1"/>
  <c r="O152" i="15"/>
  <c r="C28" i="19" l="1"/>
  <c r="C60" i="19" s="1"/>
  <c r="D24" i="19"/>
  <c r="C27" i="19" l="1"/>
  <c r="C61" i="19" s="1"/>
  <c r="C98" i="15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I35" i="18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J37" i="18" l="1"/>
  <c r="K37" i="18" s="1"/>
  <c r="L37" i="18" s="1"/>
  <c r="J35" i="18"/>
  <c r="K35" i="18" s="1"/>
  <c r="L35" i="18" s="1"/>
  <c r="M138" i="15"/>
  <c r="P102" i="15"/>
  <c r="P103" i="15" s="1"/>
  <c r="S102" i="15" s="1"/>
  <c r="S103" i="15" s="1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P118" i="15"/>
  <c r="P119" i="15" s="1"/>
  <c r="C56" i="19"/>
  <c r="P116" i="15"/>
  <c r="M116" i="15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M74" i="15" s="1"/>
  <c r="C19" i="14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C3" i="21" s="1"/>
  <c r="D29" i="21" s="1"/>
  <c r="B25" i="5"/>
  <c r="D4" i="4"/>
  <c r="C6" i="4"/>
  <c r="C25" i="4"/>
  <c r="I28" i="4"/>
  <c r="K28" i="4"/>
  <c r="E24" i="5" s="1"/>
  <c r="D3" i="21" s="1"/>
  <c r="L28" i="4"/>
  <c r="C24" i="5" s="1"/>
  <c r="B3" i="21" s="1"/>
  <c r="A29" i="21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P74" i="16"/>
  <c r="C52" i="19" l="1"/>
  <c r="T72" i="16"/>
  <c r="R72" i="16"/>
  <c r="B26" i="5"/>
  <c r="A4" i="21"/>
  <c r="R11" i="7"/>
  <c r="S11" i="7" s="1"/>
  <c r="C30" i="16"/>
  <c r="AJ19" i="7"/>
  <c r="T10" i="7"/>
  <c r="U10" i="7" s="1"/>
  <c r="M35" i="18"/>
  <c r="D40" i="16"/>
  <c r="C27" i="16" s="1"/>
  <c r="C42" i="16" s="1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O13" i="7"/>
  <c r="P13" i="7" s="1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E72" i="16"/>
  <c r="M21" i="7"/>
  <c r="M22" i="7" s="1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T74" i="16"/>
  <c r="S20" i="7"/>
  <c r="C14" i="3"/>
  <c r="C6" i="18" s="1"/>
  <c r="C7" i="18" s="1"/>
  <c r="K74" i="16"/>
  <c r="N28" i="3"/>
  <c r="S74" i="16"/>
  <c r="C10" i="3"/>
  <c r="C11" i="3" s="1"/>
  <c r="F45" i="2"/>
  <c r="AD20" i="7"/>
  <c r="AG11" i="7"/>
  <c r="G74" i="16"/>
  <c r="I74" i="16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AD14" i="7"/>
  <c r="AD19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F47" i="2"/>
  <c r="C48" i="2"/>
  <c r="E48" i="2" s="1"/>
  <c r="D47" i="2"/>
  <c r="E47" i="2"/>
  <c r="D46" i="2"/>
  <c r="F46" i="2"/>
  <c r="E46" i="2"/>
  <c r="N45" i="7"/>
  <c r="M46" i="7"/>
  <c r="O45" i="7"/>
  <c r="N44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C51" i="19" l="1"/>
  <c r="C15" i="3"/>
  <c r="C5" i="16" s="1"/>
  <c r="D5" i="16" s="1"/>
  <c r="C3" i="4"/>
  <c r="C12" i="18" s="1"/>
  <c r="AD11" i="7"/>
  <c r="G910" i="4"/>
  <c r="X11" i="7"/>
  <c r="R12" i="7"/>
  <c r="S12" i="7" s="1"/>
  <c r="AJ11" i="7"/>
  <c r="C15" i="16"/>
  <c r="C41" i="16" s="1"/>
  <c r="AA11" i="7"/>
  <c r="T11" i="7"/>
  <c r="U11" i="7" s="1"/>
  <c r="B27" i="5"/>
  <c r="A5" i="21"/>
  <c r="AI890" i="3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F25" i="9" s="1"/>
  <c r="J45" i="2"/>
  <c r="N21" i="7"/>
  <c r="O21" i="7"/>
  <c r="AI888" i="3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C13" i="15" s="1"/>
  <c r="M31" i="15" s="1"/>
  <c r="M32" i="15" s="1"/>
  <c r="D15" i="15"/>
  <c r="D13" i="15"/>
  <c r="B16" i="15"/>
  <c r="D16" i="15" s="1"/>
  <c r="E13" i="15"/>
  <c r="B48" i="18"/>
  <c r="C47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AO32" i="2"/>
  <c r="C35" i="2" s="1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C66" i="19" l="1"/>
  <c r="C67" i="19" s="1"/>
  <c r="AG12" i="7"/>
  <c r="D25" i="9"/>
  <c r="B25" i="9" s="1"/>
  <c r="B28" i="5"/>
  <c r="A6" i="21"/>
  <c r="X12" i="7"/>
  <c r="AD12" i="7"/>
  <c r="T12" i="7"/>
  <c r="U12" i="7" s="1"/>
  <c r="AJ12" i="7"/>
  <c r="R13" i="7"/>
  <c r="AA13" i="7" s="1"/>
  <c r="D9" i="5"/>
  <c r="D10" i="5" s="1"/>
  <c r="E3" i="2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C14" i="15"/>
  <c r="AG13" i="7"/>
  <c r="T13" i="7"/>
  <c r="AD13" i="7"/>
  <c r="X13" i="7"/>
  <c r="AJ13" i="7"/>
  <c r="S13" i="7"/>
  <c r="U13" i="7" s="1"/>
  <c r="AJ59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C69" i="19" l="1"/>
  <c r="E67" i="19"/>
  <c r="P15" i="7"/>
  <c r="B29" i="5"/>
  <c r="A7" i="21"/>
  <c r="B29" i="21"/>
  <c r="M46" i="15"/>
  <c r="M45" i="15"/>
  <c r="AG60" i="7"/>
  <c r="R61" i="7"/>
  <c r="AD61" i="7" s="1"/>
  <c r="T60" i="7"/>
  <c r="X60" i="7"/>
  <c r="S60" i="7"/>
  <c r="U60" i="7" s="1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T61" i="7"/>
  <c r="F36" i="3"/>
  <c r="P47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O236" i="16" l="1"/>
  <c r="AJ61" i="7"/>
  <c r="O269" i="16"/>
  <c r="O554" i="16"/>
  <c r="S61" i="7"/>
  <c r="O289" i="16"/>
  <c r="B30" i="5"/>
  <c r="A8" i="21"/>
  <c r="M41" i="15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B31" i="5" l="1"/>
  <c r="A9" i="21"/>
  <c r="M49" i="15"/>
  <c r="N49" i="15" s="1"/>
  <c r="M51" i="15" s="1"/>
  <c r="M48" i="15"/>
  <c r="G77" i="16"/>
  <c r="G78" i="16" s="1"/>
  <c r="Q77" i="16"/>
  <c r="P78" i="16" s="1"/>
  <c r="L77" i="16"/>
  <c r="J77" i="16"/>
  <c r="O18" i="7"/>
  <c r="N18" i="7"/>
  <c r="I77" i="16"/>
  <c r="H78" i="16" s="1"/>
  <c r="R77" i="16"/>
  <c r="K77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Q78" i="16" l="1"/>
  <c r="B32" i="5"/>
  <c r="A10" i="21"/>
  <c r="R25" i="15"/>
  <c r="R27" i="15" s="1"/>
  <c r="R28" i="15" s="1"/>
  <c r="R29" i="15" s="1"/>
  <c r="S53" i="15"/>
  <c r="S54" i="15" s="1"/>
  <c r="R40" i="15"/>
  <c r="T40" i="15" s="1"/>
  <c r="J78" i="16"/>
  <c r="L78" i="16"/>
  <c r="K78" i="16"/>
  <c r="M52" i="15"/>
  <c r="M53" i="15" s="1"/>
  <c r="N48" i="15"/>
  <c r="M50" i="15" s="1"/>
  <c r="R78" i="16"/>
  <c r="Q79" i="16" s="1"/>
  <c r="L79" i="16"/>
  <c r="I78" i="16"/>
  <c r="I79" i="16" s="1"/>
  <c r="P79" i="16"/>
  <c r="P18" i="7"/>
  <c r="S78" i="16"/>
  <c r="T78" i="16"/>
  <c r="U40" i="7"/>
  <c r="B53" i="18"/>
  <c r="C52" i="18"/>
  <c r="U63" i="7"/>
  <c r="AA41" i="7"/>
  <c r="AJ41" i="7"/>
  <c r="R42" i="7"/>
  <c r="S41" i="7"/>
  <c r="AG41" i="7"/>
  <c r="AD41" i="7"/>
  <c r="T41" i="7"/>
  <c r="X41" i="7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K79" i="16" l="1"/>
  <c r="R79" i="16"/>
  <c r="H79" i="16"/>
  <c r="G80" i="16" s="1"/>
  <c r="B33" i="5"/>
  <c r="A11" i="21"/>
  <c r="S38" i="15"/>
  <c r="M92" i="15"/>
  <c r="T91" i="15" s="1"/>
  <c r="T25" i="15"/>
  <c r="S23" i="15" s="1"/>
  <c r="R42" i="15"/>
  <c r="R43" i="15" s="1"/>
  <c r="R44" i="15" s="1"/>
  <c r="J79" i="16"/>
  <c r="K80" i="16" s="1"/>
  <c r="S48" i="15"/>
  <c r="S49" i="15" s="1"/>
  <c r="Q80" i="16"/>
  <c r="L80" i="16"/>
  <c r="P80" i="16"/>
  <c r="P81" i="16" s="1"/>
  <c r="S79" i="16"/>
  <c r="R80" i="16" s="1"/>
  <c r="T79" i="16"/>
  <c r="U41" i="7"/>
  <c r="P40" i="7"/>
  <c r="U64" i="7"/>
  <c r="B54" i="18"/>
  <c r="C53" i="18"/>
  <c r="P27" i="7"/>
  <c r="T42" i="7"/>
  <c r="R43" i="7"/>
  <c r="AG42" i="7"/>
  <c r="AJ42" i="7"/>
  <c r="S42" i="7"/>
  <c r="X42" i="7"/>
  <c r="AA42" i="7"/>
  <c r="AD42" i="7"/>
  <c r="F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E38" i="3"/>
  <c r="R37" i="3"/>
  <c r="J37" i="3"/>
  <c r="D37" i="3"/>
  <c r="D80" i="16"/>
  <c r="E80" i="16"/>
  <c r="G54" i="2"/>
  <c r="H54" i="2"/>
  <c r="J54" i="2"/>
  <c r="I54" i="2"/>
  <c r="F40" i="3"/>
  <c r="L81" i="16" l="1"/>
  <c r="T80" i="16"/>
  <c r="J80" i="16"/>
  <c r="K81" i="16" s="1"/>
  <c r="L82" i="16" s="1"/>
  <c r="H80" i="16"/>
  <c r="G81" i="16" s="1"/>
  <c r="I80" i="16"/>
  <c r="B34" i="5"/>
  <c r="A12" i="21"/>
  <c r="M94" i="15"/>
  <c r="M96" i="15" s="1"/>
  <c r="S93" i="15" s="1"/>
  <c r="Q81" i="16"/>
  <c r="U27" i="7"/>
  <c r="S80" i="16"/>
  <c r="R81" i="16" s="1"/>
  <c r="Q82" i="16" s="1"/>
  <c r="U42" i="7"/>
  <c r="F81" i="16"/>
  <c r="H81" i="16"/>
  <c r="I81" i="16"/>
  <c r="B55" i="18"/>
  <c r="C54" i="18"/>
  <c r="X43" i="7"/>
  <c r="R44" i="7"/>
  <c r="AJ43" i="7"/>
  <c r="AG43" i="7"/>
  <c r="S43" i="7"/>
  <c r="AD43" i="7"/>
  <c r="AA43" i="7"/>
  <c r="T43" i="7"/>
  <c r="U65" i="7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J81" i="16" l="1"/>
  <c r="B35" i="5"/>
  <c r="A13" i="21"/>
  <c r="T81" i="16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B36" i="5" l="1"/>
  <c r="A14" i="21"/>
  <c r="S82" i="16"/>
  <c r="T82" i="16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B37" i="5" l="1"/>
  <c r="A15" i="21"/>
  <c r="T83" i="16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B38" i="5" l="1"/>
  <c r="A16" i="21"/>
  <c r="T84" i="16"/>
  <c r="S84" i="16"/>
  <c r="R84" i="16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T85" i="16" l="1"/>
  <c r="S85" i="16"/>
  <c r="B39" i="5"/>
  <c r="A17" i="21"/>
  <c r="T86" i="16"/>
  <c r="R85" i="16"/>
  <c r="S86" i="16" s="1"/>
  <c r="Q85" i="16"/>
  <c r="P85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T87" i="16" l="1"/>
  <c r="B40" i="5"/>
  <c r="A18" i="21"/>
  <c r="R86" i="16"/>
  <c r="S87" i="16" s="1"/>
  <c r="P86" i="16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B41" i="5" l="1"/>
  <c r="A19" i="21"/>
  <c r="T89" i="16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B42" i="5" l="1"/>
  <c r="A20" i="21"/>
  <c r="J89" i="16"/>
  <c r="T90" i="16"/>
  <c r="U50" i="7"/>
  <c r="P88" i="16"/>
  <c r="Q88" i="16"/>
  <c r="R89" i="16" s="1"/>
  <c r="S90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T91" i="16" l="1"/>
  <c r="B43" i="5"/>
  <c r="A21" i="21"/>
  <c r="Q89" i="16"/>
  <c r="R90" i="16" s="1"/>
  <c r="S91" i="16" s="1"/>
  <c r="T92" i="16" s="1"/>
  <c r="P89" i="16"/>
  <c r="L90" i="16"/>
  <c r="K90" i="16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L91" i="16" l="1"/>
  <c r="B44" i="5"/>
  <c r="A22" i="21"/>
  <c r="Q90" i="16"/>
  <c r="R91" i="16" s="1"/>
  <c r="S92" i="16" s="1"/>
  <c r="T93" i="16" s="1"/>
  <c r="P90" i="16"/>
  <c r="K91" i="16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L92" i="16" l="1"/>
  <c r="B45" i="5"/>
  <c r="A24" i="21" s="1"/>
  <c r="A23" i="21"/>
  <c r="K92" i="16"/>
  <c r="Q91" i="16"/>
  <c r="R92" i="16" s="1"/>
  <c r="S93" i="16" s="1"/>
  <c r="T94" i="16" s="1"/>
  <c r="P91" i="16"/>
  <c r="J92" i="16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K93" i="16" l="1"/>
  <c r="L93" i="16"/>
  <c r="J93" i="16"/>
  <c r="Q92" i="16"/>
  <c r="R93" i="16" s="1"/>
  <c r="S94" i="16" s="1"/>
  <c r="T95" i="16" s="1"/>
  <c r="P92" i="16"/>
  <c r="I93" i="16"/>
  <c r="H93" i="16"/>
  <c r="F93" i="16"/>
  <c r="B67" i="18"/>
  <c r="C66" i="18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K94" i="16" l="1"/>
  <c r="L94" i="16"/>
  <c r="L95" i="16" s="1"/>
  <c r="J94" i="16"/>
  <c r="K95" i="16" s="1"/>
  <c r="I94" i="16"/>
  <c r="H94" i="16"/>
  <c r="Q93" i="16"/>
  <c r="R94" i="16" s="1"/>
  <c r="S95" i="16" s="1"/>
  <c r="T96" i="16" s="1"/>
  <c r="P93" i="16"/>
  <c r="F94" i="16"/>
  <c r="B68" i="18"/>
  <c r="C67" i="18"/>
  <c r="U55" i="7"/>
  <c r="U78" i="7"/>
  <c r="G94" i="16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J95" i="16" l="1"/>
  <c r="K96" i="16" s="1"/>
  <c r="L96" i="16"/>
  <c r="H95" i="16"/>
  <c r="I95" i="16"/>
  <c r="J96" i="16" s="1"/>
  <c r="K97" i="16" s="1"/>
  <c r="Q94" i="16"/>
  <c r="R95" i="16" s="1"/>
  <c r="S96" i="16" s="1"/>
  <c r="T97" i="16" s="1"/>
  <c r="P94" i="16"/>
  <c r="L97" i="16"/>
  <c r="F95" i="16"/>
  <c r="B69" i="18"/>
  <c r="C68" i="18"/>
  <c r="U79" i="7"/>
  <c r="G95" i="16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H96" i="16" l="1"/>
  <c r="I96" i="16"/>
  <c r="J97" i="16" s="1"/>
  <c r="K98" i="16" s="1"/>
  <c r="Q95" i="16"/>
  <c r="R96" i="16" s="1"/>
  <c r="S97" i="16" s="1"/>
  <c r="T98" i="16" s="1"/>
  <c r="P95" i="16"/>
  <c r="L98" i="16"/>
  <c r="F96" i="16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L99" i="16" l="1"/>
  <c r="I97" i="16"/>
  <c r="J98" i="16" s="1"/>
  <c r="K99" i="16" s="1"/>
  <c r="L100" i="16" s="1"/>
  <c r="P96" i="16"/>
  <c r="Q96" i="16"/>
  <c r="R97" i="16" s="1"/>
  <c r="S98" i="16" s="1"/>
  <c r="T99" i="16" s="1"/>
  <c r="F97" i="16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F100" i="16" l="1"/>
  <c r="I100" i="16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K104" i="16" s="1"/>
  <c r="L105" i="16" s="1"/>
  <c r="P101" i="16"/>
  <c r="Q101" i="16"/>
  <c r="R102" i="16" s="1"/>
  <c r="S103" i="16" s="1"/>
  <c r="T104" i="16" s="1"/>
  <c r="G102" i="16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H103" i="16" l="1"/>
  <c r="I103" i="16"/>
  <c r="J104" i="16" s="1"/>
  <c r="K105" i="16" s="1"/>
  <c r="L106" i="16" s="1"/>
  <c r="P102" i="16"/>
  <c r="Q102" i="16"/>
  <c r="R103" i="16" s="1"/>
  <c r="S104" i="16" s="1"/>
  <c r="T105" i="16" s="1"/>
  <c r="F103" i="16"/>
  <c r="G103" i="16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H104" i="16" l="1"/>
  <c r="I104" i="16"/>
  <c r="J105" i="16" s="1"/>
  <c r="K106" i="16" s="1"/>
  <c r="L107" i="16" s="1"/>
  <c r="Q103" i="16"/>
  <c r="R104" i="16" s="1"/>
  <c r="S105" i="16" s="1"/>
  <c r="T106" i="16" s="1"/>
  <c r="P103" i="16"/>
  <c r="F104" i="16"/>
  <c r="G104" i="16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H105" i="16" l="1"/>
  <c r="I105" i="16"/>
  <c r="J106" i="16" s="1"/>
  <c r="K107" i="16" s="1"/>
  <c r="L108" i="16" s="1"/>
  <c r="Q104" i="16"/>
  <c r="R105" i="16" s="1"/>
  <c r="S106" i="16" s="1"/>
  <c r="T107" i="16" s="1"/>
  <c r="P104" i="16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K108" i="16" s="1"/>
  <c r="L109" i="16" s="1"/>
  <c r="P105" i="16"/>
  <c r="Q105" i="16"/>
  <c r="R106" i="16" s="1"/>
  <c r="S107" i="16" s="1"/>
  <c r="T108" i="16" s="1"/>
  <c r="F106" i="16"/>
  <c r="G106" i="16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H107" i="16" l="1"/>
  <c r="I107" i="16"/>
  <c r="J108" i="16" s="1"/>
  <c r="P106" i="16"/>
  <c r="Q106" i="16"/>
  <c r="R107" i="16" s="1"/>
  <c r="S108" i="16" s="1"/>
  <c r="T109" i="16" s="1"/>
  <c r="K109" i="16"/>
  <c r="L110" i="16" s="1"/>
  <c r="G107" i="16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H108" i="16" l="1"/>
  <c r="I108" i="16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K111" i="16" s="1"/>
  <c r="L112" i="16" s="1"/>
  <c r="P108" i="16"/>
  <c r="Q108" i="16"/>
  <c r="R109" i="16" s="1"/>
  <c r="S110" i="16" s="1"/>
  <c r="T111" i="16" s="1"/>
  <c r="F109" i="16"/>
  <c r="G109" i="16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H110" i="16" l="1"/>
  <c r="I110" i="16"/>
  <c r="J111" i="16" s="1"/>
  <c r="Q109" i="16"/>
  <c r="R110" i="16" s="1"/>
  <c r="S111" i="16" s="1"/>
  <c r="T112" i="16" s="1"/>
  <c r="P109" i="16"/>
  <c r="K112" i="16"/>
  <c r="L113" i="16" s="1"/>
  <c r="F110" i="16"/>
  <c r="G110" i="16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H111" i="16" l="1"/>
  <c r="I111" i="16"/>
  <c r="J112" i="16" s="1"/>
  <c r="K113" i="16" s="1"/>
  <c r="L114" i="16" s="1"/>
  <c r="P110" i="16"/>
  <c r="Q110" i="16"/>
  <c r="R111" i="16" s="1"/>
  <c r="S112" i="16" s="1"/>
  <c r="T113" i="16" s="1"/>
  <c r="F111" i="16"/>
  <c r="G111" i="16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H112" i="16" l="1"/>
  <c r="I112" i="16"/>
  <c r="J113" i="16" s="1"/>
  <c r="P111" i="16"/>
  <c r="Q111" i="16"/>
  <c r="R112" i="16" s="1"/>
  <c r="S113" i="16" s="1"/>
  <c r="T114" i="16" s="1"/>
  <c r="F112" i="16"/>
  <c r="K114" i="16"/>
  <c r="L115" i="16" s="1"/>
  <c r="G112" i="16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H113" i="16" l="1"/>
  <c r="I113" i="16"/>
  <c r="J114" i="16" s="1"/>
  <c r="K115" i="16" s="1"/>
  <c r="L116" i="16" s="1"/>
  <c r="P112" i="16"/>
  <c r="Q112" i="16"/>
  <c r="R113" i="16" s="1"/>
  <c r="S114" i="16" s="1"/>
  <c r="T115" i="16" s="1"/>
  <c r="F113" i="16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F115" i="16" l="1"/>
  <c r="I115" i="16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F116" i="16" l="1"/>
  <c r="I116" i="16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K121" i="16" s="1"/>
  <c r="L122" i="16" s="1"/>
  <c r="P118" i="16"/>
  <c r="Q118" i="16"/>
  <c r="R119" i="16" s="1"/>
  <c r="S120" i="16" s="1"/>
  <c r="T121" i="16" s="1"/>
  <c r="F119" i="16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K123" i="16" s="1"/>
  <c r="L124" i="16" s="1"/>
  <c r="P120" i="16"/>
  <c r="Q120" i="16"/>
  <c r="R121" i="16" s="1"/>
  <c r="S122" i="16" s="1"/>
  <c r="T123" i="16" s="1"/>
  <c r="F121" i="16"/>
  <c r="G121" i="16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H122" i="16" l="1"/>
  <c r="I122" i="16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K126" i="16" s="1"/>
  <c r="L127" i="16" s="1"/>
  <c r="Q123" i="16"/>
  <c r="R124" i="16" s="1"/>
  <c r="S125" i="16" s="1"/>
  <c r="T126" i="16" s="1"/>
  <c r="P123" i="16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K133" i="16" s="1"/>
  <c r="L134" i="16" s="1"/>
  <c r="Q130" i="16"/>
  <c r="R131" i="16" s="1"/>
  <c r="S132" i="16" s="1"/>
  <c r="T133" i="16" s="1"/>
  <c r="P130" i="16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K134" i="16" s="1"/>
  <c r="L135" i="16" s="1"/>
  <c r="P131" i="16"/>
  <c r="Q131" i="16"/>
  <c r="R132" i="16" s="1"/>
  <c r="S133" i="16" s="1"/>
  <c r="T134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K135" i="16" s="1"/>
  <c r="L136" i="16" s="1"/>
  <c r="P132" i="16"/>
  <c r="Q132" i="16"/>
  <c r="R133" i="16" s="1"/>
  <c r="S134" i="16" s="1"/>
  <c r="T135" i="16" s="1"/>
  <c r="F133" i="16"/>
  <c r="G133" i="16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H134" i="16" l="1"/>
  <c r="I134" i="16"/>
  <c r="J135" i="16" s="1"/>
  <c r="K136" i="16" s="1"/>
  <c r="L137" i="16" s="1"/>
  <c r="P133" i="16"/>
  <c r="Q133" i="16"/>
  <c r="R134" i="16" s="1"/>
  <c r="S135" i="16" s="1"/>
  <c r="T136" i="16" s="1"/>
  <c r="F134" i="16"/>
  <c r="G134" i="16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H135" i="16" l="1"/>
  <c r="I135" i="16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K138" i="16" s="1"/>
  <c r="L139" i="16" s="1"/>
  <c r="P135" i="16"/>
  <c r="Q135" i="16"/>
  <c r="R136" i="16" s="1"/>
  <c r="S137" i="16" s="1"/>
  <c r="T138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K139" i="16" s="1"/>
  <c r="L140" i="16" s="1"/>
  <c r="P136" i="16"/>
  <c r="Q136" i="16"/>
  <c r="R137" i="16" s="1"/>
  <c r="S138" i="16" s="1"/>
  <c r="T139" i="16" s="1"/>
  <c r="F137" i="16"/>
  <c r="G137" i="16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H138" i="16" l="1"/>
  <c r="I138" i="16"/>
  <c r="J139" i="16" s="1"/>
  <c r="K140" i="16" s="1"/>
  <c r="L141" i="16" s="1"/>
  <c r="Q137" i="16"/>
  <c r="R138" i="16" s="1"/>
  <c r="S139" i="16" s="1"/>
  <c r="T140" i="16" s="1"/>
  <c r="P137" i="16"/>
  <c r="F138" i="16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K94" i="3"/>
  <c r="L94" i="3" s="1"/>
  <c r="L31" i="4"/>
  <c r="V31" i="3"/>
  <c r="U94" i="3"/>
  <c r="S94" i="3"/>
  <c r="T94" i="3" s="1"/>
  <c r="F98" i="3"/>
  <c r="F139" i="16" l="1"/>
  <c r="I139" i="16"/>
  <c r="J140" i="16" s="1"/>
  <c r="K141" i="16" s="1"/>
  <c r="L142" i="16" s="1"/>
  <c r="Q138" i="16"/>
  <c r="R139" i="16" s="1"/>
  <c r="S140" i="16" s="1"/>
  <c r="T141" i="16" s="1"/>
  <c r="P138" i="16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K143" i="16" s="1"/>
  <c r="L144" i="16" s="1"/>
  <c r="P140" i="16"/>
  <c r="Q140" i="16"/>
  <c r="R141" i="16" s="1"/>
  <c r="S142" i="16" s="1"/>
  <c r="T143" i="16" s="1"/>
  <c r="F141" i="16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K149" i="16" s="1"/>
  <c r="L150" i="16" s="1"/>
  <c r="Q146" i="16"/>
  <c r="R147" i="16" s="1"/>
  <c r="S148" i="16" s="1"/>
  <c r="T149" i="16" s="1"/>
  <c r="P146" i="16"/>
  <c r="F147" i="16"/>
  <c r="G147" i="16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H148" i="16" l="1"/>
  <c r="I148" i="16"/>
  <c r="J149" i="16" s="1"/>
  <c r="K150" i="16" s="1"/>
  <c r="L151" i="16" s="1"/>
  <c r="P147" i="16"/>
  <c r="Q147" i="16"/>
  <c r="R148" i="16" s="1"/>
  <c r="S149" i="16" s="1"/>
  <c r="T150" i="16" s="1"/>
  <c r="F148" i="16"/>
  <c r="G148" i="16"/>
  <c r="D148" i="16"/>
  <c r="E148" i="16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F149" i="16" l="1"/>
  <c r="H149" i="16"/>
  <c r="I149" i="16"/>
  <c r="J150" i="16" s="1"/>
  <c r="K151" i="16" s="1"/>
  <c r="L152" i="16" s="1"/>
  <c r="P148" i="16"/>
  <c r="Q148" i="16"/>
  <c r="R149" i="16" s="1"/>
  <c r="S150" i="16" s="1"/>
  <c r="T151" i="16" s="1"/>
  <c r="G149" i="16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H150" i="16" l="1"/>
  <c r="I150" i="16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K153" i="16" s="1"/>
  <c r="L154" i="16" s="1"/>
  <c r="P150" i="16"/>
  <c r="Q150" i="16"/>
  <c r="R151" i="16" s="1"/>
  <c r="S152" i="16" s="1"/>
  <c r="T153" i="16" s="1"/>
  <c r="F151" i="16"/>
  <c r="G151" i="16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H152" i="16" l="1"/>
  <c r="I152" i="16"/>
  <c r="J153" i="16" s="1"/>
  <c r="K154" i="16" s="1"/>
  <c r="L155" i="16" s="1"/>
  <c r="P151" i="16"/>
  <c r="Q151" i="16"/>
  <c r="R152" i="16" s="1"/>
  <c r="S153" i="16" s="1"/>
  <c r="T154" i="16" s="1"/>
  <c r="F152" i="16"/>
  <c r="G152" i="16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H153" i="16" l="1"/>
  <c r="I153" i="16"/>
  <c r="J154" i="16" s="1"/>
  <c r="K155" i="16" s="1"/>
  <c r="L156" i="16" s="1"/>
  <c r="P152" i="16"/>
  <c r="Q152" i="16"/>
  <c r="R153" i="16" s="1"/>
  <c r="S154" i="16" s="1"/>
  <c r="T155" i="16" s="1"/>
  <c r="F153" i="16"/>
  <c r="G153" i="16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H154" i="16" l="1"/>
  <c r="I154" i="16"/>
  <c r="J155" i="16" s="1"/>
  <c r="K156" i="16" s="1"/>
  <c r="L157" i="16" s="1"/>
  <c r="F154" i="16"/>
  <c r="P153" i="16"/>
  <c r="Q153" i="16"/>
  <c r="R154" i="16" s="1"/>
  <c r="S155" i="16" s="1"/>
  <c r="T156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K157" i="16" s="1"/>
  <c r="L158" i="16" s="1"/>
  <c r="F155" i="16"/>
  <c r="Q154" i="16"/>
  <c r="R155" i="16" s="1"/>
  <c r="S156" i="16" s="1"/>
  <c r="T157" i="16" s="1"/>
  <c r="P154" i="16"/>
  <c r="G155" i="16"/>
  <c r="H156" i="16" s="1"/>
  <c r="AC34" i="3"/>
  <c r="AD34" i="3" s="1"/>
  <c r="C34" i="4"/>
  <c r="M35" i="3"/>
  <c r="D155" i="16"/>
  <c r="E155" i="16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F156" i="16" l="1"/>
  <c r="I156" i="16"/>
  <c r="J157" i="16" s="1"/>
  <c r="K158" i="16" s="1"/>
  <c r="L159" i="16" s="1"/>
  <c r="Q155" i="16"/>
  <c r="R156" i="16" s="1"/>
  <c r="S157" i="16" s="1"/>
  <c r="T158" i="16" s="1"/>
  <c r="P155" i="16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K159" i="16" s="1"/>
  <c r="L160" i="16" s="1"/>
  <c r="P156" i="16"/>
  <c r="Q156" i="16"/>
  <c r="R157" i="16" s="1"/>
  <c r="S158" i="16" s="1"/>
  <c r="T159" i="16" s="1"/>
  <c r="G157" i="16"/>
  <c r="H158" i="16" s="1"/>
  <c r="K113" i="3"/>
  <c r="L113" i="3" s="1"/>
  <c r="D157" i="16"/>
  <c r="E157" i="16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F158" i="16" l="1"/>
  <c r="I158" i="16"/>
  <c r="J159" i="16" s="1"/>
  <c r="K160" i="16" s="1"/>
  <c r="L161" i="16" s="1"/>
  <c r="Q157" i="16"/>
  <c r="R158" i="16" s="1"/>
  <c r="S159" i="16" s="1"/>
  <c r="T160" i="16" s="1"/>
  <c r="P157" i="16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K161" i="16" s="1"/>
  <c r="L162" i="16" s="1"/>
  <c r="P158" i="16"/>
  <c r="Q158" i="16"/>
  <c r="R159" i="16" s="1"/>
  <c r="S160" i="16" s="1"/>
  <c r="T161" i="16" s="1"/>
  <c r="F159" i="16"/>
  <c r="G159" i="16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H160" i="16" l="1"/>
  <c r="I160" i="16"/>
  <c r="J161" i="16" s="1"/>
  <c r="K162" i="16" s="1"/>
  <c r="L163" i="16" s="1"/>
  <c r="P159" i="16"/>
  <c r="Q159" i="16"/>
  <c r="R160" i="16" s="1"/>
  <c r="S161" i="16" s="1"/>
  <c r="T162" i="16" s="1"/>
  <c r="F160" i="16"/>
  <c r="G160" i="16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H161" i="16" l="1"/>
  <c r="I161" i="16"/>
  <c r="J162" i="16" s="1"/>
  <c r="K163" i="16" s="1"/>
  <c r="L164" i="16" s="1"/>
  <c r="Q160" i="16"/>
  <c r="R161" i="16" s="1"/>
  <c r="S162" i="16" s="1"/>
  <c r="T163" i="16" s="1"/>
  <c r="P160" i="16"/>
  <c r="F161" i="16"/>
  <c r="G161" i="16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H162" i="16" l="1"/>
  <c r="I162" i="16"/>
  <c r="J163" i="16" s="1"/>
  <c r="K164" i="16" s="1"/>
  <c r="L165" i="16" s="1"/>
  <c r="P161" i="16"/>
  <c r="Q161" i="16"/>
  <c r="R162" i="16" s="1"/>
  <c r="S163" i="16" s="1"/>
  <c r="T164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K166" i="16" s="1"/>
  <c r="L167" i="16" s="1"/>
  <c r="Q163" i="16"/>
  <c r="R164" i="16" s="1"/>
  <c r="S165" i="16" s="1"/>
  <c r="T166" i="16" s="1"/>
  <c r="P163" i="16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K167" i="16" s="1"/>
  <c r="L168" i="16" s="1"/>
  <c r="Q164" i="16"/>
  <c r="R165" i="16" s="1"/>
  <c r="S166" i="16" s="1"/>
  <c r="T167" i="16" s="1"/>
  <c r="P164" i="16"/>
  <c r="F165" i="16"/>
  <c r="G165" i="16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H166" i="16" l="1"/>
  <c r="I166" i="16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K169" i="16" s="1"/>
  <c r="L170" i="16" s="1"/>
  <c r="P166" i="16"/>
  <c r="Q166" i="16"/>
  <c r="R167" i="16" s="1"/>
  <c r="S168" i="16" s="1"/>
  <c r="T169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K171" i="16" s="1"/>
  <c r="L172" i="16" s="1"/>
  <c r="Q168" i="16"/>
  <c r="R169" i="16" s="1"/>
  <c r="S170" i="16" s="1"/>
  <c r="T171" i="16" s="1"/>
  <c r="P168" i="16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K172" i="16" s="1"/>
  <c r="L173" i="16" s="1"/>
  <c r="P169" i="16"/>
  <c r="Q169" i="16"/>
  <c r="R170" i="16" s="1"/>
  <c r="S171" i="16" s="1"/>
  <c r="T172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K174" i="16" s="1"/>
  <c r="L175" i="16" s="1"/>
  <c r="F172" i="16"/>
  <c r="P171" i="16"/>
  <c r="Q171" i="16"/>
  <c r="R172" i="16" s="1"/>
  <c r="S173" i="16" s="1"/>
  <c r="T174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K175" i="16" s="1"/>
  <c r="L176" i="16" s="1"/>
  <c r="P172" i="16"/>
  <c r="Q172" i="16"/>
  <c r="R173" i="16" s="1"/>
  <c r="S174" i="16" s="1"/>
  <c r="T175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K178" i="16" s="1"/>
  <c r="L179" i="16" s="1"/>
  <c r="P175" i="16"/>
  <c r="Q175" i="16"/>
  <c r="R176" i="16" s="1"/>
  <c r="S177" i="16" s="1"/>
  <c r="T178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K179" i="16" s="1"/>
  <c r="L180" i="16" s="1"/>
  <c r="P176" i="16"/>
  <c r="Q176" i="16"/>
  <c r="R177" i="16" s="1"/>
  <c r="S178" i="16" s="1"/>
  <c r="T179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H179" i="16" l="1"/>
  <c r="I179" i="16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H182" i="16" l="1"/>
  <c r="I182" i="16"/>
  <c r="J183" i="16" s="1"/>
  <c r="K184" i="16" s="1"/>
  <c r="L185" i="16" s="1"/>
  <c r="Q181" i="16"/>
  <c r="R182" i="16" s="1"/>
  <c r="S183" i="16" s="1"/>
  <c r="T184" i="16" s="1"/>
  <c r="P181" i="16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K185" i="16" s="1"/>
  <c r="L186" i="16" s="1"/>
  <c r="P182" i="16"/>
  <c r="Q182" i="16"/>
  <c r="R183" i="16" s="1"/>
  <c r="S184" i="16" s="1"/>
  <c r="T185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K187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L188" i="16" l="1"/>
  <c r="I186" i="16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H194" i="16" l="1"/>
  <c r="I194" i="16"/>
  <c r="J195" i="16" s="1"/>
  <c r="K196" i="16" s="1"/>
  <c r="L197" i="16" s="1"/>
  <c r="F194" i="16"/>
  <c r="P193" i="16"/>
  <c r="Q193" i="16"/>
  <c r="R194" i="16" s="1"/>
  <c r="S195" i="16" s="1"/>
  <c r="T196" i="16" s="1"/>
  <c r="G194" i="16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H195" i="16" l="1"/>
  <c r="I195" i="16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H199" i="16" l="1"/>
  <c r="I199" i="16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D204" i="16" l="1"/>
  <c r="I204" i="16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H206" i="16" l="1"/>
  <c r="I206" i="16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F207" i="16" l="1"/>
  <c r="H207" i="16"/>
  <c r="I207" i="16"/>
  <c r="J208" i="16" s="1"/>
  <c r="K209" i="16" s="1"/>
  <c r="L210" i="16" s="1"/>
  <c r="G207" i="16"/>
  <c r="H208" i="16" s="1"/>
  <c r="Q206" i="16"/>
  <c r="R207" i="16" s="1"/>
  <c r="S208" i="16" s="1"/>
  <c r="T209" i="16" s="1"/>
  <c r="P206" i="16"/>
  <c r="D207" i="16"/>
  <c r="E207" i="16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F208" i="16" l="1"/>
  <c r="G208" i="16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F209" i="16" l="1"/>
  <c r="G209" i="16"/>
  <c r="I209" i="16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F210" i="16" l="1"/>
  <c r="I210" i="16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F211" i="16" l="1"/>
  <c r="I211" i="16"/>
  <c r="J212" i="16" s="1"/>
  <c r="K213" i="16" s="1"/>
  <c r="L214" i="16" s="1"/>
  <c r="H211" i="16"/>
  <c r="G211" i="16"/>
  <c r="H212" i="16" s="1"/>
  <c r="P210" i="16"/>
  <c r="Q210" i="16"/>
  <c r="R211" i="16" s="1"/>
  <c r="S212" i="16" s="1"/>
  <c r="T213" i="16" s="1"/>
  <c r="D211" i="16"/>
  <c r="E211" i="16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F212" i="16" l="1"/>
  <c r="I212" i="16"/>
  <c r="J213" i="16" s="1"/>
  <c r="K214" i="16" s="1"/>
  <c r="L215" i="16" s="1"/>
  <c r="G212" i="16"/>
  <c r="H213" i="16" s="1"/>
  <c r="P211" i="16"/>
  <c r="Q211" i="16"/>
  <c r="R212" i="16" s="1"/>
  <c r="S213" i="16" s="1"/>
  <c r="T214" i="16" s="1"/>
  <c r="D212" i="16"/>
  <c r="E212" i="16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F213" i="16" l="1"/>
  <c r="I213" i="16"/>
  <c r="J214" i="16" s="1"/>
  <c r="K215" i="16" s="1"/>
  <c r="L216" i="16" s="1"/>
  <c r="G213" i="16"/>
  <c r="H214" i="16" s="1"/>
  <c r="P212" i="16"/>
  <c r="Q212" i="16"/>
  <c r="R213" i="16" s="1"/>
  <c r="S214" i="16" s="1"/>
  <c r="T215" i="16" s="1"/>
  <c r="D213" i="16"/>
  <c r="E213" i="16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F214" i="16" l="1"/>
  <c r="I214" i="16"/>
  <c r="J215" i="16" s="1"/>
  <c r="K216" i="16" s="1"/>
  <c r="L217" i="16" s="1"/>
  <c r="G214" i="16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I215" i="16" l="1"/>
  <c r="J216" i="16" s="1"/>
  <c r="K217" i="16" s="1"/>
  <c r="H215" i="16"/>
  <c r="I216" i="16" s="1"/>
  <c r="J217" i="16" s="1"/>
  <c r="K218" i="16" s="1"/>
  <c r="L218" i="16"/>
  <c r="F215" i="16"/>
  <c r="G215" i="16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L219" i="16" l="1"/>
  <c r="H216" i="16"/>
  <c r="I217" i="16" s="1"/>
  <c r="J218" i="16" s="1"/>
  <c r="K219" i="16" s="1"/>
  <c r="L220" i="16" s="1"/>
  <c r="G216" i="16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F219" i="16" l="1"/>
  <c r="G219" i="16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F220" i="16" l="1"/>
  <c r="G220" i="16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F231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G231" i="16" l="1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F252" i="16" l="1"/>
  <c r="G252" i="16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F253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G253" i="16" l="1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F260" i="16" l="1"/>
  <c r="G260" i="16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F261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G261" i="16" l="1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F262" i="16" l="1"/>
  <c r="G262" i="16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F264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G264" i="16" l="1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F265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G265" i="16" l="1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F266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G266" i="16" l="1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F267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G267" i="16" l="1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F271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G271" i="16" l="1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F272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G272" i="16" l="1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F274" i="16" l="1"/>
  <c r="G274" i="16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F275" i="16" l="1"/>
  <c r="G275" i="16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F286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G286" i="16" l="1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F287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G287" i="16" l="1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F288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G288" i="16" l="1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F294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G294" i="16" l="1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F295" i="16" l="1"/>
  <c r="G295" i="16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F296" i="16" l="1"/>
  <c r="G296" i="16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F297" i="16" l="1"/>
  <c r="G297" i="16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F298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G298" i="16" l="1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F302" i="16" l="1"/>
  <c r="G302" i="16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F310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G310" i="16" l="1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F312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A30" i="21" l="1"/>
  <c r="F3" i="21"/>
  <c r="G312" i="16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F314" i="16" l="1"/>
  <c r="G314" i="16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F315" i="16" l="1"/>
  <c r="N26" i="5"/>
  <c r="B5" i="2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A31" i="21" l="1"/>
  <c r="F4" i="21"/>
  <c r="G316" i="16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F318" i="16" l="1"/>
  <c r="G318" i="16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F319" i="16" l="1"/>
  <c r="G319" i="16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F320" i="16" l="1"/>
  <c r="G320" i="16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F321" i="16" l="1"/>
  <c r="G321" i="16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F322" i="16" l="1"/>
  <c r="G322" i="16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F323" i="16" l="1"/>
  <c r="G323" i="16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F324" i="16" l="1"/>
  <c r="G324" i="16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F325" i="16" l="1"/>
  <c r="G325" i="16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F326" i="16" l="1"/>
  <c r="G326" i="16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F327" i="16" l="1"/>
  <c r="G327" i="16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F328" i="16" l="1"/>
  <c r="G328" i="16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F329" i="16" l="1"/>
  <c r="G329" i="16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F330" i="16" l="1"/>
  <c r="G330" i="16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F332" i="16" l="1"/>
  <c r="G332" i="16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F333" i="16" l="1"/>
  <c r="G333" i="16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F334" i="16" l="1"/>
  <c r="G334" i="16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F335" i="16" l="1"/>
  <c r="G335" i="16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F337" i="16" l="1"/>
  <c r="G337" i="16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F358" i="16" l="1"/>
  <c r="G358" i="16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F359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G359" i="16" l="1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F360" i="16" l="1"/>
  <c r="G360" i="16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F364" i="16" l="1"/>
  <c r="G364" i="16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F372" i="16" l="1"/>
  <c r="G372" i="16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F376" i="16" l="1"/>
  <c r="G376" i="16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F377" i="16" l="1"/>
  <c r="G377" i="16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F378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G378" i="16" l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F379" i="16" l="1"/>
  <c r="G379" i="16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F380" i="16" l="1"/>
  <c r="G380" i="16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F381" i="16" l="1"/>
  <c r="G381" i="16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F382" i="16" l="1"/>
  <c r="G382" i="16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F383" i="16" l="1"/>
  <c r="G383" i="16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F384" i="16" l="1"/>
  <c r="G384" i="16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F386" i="16" l="1"/>
  <c r="G386" i="16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F387" i="16" l="1"/>
  <c r="G387" i="16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F388" i="16" l="1"/>
  <c r="G388" i="16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F389" i="16" l="1"/>
  <c r="G389" i="16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F390" i="16" l="1"/>
  <c r="G390" i="16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F391" i="16" l="1"/>
  <c r="G391" i="16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F392" i="16" l="1"/>
  <c r="G392" i="16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F393" i="16" l="1"/>
  <c r="G393" i="16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F397" i="16" l="1"/>
  <c r="G397" i="16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F398" i="16" l="1"/>
  <c r="G398" i="16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F399" i="16" l="1"/>
  <c r="G399" i="16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F400" i="16" l="1"/>
  <c r="G400" i="16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F401" i="16" l="1"/>
  <c r="G401" i="16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F402" i="16" l="1"/>
  <c r="G402" i="16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F414" i="16" l="1"/>
  <c r="G414" i="16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F421" i="16" l="1"/>
  <c r="G421" i="16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F423" i="16" l="1"/>
  <c r="G423" i="16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F426" i="16" l="1"/>
  <c r="G426" i="16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F439" i="16" l="1"/>
  <c r="G439" i="16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F440" i="16" l="1"/>
  <c r="G440" i="16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F441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G441" i="16" l="1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F450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G450" i="16" l="1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F454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G454" i="16" l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F466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G466" i="16" l="1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F474" i="16" l="1"/>
  <c r="G474" i="16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F475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G475" i="16" l="1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76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G476" i="16" l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F483" i="16" l="1"/>
  <c r="G483" i="16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F489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G489" i="16" l="1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A32" i="21" l="1"/>
  <c r="F5" i="21"/>
  <c r="F497" i="16"/>
  <c r="G497" i="16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F498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G498" i="16" l="1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F502" i="16" l="1"/>
  <c r="G502" i="16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F503" i="16" l="1"/>
  <c r="G503" i="16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F504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G504" i="16" l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F505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G505" i="16" l="1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F507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G507" i="16" l="1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F509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G509" i="16" l="1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F514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G514" i="16" l="1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F532" i="16" l="1"/>
  <c r="G532" i="16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F533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G533" i="16" l="1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F534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G534" i="16" l="1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F541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G541" i="16" l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F542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G542" i="16" l="1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F543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G543" i="16" l="1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F551" i="16" l="1"/>
  <c r="G551" i="16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F552" i="16" l="1"/>
  <c r="G552" i="16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F553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G553" i="16" l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F558" i="16" l="1"/>
  <c r="G558" i="16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F567" i="16" l="1"/>
  <c r="G567" i="16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F568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G568" i="16" l="1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F569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G569" i="16" l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F570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G570" i="16" l="1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F574" i="16" l="1"/>
  <c r="G574" i="16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F575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G575" i="16" l="1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F584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G584" i="16" l="1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F585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G585" i="16" l="1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F586" i="16" l="1"/>
  <c r="G586" i="16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F589" i="16" l="1"/>
  <c r="G589" i="16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F592" i="16" l="1"/>
  <c r="G592" i="16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F594" i="16" l="1"/>
  <c r="G594" i="16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F602" i="16" l="1"/>
  <c r="G602" i="16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F604" i="16" l="1"/>
  <c r="G604" i="16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F606" i="16" l="1"/>
  <c r="G606" i="16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F611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G611" i="16" l="1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F612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G612" i="16" l="1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F613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G613" i="16" l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F615" i="16" l="1"/>
  <c r="G615" i="16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F619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G619" i="16" l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F621" i="16" l="1"/>
  <c r="G621" i="16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F622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G622" i="16" l="1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F623" i="16" l="1"/>
  <c r="G623" i="16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F625" i="16" l="1"/>
  <c r="G625" i="16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F626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G626" i="16" l="1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G641" i="16" l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F642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G642" i="16" l="1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F643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G643" i="16" l="1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F644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G644" i="16" l="1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F647" i="16" l="1"/>
  <c r="G647" i="16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F664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G664" i="16" l="1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F666" i="16" l="1"/>
  <c r="G666" i="16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F667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G667" i="16" l="1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F675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G675" i="16" l="1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F676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G676" i="16" l="1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F681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A33" i="21" l="1"/>
  <c r="F6" i="21"/>
  <c r="G681" i="16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F682" i="16" l="1"/>
  <c r="G682" i="16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F683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G683" i="16" l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F684" i="16" s="1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G684" i="16" l="1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F685" i="16" l="1"/>
  <c r="G685" i="16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F689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G689" i="16" l="1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F691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G691" i="16" l="1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F692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G692" i="16" l="1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99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G699" i="16" l="1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F700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G700" i="16" l="1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F701" i="16" l="1"/>
  <c r="G701" i="16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F704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G704" i="16" l="1"/>
  <c r="H705" i="16" s="1"/>
  <c r="I706" i="16" s="1"/>
  <c r="J707" i="16" s="1"/>
  <c r="P703" i="16"/>
  <c r="Q703" i="16"/>
  <c r="E704" i="16"/>
  <c r="F705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G705" i="16" l="1"/>
  <c r="H706" i="16" s="1"/>
  <c r="I707" i="16" s="1"/>
  <c r="D705" i="16"/>
  <c r="E705" i="16"/>
  <c r="F706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G706" i="16" l="1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A34" i="21" l="1"/>
  <c r="F7" i="21"/>
  <c r="C196" i="4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W238" i="3"/>
  <c r="X238" i="3" s="1"/>
  <c r="Y238" i="3" s="1"/>
  <c r="Z238" i="3" s="1"/>
  <c r="AA238" i="3" s="1"/>
  <c r="AB238" i="3" s="1"/>
  <c r="A35" i="21" l="1"/>
  <c r="F8" i="21"/>
  <c r="AC238" i="3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V280" i="3"/>
  <c r="W280" i="3" s="1"/>
  <c r="X280" i="3" s="1"/>
  <c r="Y280" i="3" s="1"/>
  <c r="Z280" i="3" s="1"/>
  <c r="AA280" i="3" s="1"/>
  <c r="AB280" i="3" s="1"/>
  <c r="A36" i="21" l="1"/>
  <c r="F9" i="21"/>
  <c r="C280" i="4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V322" i="3"/>
  <c r="W322" i="3" s="1"/>
  <c r="X322" i="3" s="1"/>
  <c r="Y322" i="3" s="1"/>
  <c r="Z322" i="3" s="1"/>
  <c r="AA322" i="3" s="1"/>
  <c r="AB322" i="3" s="1"/>
  <c r="A37" i="21" l="1"/>
  <c r="F10" i="21"/>
  <c r="M323" i="3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W364" i="3"/>
  <c r="X364" i="3" s="1"/>
  <c r="Y364" i="3" s="1"/>
  <c r="Z364" i="3" s="1"/>
  <c r="AA364" i="3" s="1"/>
  <c r="AB364" i="3" s="1"/>
  <c r="A38" i="21" l="1"/>
  <c r="F11" i="21"/>
  <c r="M365" i="3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V406" i="3"/>
  <c r="W406" i="3" s="1"/>
  <c r="X406" i="3" s="1"/>
  <c r="Y406" i="3" s="1"/>
  <c r="Z406" i="3" s="1"/>
  <c r="AA406" i="3" s="1"/>
  <c r="AB406" i="3" s="1"/>
  <c r="A39" i="21" l="1"/>
  <c r="F12" i="21"/>
  <c r="C406" i="4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W448" i="3"/>
  <c r="X448" i="3" s="1"/>
  <c r="Y448" i="3" s="1"/>
  <c r="Z448" i="3" s="1"/>
  <c r="AA448" i="3" s="1"/>
  <c r="AB448" i="3" s="1"/>
  <c r="A40" i="21" l="1"/>
  <c r="F13" i="21"/>
  <c r="C448" i="4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H486" i="4"/>
  <c r="G486" i="4"/>
  <c r="I486" i="4" s="1"/>
  <c r="J486" i="4" s="1"/>
  <c r="N487" i="3" l="1"/>
  <c r="O487" i="3"/>
  <c r="K486" i="4"/>
  <c r="M486" i="4"/>
  <c r="P487" i="3" l="1"/>
  <c r="Q487" i="3" s="1"/>
  <c r="L487" i="4" s="1"/>
  <c r="V487" i="3" l="1"/>
  <c r="W487" i="3" s="1"/>
  <c r="X487" i="3" s="1"/>
  <c r="Y487" i="3" s="1"/>
  <c r="Z487" i="3" s="1"/>
  <c r="AA487" i="3" s="1"/>
  <c r="AB487" i="3" s="1"/>
  <c r="AC487" i="3" s="1"/>
  <c r="AD487" i="3" s="1"/>
  <c r="M488" i="3" l="1"/>
  <c r="C487" i="4"/>
  <c r="H487" i="4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W490" i="3"/>
  <c r="X490" i="3" s="1"/>
  <c r="Y490" i="3" s="1"/>
  <c r="Z490" i="3" s="1"/>
  <c r="AA490" i="3" s="1"/>
  <c r="AB490" i="3" s="1"/>
  <c r="A41" i="21" l="1"/>
  <c r="F14" i="21"/>
  <c r="C490" i="4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V532" i="3"/>
  <c r="W532" i="3" s="1"/>
  <c r="X532" i="3" s="1"/>
  <c r="Y532" i="3" s="1"/>
  <c r="Z532" i="3" s="1"/>
  <c r="AA532" i="3" s="1"/>
  <c r="AB532" i="3" s="1"/>
  <c r="A42" i="21" l="1"/>
  <c r="F15" i="21"/>
  <c r="M533" i="3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W574" i="3"/>
  <c r="X574" i="3" s="1"/>
  <c r="Y574" i="3" s="1"/>
  <c r="Z574" i="3" s="1"/>
  <c r="AA574" i="3" s="1"/>
  <c r="AB574" i="3" s="1"/>
  <c r="A43" i="21" l="1"/>
  <c r="F16" i="21"/>
  <c r="C574" i="4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V616" i="3"/>
  <c r="W616" i="3" s="1"/>
  <c r="X616" i="3" s="1"/>
  <c r="Y616" i="3" s="1"/>
  <c r="Z616" i="3" s="1"/>
  <c r="AA616" i="3" s="1"/>
  <c r="AB616" i="3" s="1"/>
  <c r="A44" i="21" l="1"/>
  <c r="F17" i="21"/>
  <c r="C616" i="4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V658" i="3"/>
  <c r="W658" i="3" s="1"/>
  <c r="X658" i="3" s="1"/>
  <c r="Y658" i="3" s="1"/>
  <c r="Z658" i="3" s="1"/>
  <c r="AA658" i="3" s="1"/>
  <c r="AB658" i="3" s="1"/>
  <c r="A45" i="21" l="1"/>
  <c r="F18" i="21"/>
  <c r="M659" i="3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W700" i="3"/>
  <c r="X700" i="3" s="1"/>
  <c r="Y700" i="3" s="1"/>
  <c r="Z700" i="3" s="1"/>
  <c r="AA700" i="3" s="1"/>
  <c r="AB700" i="3" s="1"/>
  <c r="A46" i="21" l="1"/>
  <c r="F19" i="21"/>
  <c r="M701" i="3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W742" i="3"/>
  <c r="X742" i="3" s="1"/>
  <c r="Y742" i="3" s="1"/>
  <c r="Z742" i="3" s="1"/>
  <c r="AA742" i="3" s="1"/>
  <c r="AB742" i="3" s="1"/>
  <c r="A47" i="21" l="1"/>
  <c r="F20" i="21"/>
  <c r="AC742" i="3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W784" i="3"/>
  <c r="X784" i="3" s="1"/>
  <c r="Y784" i="3" s="1"/>
  <c r="Z784" i="3" s="1"/>
  <c r="AA784" i="3" s="1"/>
  <c r="AB784" i="3" s="1"/>
  <c r="A48" i="21" l="1"/>
  <c r="F21" i="21"/>
  <c r="AC784" i="3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W826" i="3"/>
  <c r="X826" i="3" s="1"/>
  <c r="Y826" i="3" s="1"/>
  <c r="Z826" i="3" s="1"/>
  <c r="AA826" i="3" s="1"/>
  <c r="AB826" i="3" s="1"/>
  <c r="A49" i="21" l="1"/>
  <c r="F22" i="21"/>
  <c r="M827" i="3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A50" i="21" l="1"/>
  <c r="F23" i="21"/>
  <c r="G2" i="2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K907" i="4"/>
  <c r="M907" i="4"/>
  <c r="H908" i="4"/>
  <c r="G908" i="4"/>
  <c r="I908" i="4" s="1"/>
  <c r="J908" i="4" s="1"/>
  <c r="AC909" i="3"/>
  <c r="C909" i="4"/>
  <c r="A51" i="21" l="1"/>
  <c r="F24" i="21"/>
  <c r="F25" i="21"/>
  <c r="AD909" i="3"/>
  <c r="AB22" i="3"/>
  <c r="K908" i="4"/>
  <c r="M908" i="4"/>
  <c r="G909" i="4"/>
  <c r="I909" i="4" s="1"/>
  <c r="H909" i="4"/>
  <c r="E6" i="19" l="1"/>
  <c r="C36" i="19" s="1"/>
  <c r="C57" i="19" s="1"/>
  <c r="E7" i="19"/>
  <c r="C39" i="19" s="1"/>
  <c r="C8" i="18"/>
  <c r="D72" i="18" s="1"/>
  <c r="D46" i="18"/>
  <c r="J909" i="4"/>
  <c r="I910" i="4"/>
  <c r="C12" i="4"/>
  <c r="C13" i="4"/>
  <c r="C12" i="11" s="1"/>
  <c r="AA908" i="3"/>
  <c r="AA909" i="3" s="1"/>
  <c r="K18" i="3"/>
  <c r="P18" i="3"/>
  <c r="J62" i="19" l="1"/>
  <c r="K30" i="19" s="1"/>
  <c r="C63" i="19"/>
  <c r="C62" i="19"/>
  <c r="D25" i="18"/>
  <c r="D34" i="18"/>
  <c r="D21" i="18"/>
  <c r="D39" i="18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3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3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3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 xml:space="preserve">Valadez, L
</t>
        </r>
        <r>
          <rPr>
            <sz val="9"/>
            <color indexed="81"/>
            <rFont val="Tahoma"/>
            <family val="2"/>
          </rPr>
          <t xml:space="preserve">presion operativa del motor
</t>
        </r>
      </text>
    </comment>
    <comment ref="P7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 xr:uid="{00000000-0006-0000-05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 xr:uid="{00000000-0006-0000-05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 xr:uid="{00000000-0006-0000-05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 xr:uid="{00000000-0006-0000-05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 xr:uid="{00000000-0006-0000-05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 xr:uid="{00000000-0006-0000-05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6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6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6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6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6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6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6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6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6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6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7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7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7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7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7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7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7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7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7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7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7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7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7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7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7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7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7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7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7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7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7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7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7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8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8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8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8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8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8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8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9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0F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0F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F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0F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0F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0F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0F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<sst xmlns="http://schemas.openxmlformats.org/spreadsheetml/2006/main" count="2153" uniqueCount="1268">
  <si>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</si>
  <si>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</si>
  <si>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</si>
  <si>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</si>
  <si>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</si>
  <si>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</si>
  <si>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</si>
  <si>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</si>
  <si>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</si>
  <si>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</si>
  <si>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</si>
  <si>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</si>
  <si>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</si>
  <si>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</si>
  <si>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</si>
  <si>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</si>
  <si>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</si>
  <si>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</si>
  <si>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</si>
  <si>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</si>
  <si>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</si>
  <si>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</si>
  <si>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</si>
  <si>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</si>
  <si>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</si>
  <si>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</si>
  <si>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</si>
  <si>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</si>
  <si>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</si>
  <si>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</si>
  <si>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</si>
  <si>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</si>
  <si>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</si>
  <si>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</si>
  <si>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</si>
  <si>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</si>
  <si>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</si>
  <si>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</si>
  <si>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</si>
  <si>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</si>
  <si>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</si>
  <si>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</si>
  <si>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</si>
  <si>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</si>
  <si>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</si>
  <si>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</si>
  <si>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</si>
  <si>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</si>
  <si>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</si>
  <si>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</si>
  <si>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</si>
  <si>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</si>
  <si>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</si>
  <si>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</si>
  <si>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</si>
  <si>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</si>
  <si>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</si>
  <si>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</si>
  <si>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</si>
  <si>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</si>
  <si>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</si>
  <si>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</si>
  <si>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</si>
  <si>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</si>
  <si>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</si>
  <si>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</si>
  <si>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</si>
  <si>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</si>
  <si>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</si>
  <si>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</si>
  <si>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</si>
  <si>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</si>
  <si>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</si>
  <si>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</si>
  <si>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</si>
  <si>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</si>
  <si>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</si>
  <si>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</si>
  <si>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</si>
  <si>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</si>
  <si>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</si>
  <si>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</si>
  <si>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</si>
  <si>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</si>
  <si>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</si>
  <si>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</si>
  <si>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</si>
  <si>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</si>
  <si>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</si>
  <si>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</si>
  <si>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</si>
  <si>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</si>
  <si>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</si>
  <si>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</si>
  <si>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</si>
  <si>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</si>
  <si>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</si>
  <si>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</si>
  <si>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</si>
  <si>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</si>
  <si>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</si>
  <si>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</si>
  <si>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</si>
  <si>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</si>
  <si>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</si>
  <si>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</si>
  <si>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</si>
  <si>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</si>
  <si>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</si>
  <si>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</si>
  <si>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</si>
  <si>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</si>
  <si>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</si>
  <si>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</si>
  <si>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</si>
  <si>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</si>
  <si>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</si>
  <si>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</si>
  <si>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</si>
  <si>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</si>
  <si>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</si>
  <si>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</si>
  <si>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</si>
  <si>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</si>
  <si>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</si>
  <si>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</si>
  <si>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</si>
  <si>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</si>
  <si>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</si>
  <si>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</si>
  <si>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</si>
  <si>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</si>
  <si>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</si>
  <si>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</si>
  <si>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</si>
  <si>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</si>
  <si>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</si>
  <si>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</si>
  <si>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</si>
  <si>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</si>
  <si>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</si>
  <si>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</si>
  <si>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</si>
  <si>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</si>
  <si>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</si>
  <si>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</si>
  <si>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</si>
  <si>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</si>
  <si>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</si>
  <si>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</si>
  <si>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</si>
  <si>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</si>
  <si>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</si>
  <si>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</si>
  <si>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</si>
  <si>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</si>
  <si>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</si>
  <si>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</si>
  <si>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</si>
  <si>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</si>
  <si>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</si>
  <si>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</si>
  <si>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</si>
  <si>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</si>
  <si>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</si>
  <si>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</si>
  <si>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</si>
  <si>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</si>
  <si>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</si>
  <si>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</si>
  <si>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</si>
  <si>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</si>
  <si>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</si>
  <si>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</si>
  <si>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</si>
  <si>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</si>
  <si>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</si>
  <si>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</si>
  <si>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</si>
  <si>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</si>
  <si>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</si>
  <si>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</si>
  <si>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</si>
  <si>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</si>
  <si>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</si>
  <si>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</si>
  <si>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</si>
  <si>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</si>
  <si>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</si>
  <si>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</si>
  <si>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</si>
  <si>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</si>
  <si>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</si>
  <si>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</si>
  <si>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</si>
  <si>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</si>
  <si>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</si>
  <si>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</si>
  <si>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</si>
  <si>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</si>
  <si>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</si>
  <si>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</si>
  <si>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</si>
  <si>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</si>
  <si>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</si>
  <si>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</si>
  <si>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</si>
  <si>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</si>
  <si>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</si>
  <si>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</si>
  <si>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</si>
  <si>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</si>
  <si>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</si>
  <si>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</si>
  <si>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</si>
  <si>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</si>
  <si>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</si>
  <si>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</si>
  <si>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</si>
  <si>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</si>
  <si>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</si>
  <si>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</si>
  <si>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</si>
  <si>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</si>
  <si>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</si>
  <si>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</si>
  <si>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</si>
  <si>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</si>
  <si>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</si>
  <si>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</si>
  <si>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</si>
  <si>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</si>
  <si>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</si>
  <si>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</si>
  <si>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</si>
  <si>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</si>
  <si>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</si>
  <si>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</si>
  <si>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</si>
  <si>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</si>
  <si>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</si>
  <si>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</si>
  <si>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</si>
  <si>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</si>
  <si>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</si>
  <si>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</si>
  <si>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</si>
  <si>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</si>
  <si>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</si>
  <si>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</si>
  <si>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</si>
  <si>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</si>
  <si>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</si>
  <si>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</si>
  <si>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</si>
  <si>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</si>
  <si>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</si>
  <si>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</si>
  <si>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</si>
  <si>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</si>
  <si>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</si>
  <si>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</si>
  <si>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</si>
  <si>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</si>
  <si>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</si>
  <si>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</si>
  <si>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</si>
  <si>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</si>
  <si>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</si>
  <si>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</si>
  <si>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</si>
  <si>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</si>
  <si>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</si>
  <si>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</si>
  <si>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</si>
  <si>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</si>
  <si>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</si>
  <si>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</si>
  <si>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</si>
  <si>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</si>
  <si>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</si>
  <si>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</si>
  <si>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</si>
  <si>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</si>
  <si>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</si>
  <si>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</si>
  <si>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</si>
  <si>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</si>
  <si>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</si>
  <si>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</si>
  <si>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</si>
  <si>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</si>
  <si>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</si>
  <si>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</si>
  <si>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</si>
  <si>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</si>
  <si>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</si>
  <si>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</si>
  <si>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</si>
  <si>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</si>
  <si>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</si>
  <si>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</si>
  <si>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</si>
  <si>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</si>
  <si>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</si>
  <si>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</si>
  <si>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</si>
  <si>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</si>
  <si>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</si>
  <si>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</si>
  <si>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</si>
  <si>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</si>
  <si>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</si>
  <si>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</si>
  <si>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</si>
  <si>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</si>
  <si>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</si>
  <si>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</si>
  <si>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</si>
  <si>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</si>
  <si>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</si>
  <si>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</si>
  <si>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</si>
  <si>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</si>
  <si>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</si>
  <si>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</si>
  <si>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</si>
  <si>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</si>
  <si>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</si>
  <si>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</si>
  <si>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</si>
  <si>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</si>
  <si>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</si>
  <si>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</si>
  <si>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</si>
  <si>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</si>
  <si>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</si>
  <si>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</si>
  <si>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</si>
  <si>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</si>
  <si>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</si>
  <si>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</si>
  <si>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</si>
  <si>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</si>
  <si>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</si>
  <si>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</si>
  <si>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</si>
  <si>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</si>
  <si>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</si>
  <si>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</si>
  <si>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</si>
  <si>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</si>
  <si>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</si>
  <si>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</si>
  <si>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</si>
  <si>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</si>
  <si>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</si>
  <si>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</si>
  <si>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</si>
  <si>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</si>
  <si>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</si>
  <si>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</si>
  <si>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</si>
  <si>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</si>
  <si>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</si>
  <si>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</si>
  <si>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</si>
  <si>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</si>
  <si>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</si>
  <si>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</si>
  <si>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</si>
  <si>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</si>
  <si>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</si>
  <si>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</si>
  <si>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</si>
  <si>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</si>
  <si>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</si>
  <si>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</si>
  <si>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</si>
  <si>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</si>
  <si>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</si>
  <si>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</si>
  <si>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</si>
  <si>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</si>
  <si>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</si>
  <si>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</si>
  <si>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</si>
  <si>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</si>
  <si>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</si>
  <si>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</si>
  <si>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</si>
  <si>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</si>
  <si>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</si>
  <si>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</si>
  <si>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</si>
  <si>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</si>
  <si>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</si>
  <si>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</si>
  <si>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</si>
  <si>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</si>
  <si>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</si>
  <si>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</si>
  <si>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</si>
  <si>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</si>
  <si>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</si>
  <si>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</si>
  <si>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</si>
  <si>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</si>
  <si>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</si>
  <si>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</si>
  <si>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</si>
  <si>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</si>
  <si>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</si>
  <si>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</si>
  <si>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</si>
  <si>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</si>
  <si>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</si>
  <si>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</si>
  <si>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</si>
  <si>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</si>
  <si>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</si>
  <si>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</si>
  <si>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</si>
  <si>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</si>
  <si>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</si>
  <si>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</si>
  <si>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</si>
  <si>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</si>
  <si>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</si>
  <si>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</si>
  <si>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</si>
  <si>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</si>
  <si>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</si>
  <si>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</si>
  <si>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</si>
  <si>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</si>
  <si>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</si>
  <si>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</si>
  <si>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</si>
  <si>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</si>
  <si>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</si>
  <si>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</si>
  <si>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</si>
  <si>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</si>
  <si>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</si>
  <si>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</si>
  <si>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</si>
  <si>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</si>
  <si>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</si>
  <si>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</si>
  <si>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</si>
  <si>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</si>
  <si>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</si>
  <si>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</si>
  <si>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</si>
  <si>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</si>
  <si>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</si>
  <si>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</si>
  <si>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</si>
  <si>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</si>
  <si>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</si>
  <si>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</si>
  <si>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</si>
  <si>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</si>
  <si>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</si>
  <si>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</si>
  <si>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</si>
  <si>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</si>
  <si>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</si>
  <si>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</si>
  <si>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</si>
  <si>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</si>
  <si>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</si>
  <si>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</si>
  <si>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</si>
  <si>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</si>
  <si>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</si>
  <si>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</si>
  <si>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</si>
  <si>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</si>
  <si>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</si>
  <si>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</si>
  <si>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</si>
  <si>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</si>
  <si>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</si>
  <si>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</si>
  <si>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</si>
  <si>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</si>
  <si>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</si>
  <si>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</si>
  <si>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</si>
  <si>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</si>
  <si>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</si>
  <si>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</si>
  <si>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</si>
  <si>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</si>
  <si>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</si>
  <si>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</si>
  <si>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</si>
  <si>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</si>
  <si>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</si>
  <si>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</si>
  <si>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</si>
  <si>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</si>
  <si>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</si>
  <si>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</si>
  <si>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</si>
  <si>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</si>
  <si>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</si>
  <si>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</si>
  <si>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</si>
  <si>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</si>
  <si>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</si>
  <si>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</si>
  <si>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</si>
  <si>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</si>
  <si>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</si>
  <si>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</si>
  <si>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</si>
  <si>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</si>
  <si>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</si>
  <si>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</si>
  <si>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</si>
  <si>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</si>
  <si>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</si>
  <si>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</si>
  <si>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</si>
  <si>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</si>
  <si>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</si>
  <si>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</si>
  <si>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</si>
  <si>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</si>
  <si>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</si>
  <si>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</si>
  <si>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</si>
  <si>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</si>
  <si>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</si>
  <si>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</si>
  <si>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</si>
  <si>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</si>
  <si>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</si>
  <si>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</si>
  <si>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</si>
  <si>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</si>
  <si>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</si>
  <si>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</si>
  <si>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</si>
  <si>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</si>
  <si>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</si>
  <si>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</si>
  <si>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</si>
  <si>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</si>
  <si>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</si>
  <si>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</si>
  <si>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</si>
  <si>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</si>
  <si>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</si>
  <si>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</si>
  <si>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</si>
  <si>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</si>
  <si>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</si>
  <si>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</si>
  <si>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</si>
  <si>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</si>
  <si>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</si>
  <si>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</si>
  <si>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</si>
  <si>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</si>
  <si>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</si>
  <si>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</si>
  <si>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</si>
  <si>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</si>
  <si>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</si>
  <si>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</si>
  <si>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</si>
  <si>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</si>
  <si>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</si>
  <si>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</si>
  <si>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</si>
  <si>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</si>
  <si>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</si>
  <si>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</si>
  <si>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</si>
  <si>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</si>
  <si>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</si>
  <si>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</si>
  <si>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</si>
  <si>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</si>
  <si>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</si>
  <si>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</si>
  <si>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</si>
  <si>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</si>
  <si>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</si>
  <si>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</si>
  <si>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</si>
  <si>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</si>
  <si>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</si>
  <si>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</si>
  <si>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</si>
  <si>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</si>
  <si>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</si>
  <si>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</si>
  <si>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</si>
  <si>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</si>
  <si>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</si>
  <si>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</si>
  <si>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</si>
  <si>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</si>
  <si>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</si>
  <si>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</si>
  <si>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</si>
  <si>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</si>
  <si>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</si>
  <si>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</si>
  <si>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</si>
  <si>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</si>
  <si>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</si>
  <si>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</si>
  <si>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</si>
  <si>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</si>
  <si>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</si>
  <si>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</si>
  <si>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</si>
  <si>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</si>
  <si>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</si>
  <si>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</si>
  <si>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</si>
  <si>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</si>
  <si>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</si>
  <si>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</si>
  <si>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</si>
  <si>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</si>
  <si>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</si>
  <si>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</si>
  <si>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</si>
  <si>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</si>
  <si>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</si>
  <si>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</si>
  <si>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</si>
  <si>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</si>
  <si>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</si>
  <si>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</si>
  <si>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</si>
  <si>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</si>
  <si>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</si>
  <si>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</si>
  <si>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</si>
  <si>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</si>
  <si>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</si>
  <si>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</si>
  <si>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</si>
  <si>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</si>
  <si>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</si>
  <si>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</si>
  <si>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</si>
  <si>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</si>
  <si>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</si>
  <si>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</si>
  <si>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</si>
  <si>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</si>
  <si>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</si>
  <si>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</si>
  <si>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</si>
  <si>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</si>
  <si>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</si>
  <si>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</si>
  <si>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</si>
  <si>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</si>
  <si>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</si>
  <si>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</si>
  <si>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</si>
  <si>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</si>
  <si>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</si>
  <si>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</si>
  <si>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</si>
  <si>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</si>
  <si>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</si>
  <si>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</si>
  <si>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</si>
  <si>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</si>
  <si>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</si>
  <si>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</si>
  <si>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</si>
  <si>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</si>
  <si>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</si>
  <si>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</si>
  <si>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</si>
  <si>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</si>
  <si>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</si>
  <si>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</si>
  <si>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</si>
  <si>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</si>
  <si>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</si>
  <si>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</si>
  <si>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</si>
  <si>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</si>
  <si>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</si>
  <si>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</si>
  <si>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</si>
  <si>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</si>
  <si>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</si>
  <si>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</si>
  <si>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</si>
  <si>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</si>
  <si>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</si>
  <si>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</si>
  <si>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</si>
  <si>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</si>
  <si>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</si>
  <si>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</si>
  <si>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</si>
  <si>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</si>
  <si>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</si>
  <si>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</si>
  <si>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</si>
  <si>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</si>
  <si>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</si>
  <si>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</si>
  <si>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</si>
  <si>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</si>
  <si>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</si>
  <si>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</si>
  <si>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</si>
  <si>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</si>
  <si>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</si>
  <si>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</si>
  <si>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</si>
  <si>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</si>
  <si>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</si>
  <si>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</si>
  <si>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</si>
  <si>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</si>
  <si>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</si>
  <si>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</si>
  <si>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</si>
  <si>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</si>
  <si>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</si>
  <si>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</si>
  <si>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</si>
  <si>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</si>
  <si>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</si>
  <si>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</si>
  <si>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</si>
  <si>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</si>
  <si>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</si>
  <si>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</si>
  <si>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</si>
  <si>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</si>
  <si>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</si>
  <si>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</si>
  <si>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</si>
  <si>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</si>
  <si>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</si>
  <si>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</si>
  <si>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</si>
  <si>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</si>
  <si>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</si>
  <si>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</si>
  <si>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</si>
  <si>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</si>
  <si>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</si>
  <si>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</si>
  <si>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</si>
  <si>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</si>
  <si>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</si>
  <si>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</si>
  <si>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</si>
  <si>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</si>
  <si>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</si>
  <si>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</si>
  <si>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</si>
  <si>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</si>
  <si>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</si>
  <si>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</si>
  <si>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</si>
  <si>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</si>
  <si>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</si>
  <si>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</si>
  <si>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</si>
  <si>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</si>
  <si>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</si>
  <si>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</si>
  <si>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</si>
  <si>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</si>
  <si>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</si>
  <si>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</si>
  <si>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</si>
  <si>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</si>
  <si>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</si>
  <si>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</si>
  <si>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</si>
  <si>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</si>
  <si>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</si>
  <si>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</si>
  <si>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</si>
  <si>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</si>
  <si>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</si>
  <si>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</si>
  <si>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</si>
  <si>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</si>
  <si>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</si>
  <si>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</si>
  <si>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</si>
  <si>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</si>
  <si>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</si>
  <si>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</si>
  <si>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</si>
  <si>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</si>
  <si>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</si>
  <si>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</si>
  <si>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</si>
  <si>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</si>
  <si>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</si>
  <si>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</si>
  <si>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</si>
  <si>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</si>
  <si>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</si>
  <si>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</si>
  <si>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</si>
  <si>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</si>
  <si>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</si>
  <si>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</si>
  <si>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</si>
  <si>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</si>
  <si>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</si>
  <si>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</si>
  <si>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</si>
  <si>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</si>
  <si>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</si>
  <si>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</si>
  <si>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</si>
  <si>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</si>
  <si>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</si>
  <si>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</si>
  <si>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</si>
  <si>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</si>
  <si>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</si>
  <si>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</si>
  <si>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</si>
  <si>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</si>
  <si>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</si>
  <si>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</si>
  <si>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</si>
  <si>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</si>
  <si>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</si>
  <si>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</si>
  <si>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</si>
  <si>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</si>
  <si>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</si>
  <si>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</si>
  <si>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</si>
  <si>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</si>
  <si>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</si>
  <si>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</si>
  <si>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</si>
  <si>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</si>
  <si>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</si>
  <si>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</si>
  <si>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</si>
  <si>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</si>
  <si>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</si>
  <si>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</si>
  <si>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</si>
  <si>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</si>
  <si>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</si>
  <si>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</si>
  <si>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</si>
  <si>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</si>
  <si>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</si>
  <si>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</si>
  <si>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</si>
  <si>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</si>
  <si>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</si>
  <si>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</si>
  <si>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</si>
  <si>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</si>
  <si>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</si>
  <si>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</si>
  <si>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</si>
  <si>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</si>
  <si>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</si>
  <si>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</si>
  <si>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</si>
  <si>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</si>
  <si>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</si>
  <si>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</si>
  <si>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</si>
  <si>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</si>
  <si>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</si>
  <si>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</si>
  <si>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</si>
  <si>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</si>
  <si>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</si>
  <si>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</si>
  <si>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</si>
  <si>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</si>
  <si>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</si>
  <si>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</si>
  <si>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</si>
  <si>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</si>
  <si>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</si>
  <si>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</si>
  <si>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</si>
  <si>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</si>
  <si>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</si>
  <si>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</si>
  <si>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</si>
  <si>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</si>
  <si>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</si>
  <si>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</si>
  <si>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</si>
  <si>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</si>
  <si>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</si>
  <si>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</si>
  <si>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</si>
  <si>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</si>
  <si>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</si>
  <si>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</si>
  <si>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</si>
  <si>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</si>
  <si>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</si>
  <si>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</si>
  <si>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</si>
  <si>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</si>
  <si>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</si>
  <si>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</si>
  <si>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</si>
  <si>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</si>
  <si>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</si>
  <si>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</si>
  <si>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</si>
  <si>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</si>
  <si>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</si>
  <si>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</si>
  <si>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</si>
  <si>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</si>
  <si>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</si>
  <si>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</si>
  <si>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</si>
  <si>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</si>
  <si>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</si>
  <si>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</si>
  <si>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</si>
  <si>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</si>
  <si>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</si>
  <si>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</si>
  <si>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</si>
  <si>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</si>
  <si>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</si>
  <si>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</si>
  <si>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</si>
  <si>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</si>
  <si>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</si>
  <si>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</si>
  <si>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</si>
  <si>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</si>
  <si>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</si>
  <si>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</si>
  <si>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</si>
  <si>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</si>
  <si>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</si>
  <si>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</si>
  <si>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</si>
  <si>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</si>
  <si>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</si>
  <si>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</si>
  <si>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</si>
  <si>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</si>
  <si>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</si>
  <si>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</si>
  <si>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</si>
  <si>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</si>
  <si>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</si>
  <si>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</si>
  <si>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</si>
  <si>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</si>
  <si>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</si>
  <si>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</si>
  <si>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</si>
  <si>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</si>
  <si>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</si>
  <si>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</si>
  <si>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</si>
  <si>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</si>
  <si>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</si>
  <si>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</si>
  <si>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</si>
  <si>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</si>
  <si>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</si>
  <si>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</si>
  <si>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</si>
  <si>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</si>
  <si>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</si>
  <si>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</si>
  <si>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</si>
  <si>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</si>
  <si>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</si>
  <si>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</si>
  <si>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</si>
  <si>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</si>
  <si>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</si>
  <si>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</si>
  <si>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</si>
  <si>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</si>
  <si>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</si>
  <si>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</si>
  <si>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</si>
  <si>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</si>
  <si>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</si>
  <si>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</si>
  <si>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</si>
  <si>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</si>
  <si>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</si>
  <si>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</si>
  <si>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</si>
  <si>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</si>
  <si>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</si>
  <si>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</si>
  <si>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</si>
  <si>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</si>
  <si>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</si>
  <si>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</si>
  <si>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</si>
  <si>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</si>
  <si>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</si>
  <si>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</si>
  <si>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</si>
  <si>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</si>
  <si>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</si>
  <si>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</si>
  <si>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</si>
  <si>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</si>
  <si>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</si>
  <si>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</si>
  <si>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</si>
  <si>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</si>
  <si>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</si>
  <si>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</si>
  <si>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</si>
  <si>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</si>
  <si>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</si>
  <si>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</si>
  <si>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</si>
  <si>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</si>
  <si>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</si>
  <si>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</si>
  <si>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</si>
  <si>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</si>
  <si>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</si>
  <si>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</si>
  <si>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</si>
  <si>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</si>
  <si>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</si>
  <si>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</si>
  <si>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</si>
  <si>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</si>
  <si>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</si>
  <si>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</si>
  <si>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</si>
  <si>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</si>
  <si>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</si>
  <si>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</si>
  <si>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</si>
  <si>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</si>
  <si>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</si>
  <si>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</si>
  <si>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</si>
  <si>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</si>
  <si>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</si>
  <si>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</si>
  <si>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</si>
  <si>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</si>
  <si>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</si>
  <si>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</si>
  <si>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</si>
  <si>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</si>
  <si>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</si>
  <si>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</si>
  <si>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</si>
  <si>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</si>
  <si>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</si>
  <si>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</si>
  <si>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</si>
  <si>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</si>
  <si>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</si>
  <si>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</si>
  <si>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</si>
  <si>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</si>
  <si>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</si>
  <si>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</si>
  <si>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</si>
  <si>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</si>
  <si>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</si>
  <si>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</si>
  <si>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</si>
  <si>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</si>
  <si>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</si>
  <si>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</si>
  <si>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</si>
  <si>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</si>
  <si>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</si>
  <si>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</si>
  <si>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</si>
  <si>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</si>
  <si>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</si>
  <si>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</si>
  <si>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</si>
  <si>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</si>
  <si>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</si>
  <si>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</si>
  <si>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</si>
  <si>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</si>
  <si>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</si>
  <si>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</si>
  <si>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</si>
  <si>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</si>
  <si>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</si>
  <si>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</si>
  <si>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</si>
  <si>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</si>
  <si>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</si>
  <si>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</si>
  <si>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</si>
  <si>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</si>
  <si>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</si>
  <si>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</si>
  <si>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</si>
  <si>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</si>
  <si>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</si>
  <si>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</si>
  <si>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</si>
  <si>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</si>
  <si>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</si>
  <si>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</si>
  <si>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</si>
  <si>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</si>
  <si>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</si>
  <si>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</si>
  <si>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</si>
  <si>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</si>
  <si>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</si>
  <si>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</si>
  <si>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</si>
  <si>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</si>
  <si>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</si>
  <si>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</si>
  <si>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</si>
  <si>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</si>
  <si>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</si>
  <si>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</si>
  <si>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</si>
  <si>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</si>
  <si>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</si>
  <si>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</si>
  <si>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</si>
  <si>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</si>
  <si>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</si>
  <si>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</si>
  <si>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</si>
  <si>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</si>
  <si>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</si>
  <si>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</si>
  <si>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</si>
  <si>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</si>
  <si>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</si>
  <si>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</si>
  <si>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</si>
  <si>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</si>
  <si>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</si>
  <si>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</si>
  <si>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</si>
  <si>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</si>
  <si>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</si>
  <si>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</si>
  <si>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</si>
  <si>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</si>
  <si>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</si>
  <si>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</si>
  <si>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</si>
  <si>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</si>
  <si>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</si>
  <si>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</si>
  <si>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</si>
  <si>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</si>
  <si>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</si>
  <si>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</si>
  <si>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</si>
  <si>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</si>
  <si>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</si>
  <si>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</si>
  <si>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</si>
  <si>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</si>
  <si>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</si>
  <si>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</si>
  <si>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</si>
  <si>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</si>
  <si>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</si>
  <si>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</si>
  <si>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</si>
  <si>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</si>
  <si>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</si>
  <si>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</si>
  <si>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</si>
  <si>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</si>
  <si>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</si>
  <si>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</si>
  <si>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</si>
  <si>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</si>
  <si>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</si>
  <si>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</si>
  <si>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</si>
  <si>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</si>
  <si>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</si>
  <si>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</si>
  <si>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</si>
  <si>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</si>
  <si>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</si>
  <si>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</si>
  <si>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</si>
  <si>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</si>
  <si>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</si>
  <si>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</si>
  <si>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</si>
  <si>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</si>
  <si>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</si>
  <si>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</si>
  <si>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</si>
  <si>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</si>
  <si>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</si>
  <si>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</si>
  <si>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</si>
  <si>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</si>
  <si>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</si>
  <si>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</si>
  <si>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</si>
  <si>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</si>
  <si>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</si>
  <si>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</si>
  <si>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</si>
  <si>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</si>
  <si>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</si>
  <si>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</si>
  <si>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</si>
  <si>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</si>
  <si>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</si>
  <si>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</si>
  <si>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</si>
  <si>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Bajo carbono, baja resistencia, uso ligero</t>
  </si>
  <si>
    <t>Grade 2</t>
  </si>
  <si>
    <t>Bajo carbono, aplicaciones generales</t>
  </si>
  <si>
    <t>Grade 5</t>
  </si>
  <si>
    <t>Medio carbono, templado y revenido, muy común en automotriz</t>
  </si>
  <si>
    <t>Grade 8</t>
  </si>
  <si>
    <t>Alto carbono/aleado, alta resistencia, aplicaciones críticas</t>
  </si>
  <si>
    <t>Grade 8.2</t>
  </si>
  <si>
    <t>Aleación reforzada, aún mayor resistencia que el 8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</si>
  <si>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</si>
  <si>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</si>
  <si>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</si>
  <si>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</si>
  <si>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</si>
  <si>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</si>
  <si>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</si>
  <si>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</si>
  <si>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</si>
  <si>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</si>
  <si>
    <r>
      <t>Grade 9</t>
    </r>
    <r>
      <rPr>
        <sz val="10"/>
        <rFont val="Arial"/>
        <family val="2"/>
      </rPr>
      <t xml:space="preserve"> </t>
    </r>
  </si>
  <si>
    <t>dtime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</si>
</sst>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7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10" borderId="0" xfId="0" applyFont="1" applyFill="1"/>
    <xf numFmtId="165" fontId="0" fillId="10" borderId="0" xfId="0" applyNumberFormat="1" applyFill="1"/>
    <xf numFmtId="0" fontId="0" fillId="25" borderId="0" xfId="0" applyFill="1"/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343.88171166942084</c:v>
                </c:pt>
                <c:pt idx="1">
                  <c:v>323.96524235294032</c:v>
                </c:pt>
                <c:pt idx="2">
                  <c:v>311.24049194873731</c:v>
                </c:pt>
                <c:pt idx="3">
                  <c:v>304.47330703710401</c:v>
                </c:pt>
                <c:pt idx="4">
                  <c:v>302.3938642242299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0.11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370.58841576328393</c:v>
                </c:pt>
                <c:pt idx="1">
                  <c:v>350.27357464711378</c:v>
                </c:pt>
                <c:pt idx="2">
                  <c:v>335.80108244914896</c:v>
                </c:pt>
                <c:pt idx="3">
                  <c:v>327.15069769240938</c:v>
                </c:pt>
                <c:pt idx="4">
                  <c:v>324.27365682551391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392.78622559019709</c:v>
                </c:pt>
                <c:pt idx="1">
                  <c:v>372.7900007170964</c:v>
                </c:pt>
                <c:pt idx="2">
                  <c:v>358.44707050914855</c:v>
                </c:pt>
                <c:pt idx="3">
                  <c:v>349.81765017718521</c:v>
                </c:pt>
                <c:pt idx="4">
                  <c:v>346.93486583805799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35208"/>
        <c:axId val="422128688"/>
      </c:scatterChart>
      <c:valAx>
        <c:axId val="42043520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2128688"/>
        <c:crosses val="autoZero"/>
        <c:crossBetween val="midCat"/>
      </c:valAx>
      <c:valAx>
        <c:axId val="42212868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04352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498.99003135973402</c:v>
                </c:pt>
                <c:pt idx="1">
                  <c:v>299.3348774859536</c:v>
                </c:pt>
                <c:pt idx="2">
                  <c:v>298.0053049658967</c:v>
                </c:pt>
                <c:pt idx="3">
                  <c:v>298.00001415843218</c:v>
                </c:pt>
                <c:pt idx="4">
                  <c:v>298.00000000863986</c:v>
                </c:pt>
                <c:pt idx="5">
                  <c:v>298.00000000178562</c:v>
                </c:pt>
                <c:pt idx="6">
                  <c:v>298.000000000314</c:v>
                </c:pt>
                <c:pt idx="7">
                  <c:v>298.00000000004599</c:v>
                </c:pt>
                <c:pt idx="8">
                  <c:v>298.00000000001052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881.79465549322367</c:v>
                </c:pt>
                <c:pt idx="1">
                  <c:v>314.41873723864285</c:v>
                </c:pt>
                <c:pt idx="2">
                  <c:v>298.28875306726371</c:v>
                </c:pt>
                <c:pt idx="3">
                  <c:v>298.00365967207068</c:v>
                </c:pt>
                <c:pt idx="4">
                  <c:v>298.00000850992296</c:v>
                </c:pt>
                <c:pt idx="5">
                  <c:v>298.00000427338932</c:v>
                </c:pt>
                <c:pt idx="6">
                  <c:v>298.00000214104188</c:v>
                </c:pt>
                <c:pt idx="7">
                  <c:v>298.00000116635022</c:v>
                </c:pt>
                <c:pt idx="8">
                  <c:v>298.00000088724613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0.22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D8-4218-A9E5-39F3CA400B5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976.26581348721845</c:v>
                </c:pt>
                <c:pt idx="1">
                  <c:v>322.7159671378688</c:v>
                </c:pt>
                <c:pt idx="2">
                  <c:v>298.56109408036968</c:v>
                </c:pt>
                <c:pt idx="3">
                  <c:v>298.00919472368923</c:v>
                </c:pt>
                <c:pt idx="4">
                  <c:v>298.00002602192927</c:v>
                </c:pt>
                <c:pt idx="5">
                  <c:v>298.00001433044758</c:v>
                </c:pt>
                <c:pt idx="6">
                  <c:v>298.00000799235193</c:v>
                </c:pt>
                <c:pt idx="7">
                  <c:v>298.00000490407763</c:v>
                </c:pt>
                <c:pt idx="8">
                  <c:v>298.00000398490755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095808"/>
        <c:axId val="422048576"/>
      </c:scatterChart>
      <c:valAx>
        <c:axId val="42209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2048576"/>
        <c:crosses val="autoZero"/>
        <c:crossBetween val="midCat"/>
      </c:valAx>
      <c:valAx>
        <c:axId val="42204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20958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23.25</c:v>
                </c:pt>
                <c:pt idx="1">
                  <c:v>22.4148881383367</c:v>
                </c:pt>
                <c:pt idx="2">
                  <c:v>21.579776276673396</c:v>
                </c:pt>
                <c:pt idx="3">
                  <c:v>20.744664415010096</c:v>
                </c:pt>
                <c:pt idx="4">
                  <c:v>19.909552553346792</c:v>
                </c:pt>
                <c:pt idx="5">
                  <c:v>19.074440691683492</c:v>
                </c:pt>
                <c:pt idx="6">
                  <c:v>18.239328830020192</c:v>
                </c:pt>
                <c:pt idx="7">
                  <c:v>17.404216968356888</c:v>
                </c:pt>
                <c:pt idx="8">
                  <c:v>16.569105106693588</c:v>
                </c:pt>
                <c:pt idx="9">
                  <c:v>15.733993245030286</c:v>
                </c:pt>
                <c:pt idx="10">
                  <c:v>14.898881383366986</c:v>
                </c:pt>
                <c:pt idx="11">
                  <c:v>14.063769521703684</c:v>
                </c:pt>
                <c:pt idx="12">
                  <c:v>13.228657660040382</c:v>
                </c:pt>
                <c:pt idx="13">
                  <c:v>12.393545798377078</c:v>
                </c:pt>
                <c:pt idx="14">
                  <c:v>11.558433936713776</c:v>
                </c:pt>
                <c:pt idx="15">
                  <c:v>10.723322075050474</c:v>
                </c:pt>
                <c:pt idx="16">
                  <c:v>9.8882102133871719</c:v>
                </c:pt>
                <c:pt idx="17">
                  <c:v>9.0530983517238699</c:v>
                </c:pt>
                <c:pt idx="18">
                  <c:v>8.2179864900605661</c:v>
                </c:pt>
                <c:pt idx="19">
                  <c:v>7.3828746283972642</c:v>
                </c:pt>
                <c:pt idx="20">
                  <c:v>6.547762766733964</c:v>
                </c:pt>
                <c:pt idx="21">
                  <c:v>6.7805226472612139</c:v>
                </c:pt>
                <c:pt idx="22">
                  <c:v>7.0132825277884621</c:v>
                </c:pt>
                <c:pt idx="23">
                  <c:v>7.2460424083157093</c:v>
                </c:pt>
                <c:pt idx="24">
                  <c:v>7.4788022888429566</c:v>
                </c:pt>
                <c:pt idx="25">
                  <c:v>7.7115621693702039</c:v>
                </c:pt>
                <c:pt idx="26">
                  <c:v>7.9443220498974521</c:v>
                </c:pt>
                <c:pt idx="27">
                  <c:v>8.1770819304246984</c:v>
                </c:pt>
                <c:pt idx="28">
                  <c:v>8.4098418109519457</c:v>
                </c:pt>
                <c:pt idx="29">
                  <c:v>8.642601691479193</c:v>
                </c:pt>
                <c:pt idx="30">
                  <c:v>8.8753615720064403</c:v>
                </c:pt>
                <c:pt idx="31">
                  <c:v>9.1081214525336893</c:v>
                </c:pt>
                <c:pt idx="32">
                  <c:v>9.3408813330609366</c:v>
                </c:pt>
                <c:pt idx="33">
                  <c:v>9.5736412135881839</c:v>
                </c:pt>
                <c:pt idx="34">
                  <c:v>9.8064010941154311</c:v>
                </c:pt>
                <c:pt idx="35">
                  <c:v>10.039160974642678</c:v>
                </c:pt>
                <c:pt idx="36">
                  <c:v>10.271920855169926</c:v>
                </c:pt>
                <c:pt idx="37">
                  <c:v>10.504680735697175</c:v>
                </c:pt>
                <c:pt idx="38">
                  <c:v>10.737440616224422</c:v>
                </c:pt>
                <c:pt idx="39">
                  <c:v>10.970200496751669</c:v>
                </c:pt>
                <c:pt idx="40">
                  <c:v>11.202960377278915</c:v>
                </c:pt>
                <c:pt idx="41">
                  <c:v>11.435720257806162</c:v>
                </c:pt>
                <c:pt idx="42">
                  <c:v>11.668480138333408</c:v>
                </c:pt>
                <c:pt idx="43">
                  <c:v>11.901240018860655</c:v>
                </c:pt>
                <c:pt idx="44">
                  <c:v>12.1339998993879</c:v>
                </c:pt>
                <c:pt idx="45">
                  <c:v>12.366759779915148</c:v>
                </c:pt>
                <c:pt idx="46">
                  <c:v>12.599519660442395</c:v>
                </c:pt>
                <c:pt idx="47">
                  <c:v>12.83227954096964</c:v>
                </c:pt>
                <c:pt idx="48">
                  <c:v>13.065039421496888</c:v>
                </c:pt>
                <c:pt idx="49">
                  <c:v>13.297799302024133</c:v>
                </c:pt>
                <c:pt idx="50">
                  <c:v>13.53055918255138</c:v>
                </c:pt>
                <c:pt idx="51">
                  <c:v>13.763319063078626</c:v>
                </c:pt>
                <c:pt idx="52">
                  <c:v>13.996078943605873</c:v>
                </c:pt>
                <c:pt idx="53">
                  <c:v>14.228838824133119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6.4326913288759338</c:v>
                </c:pt>
                <c:pt idx="1">
                  <c:v>6.4236058850473787</c:v>
                </c:pt>
                <c:pt idx="2">
                  <c:v>6.3964353387569366</c:v>
                </c:pt>
                <c:pt idx="3">
                  <c:v>6.3514355580995057</c:v>
                </c:pt>
                <c:pt idx="4">
                  <c:v>6.2890280710215016</c:v>
                </c:pt>
                <c:pt idx="5">
                  <c:v>6.2097928235318838</c:v>
                </c:pt>
                <c:pt idx="6">
                  <c:v>6.1144583090864959</c:v>
                </c:pt>
                <c:pt idx="7">
                  <c:v>6.0038893252280605</c:v>
                </c:pt>
                <c:pt idx="8">
                  <c:v>5.8790726705049101</c:v>
                </c:pt>
                <c:pt idx="9">
                  <c:v>5.7411011405385688</c:v>
                </c:pt>
                <c:pt idx="10">
                  <c:v>5.5911562155150172</c:v>
                </c:pt>
                <c:pt idx="11">
                  <c:v>5.430489851549491</c:v>
                </c:pt>
                <c:pt idx="12">
                  <c:v>5.260405795111553</c:v>
                </c:pt>
                <c:pt idx="13">
                  <c:v>5.0822408333526052</c:v>
                </c:pt>
                <c:pt idx="14">
                  <c:v>4.8973463746254282</c:v>
                </c:pt>
                <c:pt idx="15">
                  <c:v>4.7070707240516088</c:v>
                </c:pt>
                <c:pt idx="16">
                  <c:v>4.5127423803627016</c:v>
                </c:pt>
                <c:pt idx="17">
                  <c:v>4.3156546343615476</c:v>
                </c:pt>
                <c:pt idx="18">
                  <c:v>4.1170516983186154</c:v>
                </c:pt>
                <c:pt idx="19">
                  <c:v>3.9181165415782901</c:v>
                </c:pt>
                <c:pt idx="20">
                  <c:v>3.7199605526875477</c:v>
                </c:pt>
                <c:pt idx="21">
                  <c:v>3.5236150944193128</c:v>
                </c:pt>
                <c:pt idx="22">
                  <c:v>3.330024966869813</c:v>
                </c:pt>
                <c:pt idx="23">
                  <c:v>3.1400437468186029</c:v>
                </c:pt>
                <c:pt idx="24">
                  <c:v>2.9544309298983835</c:v>
                </c:pt>
                <c:pt idx="25">
                  <c:v>2.7738507666522394</c:v>
                </c:pt>
                <c:pt idx="26">
                  <c:v>2.5988726547593215</c:v>
                </c:pt>
                <c:pt idx="27">
                  <c:v>2.4299729277794562</c:v>
                </c:pt>
                <c:pt idx="28">
                  <c:v>2.267537865620755</c:v>
                </c:pt>
                <c:pt idx="29">
                  <c:v>2.111867743249467</c:v>
                </c:pt>
                <c:pt idx="30">
                  <c:v>1.9631817314228706</c:v>
                </c:pt>
                <c:pt idx="31">
                  <c:v>1.8216234657710466</c:v>
                </c:pt>
                <c:pt idx="32">
                  <c:v>1.6872671076203409</c:v>
                </c:pt>
                <c:pt idx="33">
                  <c:v>1.5601237307231046</c:v>
                </c:pt>
                <c:pt idx="34">
                  <c:v>1.4401478817051259</c:v>
                </c:pt>
                <c:pt idx="35">
                  <c:v>1.3272441777538924</c:v>
                </c:pt>
                <c:pt idx="36">
                  <c:v>1.22127382208764</c:v>
                </c:pt>
                <c:pt idx="37">
                  <c:v>1.1220609353778019</c:v>
                </c:pt>
                <c:pt idx="38">
                  <c:v>1.029398618942724</c:v>
                </c:pt>
                <c:pt idx="39">
                  <c:v>0.94305468268015469</c:v>
                </c:pt>
                <c:pt idx="40">
                  <c:v>0.86277698694933003</c:v>
                </c:pt>
                <c:pt idx="41">
                  <c:v>0.78829836263682729</c:v>
                </c:pt>
                <c:pt idx="42">
                  <c:v>0.71934108722096868</c:v>
                </c:pt>
                <c:pt idx="43">
                  <c:v>0.65562090664832673</c:v>
                </c:pt>
                <c:pt idx="44">
                  <c:v>0.59685060318701288</c:v>
                </c:pt>
                <c:pt idx="45">
                  <c:v>0.54274311812175369</c:v>
                </c:pt>
                <c:pt idx="46">
                  <c:v>0.49301424525309545</c:v>
                </c:pt>
                <c:pt idx="47">
                  <c:v>0.44738491674546399</c:v>
                </c:pt>
                <c:pt idx="48">
                  <c:v>0.40558310705352185</c:v>
                </c:pt>
                <c:pt idx="49">
                  <c:v>0.36734538358057517</c:v>
                </c:pt>
                <c:pt idx="50">
                  <c:v>0.33241813453551783</c:v>
                </c:pt>
                <c:pt idx="51">
                  <c:v>0.3005585053089409</c:v>
                </c:pt>
                <c:pt idx="52">
                  <c:v>0.27153507473624389</c:v>
                </c:pt>
                <c:pt idx="53">
                  <c:v>0.24512830200135394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89456"/>
        <c:axId val="425088280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1300.0500000000002</c:v>
                </c:pt>
                <c:pt idx="1">
                  <c:v>1299.8374765725805</c:v>
                </c:pt>
                <c:pt idx="2">
                  <c:v>1299.2003229887657</c:v>
                </c:pt>
                <c:pt idx="3">
                  <c:v>1298.1397873029837</c:v>
                </c:pt>
                <c:pt idx="4">
                  <c:v>1296.6579428215789</c:v>
                </c:pt>
                <c:pt idx="5">
                  <c:v>1294.757677991211</c:v>
                </c:pt>
                <c:pt idx="6">
                  <c:v>1292.4426823715612</c:v>
                </c:pt>
                <c:pt idx="7">
                  <c:v>1289.7174288190165</c:v>
                </c:pt>
                <c:pt idx="8">
                  <c:v>1286.5871520410426</c:v>
                </c:pt>
                <c:pt idx="9">
                  <c:v>1283.0578237116747</c:v>
                </c:pt>
                <c:pt idx="10">
                  <c:v>1279.1361243666061</c:v>
                </c:pt>
                <c:pt idx="11">
                  <c:v>1274.8294123213409</c:v>
                </c:pt>
                <c:pt idx="12">
                  <c:v>1270.1456898775239</c:v>
                </c:pt>
                <c:pt idx="13">
                  <c:v>1265.0935671006582</c:v>
                </c:pt>
                <c:pt idx="14">
                  <c:v>1259.6822234667836</c:v>
                </c:pt>
                <c:pt idx="15">
                  <c:v>1253.9213676862425</c:v>
                </c:pt>
                <c:pt idx="16">
                  <c:v>1247.8211960194114</c:v>
                </c:pt>
                <c:pt idx="17">
                  <c:v>1241.392349402221</c:v>
                </c:pt>
                <c:pt idx="18">
                  <c:v>1234.6458696985871</c:v>
                </c:pt>
                <c:pt idx="19">
                  <c:v>1227.5931553926803</c:v>
                </c:pt>
                <c:pt idx="20">
                  <c:v>1220.245917026469</c:v>
                </c:pt>
                <c:pt idx="21">
                  <c:v>1212.6161326774888</c:v>
                </c:pt>
                <c:pt idx="22">
                  <c:v>1204.7160037585695</c:v>
                </c:pt>
                <c:pt idx="23">
                  <c:v>1196.5579114056575</c:v>
                </c:pt>
                <c:pt idx="24">
                  <c:v>1188.1543737022198</c:v>
                </c:pt>
                <c:pt idx="25">
                  <c:v>1179.5180039693792</c:v>
                </c:pt>
                <c:pt idx="26">
                  <c:v>1170.661470330276</c:v>
                </c:pt>
                <c:pt idx="27">
                  <c:v>1161.5974567355095</c:v>
                </c:pt>
                <c:pt idx="28">
                  <c:v>1152.3386256142617</c:v>
                </c:pt>
                <c:pt idx="29">
                  <c:v>1142.8975822931534</c:v>
                </c:pt>
                <c:pt idx="30">
                  <c:v>1133.286841302358</c:v>
                </c:pt>
                <c:pt idx="31">
                  <c:v>1123.5187946662563</c:v>
                </c:pt>
                <c:pt idx="32">
                  <c:v>1113.6056822542623</c:v>
                </c:pt>
                <c:pt idx="33">
                  <c:v>1103.5595642465546</c:v>
                </c:pt>
                <c:pt idx="34">
                  <c:v>1093.3922957495588</c:v>
                </c:pt>
                <c:pt idx="35">
                  <c:v>1083.1155035772679</c:v>
                </c:pt>
                <c:pt idx="36">
                  <c:v>1072.7405651970134</c:v>
                </c:pt>
                <c:pt idx="37">
                  <c:v>1062.2785898222101</c:v>
                </c:pt>
                <c:pt idx="38">
                  <c:v>1051.7404016199414</c:v>
                </c:pt>
                <c:pt idx="39">
                  <c:v>1041.1365249881173</c:v>
                </c:pt>
                <c:pt idx="40">
                  <c:v>1030.4771718452757</c:v>
                </c:pt>
                <c:pt idx="41">
                  <c:v>1019.7722308659846</c:v>
                </c:pt>
                <c:pt idx="42">
                  <c:v>1009.0312585861377</c:v>
                </c:pt>
                <c:pt idx="43">
                  <c:v>998.26347229522287</c:v>
                </c:pt>
                <c:pt idx="44">
                  <c:v>987.47774462680854</c:v>
                </c:pt>
                <c:pt idx="45">
                  <c:v>976.68259975396052</c:v>
                </c:pt>
                <c:pt idx="46">
                  <c:v>965.88621109299947</c:v>
                </c:pt>
                <c:pt idx="47">
                  <c:v>955.0964004168469</c:v>
                </c:pt>
                <c:pt idx="48">
                  <c:v>944.32063827809043</c:v>
                </c:pt>
                <c:pt idx="49">
                  <c:v>933.56604564172505</c:v>
                </c:pt>
                <c:pt idx="50">
                  <c:v>922.83939662821683</c:v>
                </c:pt>
                <c:pt idx="51">
                  <c:v>912.14712226897018</c:v>
                </c:pt>
                <c:pt idx="52">
                  <c:v>901.49531517837863</c:v>
                </c:pt>
                <c:pt idx="53">
                  <c:v>890.88973504930402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092984"/>
        <c:axId val="425088672"/>
      </c:lineChart>
      <c:catAx>
        <c:axId val="42508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88280"/>
        <c:crosses val="autoZero"/>
        <c:auto val="1"/>
        <c:lblAlgn val="ctr"/>
        <c:lblOffset val="100"/>
        <c:noMultiLvlLbl val="0"/>
      </c:catAx>
      <c:valAx>
        <c:axId val="42508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89456"/>
        <c:crosses val="autoZero"/>
        <c:crossBetween val="between"/>
      </c:valAx>
      <c:valAx>
        <c:axId val="4250886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92984"/>
        <c:crosses val="max"/>
        <c:crossBetween val="between"/>
      </c:valAx>
      <c:catAx>
        <c:axId val="4250929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25088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154544"/>
        <c:axId val="44316042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154936"/>
        <c:axId val="443155720"/>
      </c:lineChart>
      <c:catAx>
        <c:axId val="443154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43160424"/>
        <c:crosses val="autoZero"/>
        <c:auto val="1"/>
        <c:lblAlgn val="ctr"/>
        <c:lblOffset val="100"/>
        <c:noMultiLvlLbl val="0"/>
      </c:catAx>
      <c:valAx>
        <c:axId val="44316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43154544"/>
        <c:crosses val="autoZero"/>
        <c:crossBetween val="between"/>
      </c:valAx>
      <c:valAx>
        <c:axId val="4431557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43154936"/>
        <c:crosses val="max"/>
        <c:crossBetween val="between"/>
      </c:valAx>
      <c:catAx>
        <c:axId val="44315493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443155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1.2995330862308725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6.5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1.384841302335704</c:v>
                </c:pt>
                <c:pt idx="1">
                  <c:v>1.3720754376515787</c:v>
                </c:pt>
                <c:pt idx="2">
                  <c:v>1.3600670720214705</c:v>
                </c:pt>
                <c:pt idx="3">
                  <c:v>1.3487614063124429</c:v>
                </c:pt>
                <c:pt idx="4">
                  <c:v>1.3381085021434105</c:v>
                </c:pt>
                <c:pt idx="5">
                  <c:v>1.3280627730503463</c:v>
                </c:pt>
                <c:pt idx="6">
                  <c:v>1.3185825366712569</c:v>
                </c:pt>
                <c:pt idx="7">
                  <c:v>1.3096296197461912</c:v>
                </c:pt>
                <c:pt idx="8">
                  <c:v>1.2995330862308725</c:v>
                </c:pt>
                <c:pt idx="9">
                  <c:v>1.2916210191693323</c:v>
                </c:pt>
                <c:pt idx="10">
                  <c:v>1.2841338786870844</c:v>
                </c:pt>
                <c:pt idx="11">
                  <c:v>1.2770448494726523</c:v>
                </c:pt>
                <c:pt idx="12">
                  <c:v>1.2703291898617679</c:v>
                </c:pt>
                <c:pt idx="13">
                  <c:v>1.2639640418941605</c:v>
                </c:pt>
                <c:pt idx="14">
                  <c:v>1.2579282613778604</c:v>
                </c:pt>
                <c:pt idx="15">
                  <c:v>1.2522022655901597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91120"/>
        <c:axId val="423379160"/>
      </c:scatterChart>
      <c:valAx>
        <c:axId val="4231911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23379160"/>
        <c:crosses val="autoZero"/>
        <c:crossBetween val="midCat"/>
      </c:valAx>
      <c:valAx>
        <c:axId val="4233791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19112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6.5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6964.6565121882577</c:v>
                </c:pt>
                <c:pt idx="2">
                  <c:v>8025.9608710823668</c:v>
                </c:pt>
                <c:pt idx="3">
                  <c:v>11048.310131773194</c:v>
                </c:pt>
                <c:pt idx="4">
                  <c:v>1.8267716535433072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368936"/>
        <c:axId val="423392424"/>
      </c:scatterChart>
      <c:valAx>
        <c:axId val="42336893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3392424"/>
        <c:crosses val="autoZero"/>
        <c:crossBetween val="midCat"/>
      </c:valAx>
      <c:valAx>
        <c:axId val="42339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36893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3177128"/>
        <c:axId val="423173992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368472"/>
        <c:axId val="421998328"/>
      </c:lineChart>
      <c:catAx>
        <c:axId val="423368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21998328"/>
        <c:crosses val="autoZero"/>
        <c:auto val="1"/>
        <c:lblAlgn val="ctr"/>
        <c:lblOffset val="100"/>
        <c:tickMarkSkip val="1"/>
        <c:noMultiLvlLbl val="0"/>
      </c:catAx>
      <c:valAx>
        <c:axId val="42199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368472"/>
        <c:crosses val="autoZero"/>
        <c:crossBetween val="between"/>
      </c:valAx>
      <c:catAx>
        <c:axId val="423177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3173992"/>
        <c:crosses val="autoZero"/>
        <c:auto val="1"/>
        <c:lblAlgn val="ctr"/>
        <c:lblOffset val="100"/>
        <c:noMultiLvlLbl val="0"/>
      </c:catAx>
      <c:valAx>
        <c:axId val="4231739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3177128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6.5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80264"/>
        <c:axId val="423176344"/>
      </c:scatterChart>
      <c:valAx>
        <c:axId val="423180264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23176344"/>
        <c:crosses val="autoZero"/>
        <c:crossBetween val="midCat"/>
      </c:valAx>
      <c:valAx>
        <c:axId val="423176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318026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3CC4FA38-173C-4AC6-BDBE-EB718C1B94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8ED8D049-C4AA-4FDF-AABF-9BEA1A15DC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0139C4EB-3151-405C-BD11-6A5CB8896D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FA4406D-2DA1-421A-9209-8B95B985A4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5AF30D-1847-47C1-A2E4-3663C11F98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65E-408F-B311-71036614D1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749E51-26D6-43B6-A4C8-CBD1A6480E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65E-408F-B311-71036614D1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10BE618-16A0-4A9E-B23F-2ADD85FEF056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1680EE6F-92DC-4D07-8BF7-41FABAC315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6B295-D02D-476C-B405-9CBFB92B33C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3AF5DE8-C061-46E7-B7D6-F453538B6224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08284396-282C-464F-AFFA-C1561DC021D0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7912"/>
        <c:axId val="423179480"/>
      </c:scatterChart>
      <c:valAx>
        <c:axId val="423177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23179480"/>
        <c:crosses val="autoZero"/>
        <c:crossBetween val="midCat"/>
      </c:valAx>
      <c:valAx>
        <c:axId val="42317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23177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0.31399999999999678</c:v>
                </c:pt>
                <c:pt idx="2">
                  <c:v>0.62799999999999356</c:v>
                </c:pt>
                <c:pt idx="3">
                  <c:v>0.9419999999999904</c:v>
                </c:pt>
                <c:pt idx="4">
                  <c:v>1.2559999999999871</c:v>
                </c:pt>
                <c:pt idx="5">
                  <c:v>1.5699999999999839</c:v>
                </c:pt>
                <c:pt idx="6">
                  <c:v>1.8839999999999806</c:v>
                </c:pt>
                <c:pt idx="7">
                  <c:v>2.1979999999999773</c:v>
                </c:pt>
                <c:pt idx="8">
                  <c:v>2.5119999999999743</c:v>
                </c:pt>
                <c:pt idx="9">
                  <c:v>2.8259999999999712</c:v>
                </c:pt>
                <c:pt idx="10">
                  <c:v>3.1399999999999681</c:v>
                </c:pt>
                <c:pt idx="11">
                  <c:v>3.4539999999999651</c:v>
                </c:pt>
                <c:pt idx="12">
                  <c:v>3.767999999999962</c:v>
                </c:pt>
                <c:pt idx="13">
                  <c:v>4.081999999999959</c:v>
                </c:pt>
                <c:pt idx="14">
                  <c:v>4.3959999999999555</c:v>
                </c:pt>
                <c:pt idx="15">
                  <c:v>4.709999999999952</c:v>
                </c:pt>
                <c:pt idx="16">
                  <c:v>5.0239999999999485</c:v>
                </c:pt>
                <c:pt idx="17">
                  <c:v>5.337999999999945</c:v>
                </c:pt>
                <c:pt idx="18">
                  <c:v>5.6519999999999415</c:v>
                </c:pt>
                <c:pt idx="19">
                  <c:v>5.965999999999938</c:v>
                </c:pt>
                <c:pt idx="20">
                  <c:v>6.2799999999999345</c:v>
                </c:pt>
                <c:pt idx="21">
                  <c:v>6.593999999999931</c:v>
                </c:pt>
                <c:pt idx="22">
                  <c:v>6.9079999999999275</c:v>
                </c:pt>
                <c:pt idx="23">
                  <c:v>7.221999999999924</c:v>
                </c:pt>
                <c:pt idx="24">
                  <c:v>7.5359999999999205</c:v>
                </c:pt>
                <c:pt idx="25">
                  <c:v>7.849999999999917</c:v>
                </c:pt>
                <c:pt idx="26">
                  <c:v>8.1639999999999144</c:v>
                </c:pt>
                <c:pt idx="27">
                  <c:v>8.4779999999999109</c:v>
                </c:pt>
                <c:pt idx="28">
                  <c:v>8.7919999999999074</c:v>
                </c:pt>
                <c:pt idx="29">
                  <c:v>9.1059999999999039</c:v>
                </c:pt>
                <c:pt idx="30">
                  <c:v>9.4199999999999005</c:v>
                </c:pt>
                <c:pt idx="31">
                  <c:v>9.733999999999897</c:v>
                </c:pt>
                <c:pt idx="32">
                  <c:v>10.047999999999893</c:v>
                </c:pt>
                <c:pt idx="33">
                  <c:v>10.36199999999989</c:v>
                </c:pt>
                <c:pt idx="34">
                  <c:v>10.675999999999886</c:v>
                </c:pt>
                <c:pt idx="35">
                  <c:v>10.989999999999883</c:v>
                </c:pt>
                <c:pt idx="36">
                  <c:v>11.303999999999879</c:v>
                </c:pt>
                <c:pt idx="37">
                  <c:v>11.617999999999876</c:v>
                </c:pt>
                <c:pt idx="38">
                  <c:v>11.931999999999872</c:v>
                </c:pt>
                <c:pt idx="39">
                  <c:v>12.245999999999869</c:v>
                </c:pt>
                <c:pt idx="40">
                  <c:v>12.559999999999865</c:v>
                </c:pt>
                <c:pt idx="41">
                  <c:v>12.873999999999862</c:v>
                </c:pt>
                <c:pt idx="42">
                  <c:v>13.187999999999859</c:v>
                </c:pt>
                <c:pt idx="43">
                  <c:v>13.501999999999855</c:v>
                </c:pt>
                <c:pt idx="44">
                  <c:v>13.815999999999852</c:v>
                </c:pt>
                <c:pt idx="45">
                  <c:v>14.129999999999848</c:v>
                </c:pt>
                <c:pt idx="46">
                  <c:v>14.443999999999845</c:v>
                </c:pt>
                <c:pt idx="47">
                  <c:v>14.757999999999841</c:v>
                </c:pt>
                <c:pt idx="48">
                  <c:v>15.071999999999838</c:v>
                </c:pt>
                <c:pt idx="49">
                  <c:v>15.385999999999834</c:v>
                </c:pt>
                <c:pt idx="50">
                  <c:v>15.699999999999831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261.11651843622303</c:v>
                </c:pt>
                <c:pt idx="1">
                  <c:v>265.0756847893287</c:v>
                </c:pt>
                <c:pt idx="2">
                  <c:v>268.89686843110121</c:v>
                </c:pt>
                <c:pt idx="3">
                  <c:v>272.5800693615405</c:v>
                </c:pt>
                <c:pt idx="4">
                  <c:v>276.12528758064661</c:v>
                </c:pt>
                <c:pt idx="5">
                  <c:v>279.53252308841945</c:v>
                </c:pt>
                <c:pt idx="6">
                  <c:v>282.80177588485901</c:v>
                </c:pt>
                <c:pt idx="7">
                  <c:v>285.93304596996541</c:v>
                </c:pt>
                <c:pt idx="8">
                  <c:v>288.92633334373863</c:v>
                </c:pt>
                <c:pt idx="9">
                  <c:v>291.78163800617864</c:v>
                </c:pt>
                <c:pt idx="10">
                  <c:v>294.49895995728536</c:v>
                </c:pt>
                <c:pt idx="11">
                  <c:v>297.07829919705887</c:v>
                </c:pt>
                <c:pt idx="12">
                  <c:v>299.51965572549921</c:v>
                </c:pt>
                <c:pt idx="13">
                  <c:v>301.82302954260632</c:v>
                </c:pt>
                <c:pt idx="14">
                  <c:v>303.98842064838016</c:v>
                </c:pt>
                <c:pt idx="15">
                  <c:v>306.01582904282088</c:v>
                </c:pt>
                <c:pt idx="16">
                  <c:v>307.90525472592827</c:v>
                </c:pt>
                <c:pt idx="17">
                  <c:v>309.65669769770255</c:v>
                </c:pt>
                <c:pt idx="18">
                  <c:v>311.2701579581435</c:v>
                </c:pt>
                <c:pt idx="19">
                  <c:v>312.74563550725128</c:v>
                </c:pt>
                <c:pt idx="20">
                  <c:v>314.08313034502589</c:v>
                </c:pt>
                <c:pt idx="21">
                  <c:v>315.28264247146723</c:v>
                </c:pt>
                <c:pt idx="22">
                  <c:v>316.3441718865754</c:v>
                </c:pt>
                <c:pt idx="23">
                  <c:v>317.26771859035028</c:v>
                </c:pt>
                <c:pt idx="24">
                  <c:v>318.05328258279201</c:v>
                </c:pt>
                <c:pt idx="25">
                  <c:v>318.70086386390045</c:v>
                </c:pt>
                <c:pt idx="26">
                  <c:v>319.21046243367579</c:v>
                </c:pt>
                <c:pt idx="27">
                  <c:v>319.5820782921179</c:v>
                </c:pt>
                <c:pt idx="28">
                  <c:v>319.81571143922673</c:v>
                </c:pt>
                <c:pt idx="29">
                  <c:v>319.91136187500229</c:v>
                </c:pt>
                <c:pt idx="30">
                  <c:v>319.86902959944467</c:v>
                </c:pt>
                <c:pt idx="31">
                  <c:v>319.68871461255389</c:v>
                </c:pt>
                <c:pt idx="32">
                  <c:v>319.37041691432978</c:v>
                </c:pt>
                <c:pt idx="33">
                  <c:v>318.91413650477261</c:v>
                </c:pt>
                <c:pt idx="34">
                  <c:v>318.31987338388211</c:v>
                </c:pt>
                <c:pt idx="35">
                  <c:v>317.58762755165844</c:v>
                </c:pt>
                <c:pt idx="36">
                  <c:v>316.71739900810149</c:v>
                </c:pt>
                <c:pt idx="37">
                  <c:v>315.70918775321138</c:v>
                </c:pt>
                <c:pt idx="38">
                  <c:v>314.56299378698805</c:v>
                </c:pt>
                <c:pt idx="39">
                  <c:v>313.27881710943149</c:v>
                </c:pt>
                <c:pt idx="40">
                  <c:v>311.8566577205417</c:v>
                </c:pt>
                <c:pt idx="41">
                  <c:v>310.2965156203187</c:v>
                </c:pt>
                <c:pt idx="42">
                  <c:v>308.59839080876253</c:v>
                </c:pt>
                <c:pt idx="43">
                  <c:v>306.76228328587302</c:v>
                </c:pt>
                <c:pt idx="44">
                  <c:v>304.78819305165047</c:v>
                </c:pt>
                <c:pt idx="45">
                  <c:v>302.67612010609457</c:v>
                </c:pt>
                <c:pt idx="46">
                  <c:v>300.42606444920551</c:v>
                </c:pt>
                <c:pt idx="47">
                  <c:v>298.03802608098312</c:v>
                </c:pt>
                <c:pt idx="48">
                  <c:v>295.51200500142772</c:v>
                </c:pt>
                <c:pt idx="49">
                  <c:v>292.84800121053905</c:v>
                </c:pt>
                <c:pt idx="50">
                  <c:v>290.04601470831705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5168"/>
        <c:axId val="423178304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0.31399999999999678</c:v>
                </c:pt>
                <c:pt idx="2">
                  <c:v>0.62799999999999356</c:v>
                </c:pt>
                <c:pt idx="3">
                  <c:v>0.9419999999999904</c:v>
                </c:pt>
                <c:pt idx="4">
                  <c:v>1.2559999999999871</c:v>
                </c:pt>
                <c:pt idx="5">
                  <c:v>1.5699999999999839</c:v>
                </c:pt>
                <c:pt idx="6">
                  <c:v>1.8839999999999806</c:v>
                </c:pt>
                <c:pt idx="7">
                  <c:v>2.1979999999999773</c:v>
                </c:pt>
                <c:pt idx="8">
                  <c:v>2.5119999999999743</c:v>
                </c:pt>
                <c:pt idx="9">
                  <c:v>2.8259999999999712</c:v>
                </c:pt>
                <c:pt idx="10">
                  <c:v>3.1399999999999681</c:v>
                </c:pt>
                <c:pt idx="11">
                  <c:v>3.4539999999999651</c:v>
                </c:pt>
                <c:pt idx="12">
                  <c:v>3.767999999999962</c:v>
                </c:pt>
                <c:pt idx="13">
                  <c:v>4.081999999999959</c:v>
                </c:pt>
                <c:pt idx="14">
                  <c:v>4.3959999999999555</c:v>
                </c:pt>
                <c:pt idx="15">
                  <c:v>4.709999999999952</c:v>
                </c:pt>
                <c:pt idx="16">
                  <c:v>5.0239999999999485</c:v>
                </c:pt>
                <c:pt idx="17">
                  <c:v>5.337999999999945</c:v>
                </c:pt>
                <c:pt idx="18">
                  <c:v>5.6519999999999415</c:v>
                </c:pt>
                <c:pt idx="19">
                  <c:v>5.965999999999938</c:v>
                </c:pt>
                <c:pt idx="20">
                  <c:v>6.2799999999999345</c:v>
                </c:pt>
                <c:pt idx="21">
                  <c:v>6.593999999999931</c:v>
                </c:pt>
                <c:pt idx="22">
                  <c:v>6.9079999999999275</c:v>
                </c:pt>
                <c:pt idx="23">
                  <c:v>7.221999999999924</c:v>
                </c:pt>
                <c:pt idx="24">
                  <c:v>7.5359999999999205</c:v>
                </c:pt>
                <c:pt idx="25">
                  <c:v>7.849999999999917</c:v>
                </c:pt>
                <c:pt idx="26">
                  <c:v>8.1639999999999144</c:v>
                </c:pt>
                <c:pt idx="27">
                  <c:v>8.4779999999999109</c:v>
                </c:pt>
                <c:pt idx="28">
                  <c:v>8.7919999999999074</c:v>
                </c:pt>
                <c:pt idx="29">
                  <c:v>9.1059999999999039</c:v>
                </c:pt>
                <c:pt idx="30">
                  <c:v>9.4199999999999005</c:v>
                </c:pt>
                <c:pt idx="31">
                  <c:v>9.733999999999897</c:v>
                </c:pt>
                <c:pt idx="32">
                  <c:v>10.047999999999893</c:v>
                </c:pt>
                <c:pt idx="33">
                  <c:v>10.36199999999989</c:v>
                </c:pt>
                <c:pt idx="34">
                  <c:v>10.675999999999886</c:v>
                </c:pt>
                <c:pt idx="35">
                  <c:v>10.989999999999883</c:v>
                </c:pt>
                <c:pt idx="36">
                  <c:v>11.303999999999879</c:v>
                </c:pt>
                <c:pt idx="37">
                  <c:v>11.617999999999876</c:v>
                </c:pt>
                <c:pt idx="38">
                  <c:v>11.931999999999872</c:v>
                </c:pt>
                <c:pt idx="39">
                  <c:v>12.245999999999869</c:v>
                </c:pt>
                <c:pt idx="40">
                  <c:v>12.559999999999865</c:v>
                </c:pt>
                <c:pt idx="41">
                  <c:v>12.873999999999862</c:v>
                </c:pt>
                <c:pt idx="42">
                  <c:v>13.187999999999859</c:v>
                </c:pt>
                <c:pt idx="43">
                  <c:v>13.501999999999855</c:v>
                </c:pt>
                <c:pt idx="44">
                  <c:v>13.815999999999852</c:v>
                </c:pt>
                <c:pt idx="45">
                  <c:v>14.129999999999848</c:v>
                </c:pt>
                <c:pt idx="46">
                  <c:v>14.443999999999845</c:v>
                </c:pt>
                <c:pt idx="47">
                  <c:v>14.757999999999841</c:v>
                </c:pt>
                <c:pt idx="48">
                  <c:v>15.071999999999838</c:v>
                </c:pt>
                <c:pt idx="49">
                  <c:v>15.385999999999834</c:v>
                </c:pt>
                <c:pt idx="50">
                  <c:v>15.699999999999831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15.7</c:v>
                </c:pt>
                <c:pt idx="1">
                  <c:v>15.386000000000003</c:v>
                </c:pt>
                <c:pt idx="2">
                  <c:v>15.072000000000006</c:v>
                </c:pt>
                <c:pt idx="3">
                  <c:v>14.75800000000001</c:v>
                </c:pt>
                <c:pt idx="4">
                  <c:v>14.444000000000011</c:v>
                </c:pt>
                <c:pt idx="5">
                  <c:v>14.130000000000015</c:v>
                </c:pt>
                <c:pt idx="6">
                  <c:v>13.816000000000018</c:v>
                </c:pt>
                <c:pt idx="7">
                  <c:v>13.502000000000022</c:v>
                </c:pt>
                <c:pt idx="8">
                  <c:v>13.188000000000025</c:v>
                </c:pt>
                <c:pt idx="9">
                  <c:v>12.874000000000027</c:v>
                </c:pt>
                <c:pt idx="10">
                  <c:v>12.560000000000031</c:v>
                </c:pt>
                <c:pt idx="11">
                  <c:v>12.246000000000034</c:v>
                </c:pt>
                <c:pt idx="12">
                  <c:v>11.932000000000038</c:v>
                </c:pt>
                <c:pt idx="13">
                  <c:v>11.618000000000041</c:v>
                </c:pt>
                <c:pt idx="14">
                  <c:v>11.304000000000045</c:v>
                </c:pt>
                <c:pt idx="15">
                  <c:v>10.990000000000048</c:v>
                </c:pt>
                <c:pt idx="16">
                  <c:v>10.676000000000052</c:v>
                </c:pt>
                <c:pt idx="17">
                  <c:v>10.362000000000055</c:v>
                </c:pt>
                <c:pt idx="18">
                  <c:v>10.048000000000059</c:v>
                </c:pt>
                <c:pt idx="19">
                  <c:v>9.7340000000000622</c:v>
                </c:pt>
                <c:pt idx="20">
                  <c:v>9.4200000000000657</c:v>
                </c:pt>
                <c:pt idx="21">
                  <c:v>9.1060000000000692</c:v>
                </c:pt>
                <c:pt idx="22">
                  <c:v>8.7920000000000726</c:v>
                </c:pt>
                <c:pt idx="23">
                  <c:v>8.4780000000000761</c:v>
                </c:pt>
                <c:pt idx="24">
                  <c:v>8.1640000000000796</c:v>
                </c:pt>
                <c:pt idx="25">
                  <c:v>7.8500000000000831</c:v>
                </c:pt>
                <c:pt idx="26">
                  <c:v>7.5360000000000849</c:v>
                </c:pt>
                <c:pt idx="27">
                  <c:v>7.2220000000000883</c:v>
                </c:pt>
                <c:pt idx="28">
                  <c:v>6.9080000000000901</c:v>
                </c:pt>
                <c:pt idx="29">
                  <c:v>6.5940000000000971</c:v>
                </c:pt>
                <c:pt idx="30">
                  <c:v>6.2800000000000971</c:v>
                </c:pt>
                <c:pt idx="31">
                  <c:v>5.9660000000001041</c:v>
                </c:pt>
                <c:pt idx="32">
                  <c:v>5.6520000000001041</c:v>
                </c:pt>
                <c:pt idx="33">
                  <c:v>5.3380000000001111</c:v>
                </c:pt>
                <c:pt idx="34">
                  <c:v>5.024000000000111</c:v>
                </c:pt>
                <c:pt idx="35">
                  <c:v>4.7100000000001181</c:v>
                </c:pt>
                <c:pt idx="36">
                  <c:v>4.396000000000118</c:v>
                </c:pt>
                <c:pt idx="37">
                  <c:v>4.0820000000001251</c:v>
                </c:pt>
                <c:pt idx="38">
                  <c:v>3.768000000000125</c:v>
                </c:pt>
                <c:pt idx="39">
                  <c:v>3.4540000000001321</c:v>
                </c:pt>
                <c:pt idx="40">
                  <c:v>3.140000000000132</c:v>
                </c:pt>
                <c:pt idx="41">
                  <c:v>2.8260000000001391</c:v>
                </c:pt>
                <c:pt idx="42">
                  <c:v>2.512000000000139</c:v>
                </c:pt>
                <c:pt idx="43">
                  <c:v>2.1980000000001461</c:v>
                </c:pt>
                <c:pt idx="44">
                  <c:v>1.884000000000146</c:v>
                </c:pt>
                <c:pt idx="45">
                  <c:v>1.5700000000001531</c:v>
                </c:pt>
                <c:pt idx="46">
                  <c:v>1.256000000000153</c:v>
                </c:pt>
                <c:pt idx="47">
                  <c:v>0.94200000000016004</c:v>
                </c:pt>
                <c:pt idx="48">
                  <c:v>0.62800000000015999</c:v>
                </c:pt>
                <c:pt idx="49">
                  <c:v>0.31400000000016703</c:v>
                </c:pt>
                <c:pt idx="50">
                  <c:v>1.6697754290362354E-13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9872"/>
        <c:axId val="423175560"/>
      </c:scatterChart>
      <c:valAx>
        <c:axId val="42317516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8304"/>
        <c:crosses val="autoZero"/>
        <c:crossBetween val="midCat"/>
        <c:majorUnit val="2"/>
      </c:valAx>
      <c:valAx>
        <c:axId val="4231783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5168"/>
        <c:crosses val="autoZero"/>
        <c:crossBetween val="midCat"/>
      </c:valAx>
      <c:valAx>
        <c:axId val="42317987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23175560"/>
        <c:crosses val="autoZero"/>
        <c:crossBetween val="midCat"/>
      </c:valAx>
      <c:valAx>
        <c:axId val="423175560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9872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8.7733860442267171E-3</c:v>
                </c:pt>
                <c:pt idx="2">
                  <c:v>1.1123639161095067E-2</c:v>
                </c:pt>
                <c:pt idx="3">
                  <c:v>1.328306978897854E-2</c:v>
                </c:pt>
                <c:pt idx="4">
                  <c:v>1.5326114177416205E-2</c:v>
                </c:pt>
                <c:pt idx="5">
                  <c:v>1.7291596058602813E-2</c:v>
                </c:pt>
                <c:pt idx="6" formatCode="0.00000">
                  <c:v>1.9202441763053798E-2</c:v>
                </c:pt>
                <c:pt idx="7" formatCode="0.00000">
                  <c:v>2.107328378383018E-2</c:v>
                </c:pt>
                <c:pt idx="8">
                  <c:v>2.2913965295801111E-2</c:v>
                </c:pt>
                <c:pt idx="9">
                  <c:v>2.4731359964101821E-2</c:v>
                </c:pt>
                <c:pt idx="10">
                  <c:v>2.6530401812987499E-2</c:v>
                </c:pt>
                <c:pt idx="11">
                  <c:v>2.8314707178658159E-2</c:v>
                </c:pt>
                <c:pt idx="12">
                  <c:v>3.0086969786053873E-2</c:v>
                </c:pt>
                <c:pt idx="13">
                  <c:v>3.184922196505488E-2</c:v>
                </c:pt>
                <c:pt idx="14">
                  <c:v>3.3603012999502038E-2</c:v>
                </c:pt>
                <c:pt idx="15">
                  <c:v>3.5349534101373703E-2</c:v>
                </c:pt>
                <c:pt idx="16">
                  <c:v>3.7089707852056432E-2</c:v>
                </c:pt>
                <c:pt idx="17">
                  <c:v>3.8824253326308816E-2</c:v>
                </c:pt>
                <c:pt idx="18">
                  <c:v>4.055373418513962E-2</c:v>
                </c:pt>
                <c:pt idx="19">
                  <c:v>4.227859460734075E-2</c:v>
                </c:pt>
                <c:pt idx="20">
                  <c:v>4.3999186394972557E-2</c:v>
                </c:pt>
                <c:pt idx="21">
                  <c:v>4.5715789585737583E-2</c:v>
                </c:pt>
                <c:pt idx="22">
                  <c:v>4.7428628233791903E-2</c:v>
                </c:pt>
                <c:pt idx="23">
                  <c:v>4.9137882560771798E-2</c:v>
                </c:pt>
                <c:pt idx="24">
                  <c:v>5.0843698357786619E-2</c:v>
                </c:pt>
                <c:pt idx="25">
                  <c:v>5.2546194291121937E-2</c:v>
                </c:pt>
                <c:pt idx="26">
                  <c:v>5.4245467600055872E-2</c:v>
                </c:pt>
                <c:pt idx="27">
                  <c:v>5.5941598555200873E-2</c:v>
                </c:pt>
                <c:pt idx="28">
                  <c:v>5.7634653957208036E-2</c:v>
                </c:pt>
                <c:pt idx="29">
                  <c:v>5.9324689889663509E-2</c:v>
                </c:pt>
                <c:pt idx="30">
                  <c:v>6.1011753890408763E-2</c:v>
                </c:pt>
                <c:pt idx="31">
                  <c:v>6.2695886667984133E-2</c:v>
                </c:pt>
                <c:pt idx="32">
                  <c:v>6.4377123461331578E-2</c:v>
                </c:pt>
                <c:pt idx="33">
                  <c:v>6.6055495119023366E-2</c:v>
                </c:pt>
                <c:pt idx="34">
                  <c:v>6.7731028957477443E-2</c:v>
                </c:pt>
                <c:pt idx="35">
                  <c:v>6.9403749444645335E-2</c:v>
                </c:pt>
                <c:pt idx="36">
                  <c:v>7.1073678745603955E-2</c:v>
                </c:pt>
                <c:pt idx="37">
                  <c:v>7.2740837158674673E-2</c:v>
                </c:pt>
                <c:pt idx="38">
                  <c:v>7.4405243464605142E-2</c:v>
                </c:pt>
                <c:pt idx="39">
                  <c:v>7.6066915206587343E-2</c:v>
                </c:pt>
                <c:pt idx="40">
                  <c:v>7.7725868915167431E-2</c:v>
                </c:pt>
                <c:pt idx="41">
                  <c:v>7.9382120289171312E-2</c:v>
                </c:pt>
                <c:pt idx="42">
                  <c:v>8.1035684341471598E-2</c:v>
                </c:pt>
                <c:pt idx="43">
                  <c:v>8.2686575516608893E-2</c:v>
                </c:pt>
                <c:pt idx="44">
                  <c:v>8.433480778584708E-2</c:v>
                </c:pt>
                <c:pt idx="45">
                  <c:v>8.5980394724110953E-2</c:v>
                </c:pt>
                <c:pt idx="46">
                  <c:v>8.7623349572356068E-2</c:v>
                </c:pt>
                <c:pt idx="47">
                  <c:v>8.9263685288209618E-2</c:v>
                </c:pt>
                <c:pt idx="48">
                  <c:v>9.0901414587154769E-2</c:v>
                </c:pt>
                <c:pt idx="49">
                  <c:v>9.2536549976079199E-2</c:v>
                </c:pt>
                <c:pt idx="50">
                  <c:v>9.41691037806517E-2</c:v>
                </c:pt>
                <c:pt idx="51">
                  <c:v>9.5799088167702134E-2</c:v>
                </c:pt>
                <c:pt idx="52">
                  <c:v>9.7426515163550692E-2</c:v>
                </c:pt>
                <c:pt idx="53">
                  <c:v>9.905139666905044E-2</c:v>
                </c:pt>
                <c:pt idx="54">
                  <c:v>0.10067374447195801</c:v>
                </c:pt>
                <c:pt idx="55">
                  <c:v>0.10229357025713036</c:v>
                </c:pt>
                <c:pt idx="56">
                  <c:v>0.10391088561495075</c:v>
                </c:pt>
                <c:pt idx="57">
                  <c:v>0.10552570204830958</c:v>
                </c:pt>
                <c:pt idx="58">
                  <c:v>0.10713803097840525</c:v>
                </c:pt>
                <c:pt idx="59">
                  <c:v>0.10874788374957924</c:v>
                </c:pt>
                <c:pt idx="60">
                  <c:v>0.1103552716333609</c:v>
                </c:pt>
                <c:pt idx="61">
                  <c:v>0.11196020583186472</c:v>
                </c:pt>
                <c:pt idx="62">
                  <c:v>0.11356269748065423</c:v>
                </c:pt>
                <c:pt idx="63">
                  <c:v>0.11516275765116935</c:v>
                </c:pt>
                <c:pt idx="64">
                  <c:v>0.11676039735279345</c:v>
                </c:pt>
                <c:pt idx="65">
                  <c:v>0.11835562753462274</c:v>
                </c:pt>
                <c:pt idx="66">
                  <c:v>0.11994845908699184</c:v>
                </c:pt>
                <c:pt idx="67">
                  <c:v>0.12153890284279595</c:v>
                </c:pt>
                <c:pt idx="68">
                  <c:v>0.12312696957864566</c:v>
                </c:pt>
                <c:pt idx="69">
                  <c:v>0.12471267001588185</c:v>
                </c:pt>
                <c:pt idx="70">
                  <c:v>0.12629601482147665</c:v>
                </c:pt>
                <c:pt idx="71">
                  <c:v>0.12787701460883685</c:v>
                </c:pt>
                <c:pt idx="72">
                  <c:v>0.12945567993852816</c:v>
                </c:pt>
                <c:pt idx="73">
                  <c:v>0.13103202131893213</c:v>
                </c:pt>
                <c:pt idx="74">
                  <c:v>0.13260604920684735</c:v>
                </c:pt>
                <c:pt idx="75">
                  <c:v>0.13417777400804337</c:v>
                </c:pt>
                <c:pt idx="76">
                  <c:v>0.13574720607777579</c:v>
                </c:pt>
                <c:pt idx="77">
                  <c:v>0.13731435572126746</c:v>
                </c:pt>
                <c:pt idx="78">
                  <c:v>0.13887923319416207</c:v>
                </c:pt>
                <c:pt idx="79">
                  <c:v>0.14044184870295329</c:v>
                </c:pt>
                <c:pt idx="80">
                  <c:v>0.14200221240539426</c:v>
                </c:pt>
                <c:pt idx="81">
                  <c:v>0.14356033441088994</c:v>
                </c:pt>
                <c:pt idx="82">
                  <c:v>0.14511622478087327</c:v>
                </c:pt>
                <c:pt idx="83">
                  <c:v>0.14666989352917029</c:v>
                </c:pt>
                <c:pt idx="84">
                  <c:v>0.14822135062235275</c:v>
                </c:pt>
                <c:pt idx="85">
                  <c:v>0.14977060598008213</c:v>
                </c:pt>
                <c:pt idx="86">
                  <c:v>0.15131766947544439</c:v>
                </c:pt>
                <c:pt idx="87">
                  <c:v>0.15286255093527809</c:v>
                </c:pt>
                <c:pt idx="88">
                  <c:v>0.15440526014049533</c:v>
                </c:pt>
                <c:pt idx="89">
                  <c:v>0.15594580682639703</c:v>
                </c:pt>
                <c:pt idx="90">
                  <c:v>0.15748420068298344</c:v>
                </c:pt>
                <c:pt idx="91">
                  <c:v>0.15902045135525911</c:v>
                </c:pt>
                <c:pt idx="92">
                  <c:v>0.16055456844353408</c:v>
                </c:pt>
                <c:pt idx="93">
                  <c:v>0.16208656150372086</c:v>
                </c:pt>
                <c:pt idx="94">
                  <c:v>0.16361644004762815</c:v>
                </c:pt>
                <c:pt idx="95">
                  <c:v>0.16514421354325093</c:v>
                </c:pt>
                <c:pt idx="96">
                  <c:v>0.16666989141505748</c:v>
                </c:pt>
                <c:pt idx="97">
                  <c:v>0.16819348304427328</c:v>
                </c:pt>
                <c:pt idx="98">
                  <c:v>0.16971499776916241</c:v>
                </c:pt>
                <c:pt idx="99">
                  <c:v>0.17123444488530612</c:v>
                </c:pt>
                <c:pt idx="100">
                  <c:v>0.17275183364587895</c:v>
                </c:pt>
                <c:pt idx="101">
                  <c:v>0.1742671732619224</c:v>
                </c:pt>
                <c:pt idx="102">
                  <c:v>0.17578047290261628</c:v>
                </c:pt>
                <c:pt idx="103">
                  <c:v>0.17729174169554807</c:v>
                </c:pt>
                <c:pt idx="104">
                  <c:v>0.17880098872697936</c:v>
                </c:pt>
                <c:pt idx="105">
                  <c:v>0.18030822304211136</c:v>
                </c:pt>
                <c:pt idx="106">
                  <c:v>0.18181345364534707</c:v>
                </c:pt>
                <c:pt idx="107">
                  <c:v>0.18331668950055244</c:v>
                </c:pt>
                <c:pt idx="108">
                  <c:v>0.18481793953131501</c:v>
                </c:pt>
                <c:pt idx="109">
                  <c:v>0.18631721262120099</c:v>
                </c:pt>
                <c:pt idx="110">
                  <c:v>0.18781451761401005</c:v>
                </c:pt>
                <c:pt idx="111">
                  <c:v>0.18930986331402852</c:v>
                </c:pt>
                <c:pt idx="112">
                  <c:v>0.19080325848628071</c:v>
                </c:pt>
                <c:pt idx="113">
                  <c:v>0.19229471185677857</c:v>
                </c:pt>
                <c:pt idx="114">
                  <c:v>0.19378423211276927</c:v>
                </c:pt>
                <c:pt idx="115">
                  <c:v>0.19527182790298117</c:v>
                </c:pt>
                <c:pt idx="116">
                  <c:v>0.19675750783786813</c:v>
                </c:pt>
                <c:pt idx="117">
                  <c:v>0.19824128048985204</c:v>
                </c:pt>
                <c:pt idx="118">
                  <c:v>0.19972315439356361</c:v>
                </c:pt>
                <c:pt idx="119">
                  <c:v>0.20120313804608178</c:v>
                </c:pt>
                <c:pt idx="120">
                  <c:v>0.20268123990717099</c:v>
                </c:pt>
                <c:pt idx="121">
                  <c:v>0.20415746839951718</c:v>
                </c:pt>
                <c:pt idx="122">
                  <c:v>0.20563183190896203</c:v>
                </c:pt>
                <c:pt idx="123">
                  <c:v>0.20710433878473553</c:v>
                </c:pt>
                <c:pt idx="124">
                  <c:v>0.20857499733968729</c:v>
                </c:pt>
                <c:pt idx="125">
                  <c:v>0.21004381585051579</c:v>
                </c:pt>
                <c:pt idx="126">
                  <c:v>0.21151080255799642</c:v>
                </c:pt>
                <c:pt idx="127">
                  <c:v>0.21297596566720786</c:v>
                </c:pt>
                <c:pt idx="128">
                  <c:v>0.21443931334775684</c:v>
                </c:pt>
                <c:pt idx="129">
                  <c:v>0.21590085373400164</c:v>
                </c:pt>
                <c:pt idx="130">
                  <c:v>0.21736059492527374</c:v>
                </c:pt>
                <c:pt idx="131">
                  <c:v>0.21881854498609818</c:v>
                </c:pt>
                <c:pt idx="132">
                  <c:v>0.22027471194641243</c:v>
                </c:pt>
                <c:pt idx="133">
                  <c:v>0.22172910380178382</c:v>
                </c:pt>
                <c:pt idx="134">
                  <c:v>0.2231817285136253</c:v>
                </c:pt>
                <c:pt idx="135">
                  <c:v>0.22463259400941007</c:v>
                </c:pt>
                <c:pt idx="136">
                  <c:v>0.22608170818288464</c:v>
                </c:pt>
                <c:pt idx="137">
                  <c:v>0.22752907889428006</c:v>
                </c:pt>
                <c:pt idx="138">
                  <c:v>0.2289747139705226</c:v>
                </c:pt>
                <c:pt idx="139">
                  <c:v>0.23041862120544232</c:v>
                </c:pt>
                <c:pt idx="140">
                  <c:v>0.23186080835998052</c:v>
                </c:pt>
                <c:pt idx="141">
                  <c:v>0.23330128316239576</c:v>
                </c:pt>
                <c:pt idx="142">
                  <c:v>0.23472575016215233</c:v>
                </c:pt>
                <c:pt idx="143">
                  <c:v>0.23615119290769027</c:v>
                </c:pt>
                <c:pt idx="144">
                  <c:v>0.23757730988559539</c:v>
                </c:pt>
                <c:pt idx="145">
                  <c:v>0.23900390473885305</c:v>
                </c:pt>
                <c:pt idx="146">
                  <c:v>0.24043084918372504</c:v>
                </c:pt>
                <c:pt idx="147">
                  <c:v>0.24185805916472844</c:v>
                </c:pt>
                <c:pt idx="148">
                  <c:v>0.24328547944679232</c:v>
                </c:pt>
                <c:pt idx="149">
                  <c:v>0.24471307362172867</c:v>
                </c:pt>
                <c:pt idx="150">
                  <c:v>0.24614081760681578</c:v>
                </c:pt>
                <c:pt idx="151">
                  <c:v>0.24756869540448445</c:v>
                </c:pt>
                <c:pt idx="152">
                  <c:v>0.24899669633060056</c:v>
                </c:pt>
                <c:pt idx="153">
                  <c:v>0.25042481319908566</c:v>
                </c:pt>
                <c:pt idx="154">
                  <c:v>0.25185304113070145</c:v>
                </c:pt>
                <c:pt idx="155">
                  <c:v>0.25328137677002704</c:v>
                </c:pt>
                <c:pt idx="156">
                  <c:v>0.25470981776988594</c:v>
                </c:pt>
                <c:pt idx="157">
                  <c:v>0.25613836245131749</c:v>
                </c:pt>
                <c:pt idx="158">
                  <c:v>0.25756700957896372</c:v>
                </c:pt>
                <c:pt idx="159">
                  <c:v>0.25899575821246273</c:v>
                </c:pt>
                <c:pt idx="160">
                  <c:v>0.26042460760797681</c:v>
                </c:pt>
                <c:pt idx="161">
                  <c:v>0.26185355715284075</c:v>
                </c:pt>
                <c:pt idx="162">
                  <c:v>0.2632826063221253</c:v>
                </c:pt>
                <c:pt idx="163">
                  <c:v>0.26471175464972246</c:v>
                </c:pt>
                <c:pt idx="164">
                  <c:v>0.26614100170906929</c:v>
                </c:pt>
                <c:pt idx="165">
                  <c:v>0.26757034710027783</c:v>
                </c:pt>
                <c:pt idx="166">
                  <c:v>0.26899979044152911</c:v>
                </c:pt>
                <c:pt idx="167">
                  <c:v>0.27042933136331032</c:v>
                </c:pt>
                <c:pt idx="168">
                  <c:v>0.27185896950454952</c:v>
                </c:pt>
                <c:pt idx="169">
                  <c:v>0.27328870451001969</c:v>
                </c:pt>
                <c:pt idx="170">
                  <c:v>0.27471853602859192</c:v>
                </c:pt>
                <c:pt idx="171">
                  <c:v>0.2761484637120587</c:v>
                </c:pt>
                <c:pt idx="172">
                  <c:v>0.27757848721433953</c:v>
                </c:pt>
                <c:pt idx="173">
                  <c:v>0.27900860619094375</c:v>
                </c:pt>
                <c:pt idx="174">
                  <c:v>0.28043882029860651</c:v>
                </c:pt>
                <c:pt idx="175">
                  <c:v>0.28186912919504176</c:v>
                </c:pt>
                <c:pt idx="176">
                  <c:v>0.28329953253877388</c:v>
                </c:pt>
                <c:pt idx="177">
                  <c:v>0.2847300299890228</c:v>
                </c:pt>
                <c:pt idx="178">
                  <c:v>0.28616062120562502</c:v>
                </c:pt>
                <c:pt idx="179">
                  <c:v>0.28759130584897941</c:v>
                </c:pt>
                <c:pt idx="180">
                  <c:v>0.2890220835800093</c:v>
                </c:pt>
                <c:pt idx="181">
                  <c:v>0.29045295406013627</c:v>
                </c:pt>
                <c:pt idx="182">
                  <c:v>0.29188391695126115</c:v>
                </c:pt>
                <c:pt idx="183">
                  <c:v>0.29331497191575073</c:v>
                </c:pt>
                <c:pt idx="184">
                  <c:v>0.29474611861642791</c:v>
                </c:pt>
                <c:pt idx="185">
                  <c:v>0.29617735671656403</c:v>
                </c:pt>
                <c:pt idx="186">
                  <c:v>0.29760868587987332</c:v>
                </c:pt>
                <c:pt idx="187">
                  <c:v>0.29904010577050816</c:v>
                </c:pt>
                <c:pt idx="188">
                  <c:v>0.30047161605305539</c:v>
                </c:pt>
                <c:pt idx="189">
                  <c:v>0.30190321639253304</c:v>
                </c:pt>
                <c:pt idx="190">
                  <c:v>0.30333490645438721</c:v>
                </c:pt>
                <c:pt idx="191">
                  <c:v>0.3047666859044898</c:v>
                </c:pt>
                <c:pt idx="192">
                  <c:v>0.30619855440913585</c:v>
                </c:pt>
                <c:pt idx="193">
                  <c:v>0.30763051163504124</c:v>
                </c:pt>
                <c:pt idx="194">
                  <c:v>0.30906255724934062</c:v>
                </c:pt>
                <c:pt idx="195">
                  <c:v>0.31049469091958509</c:v>
                </c:pt>
                <c:pt idx="196">
                  <c:v>0.31192691231374026</c:v>
                </c:pt>
                <c:pt idx="197">
                  <c:v>0.31335922110018399</c:v>
                </c:pt>
                <c:pt idx="198">
                  <c:v>0.31479161694770452</c:v>
                </c:pt>
                <c:pt idx="199">
                  <c:v>0.3162240995254984</c:v>
                </c:pt>
                <c:pt idx="200">
                  <c:v>0.31765666850316854</c:v>
                </c:pt>
                <c:pt idx="201">
                  <c:v>0.31908932355072206</c:v>
                </c:pt>
                <c:pt idx="202">
                  <c:v>0.3205220643385685</c:v>
                </c:pt>
                <c:pt idx="203">
                  <c:v>0.3219548905375178</c:v>
                </c:pt>
                <c:pt idx="204">
                  <c:v>0.32338780181877824</c:v>
                </c:pt>
                <c:pt idx="205">
                  <c:v>0.32482079785395462</c:v>
                </c:pt>
                <c:pt idx="206">
                  <c:v>0.32625387831504626</c:v>
                </c:pt>
                <c:pt idx="207">
                  <c:v>0.32768704287444517</c:v>
                </c:pt>
                <c:pt idx="208">
                  <c:v>0.32912029120493391</c:v>
                </c:pt>
                <c:pt idx="209">
                  <c:v>0.33055362297968394</c:v>
                </c:pt>
                <c:pt idx="210">
                  <c:v>0.33198703787225348</c:v>
                </c:pt>
                <c:pt idx="211">
                  <c:v>0.3334205355565858</c:v>
                </c:pt>
                <c:pt idx="212">
                  <c:v>0.33485411570700713</c:v>
                </c:pt>
                <c:pt idx="213">
                  <c:v>0.33628777799822496</c:v>
                </c:pt>
                <c:pt idx="214">
                  <c:v>0.33772152210532608</c:v>
                </c:pt>
                <c:pt idx="215">
                  <c:v>0.33915534770377459</c:v>
                </c:pt>
                <c:pt idx="216">
                  <c:v>0.3405892544694103</c:v>
                </c:pt>
                <c:pt idx="217">
                  <c:v>0.34202324207844659</c:v>
                </c:pt>
                <c:pt idx="218">
                  <c:v>0.34345731020746872</c:v>
                </c:pt>
                <c:pt idx="219">
                  <c:v>0.34489145853343189</c:v>
                </c:pt>
                <c:pt idx="220">
                  <c:v>0.34632568673365954</c:v>
                </c:pt>
                <c:pt idx="221">
                  <c:v>0.34775999448584138</c:v>
                </c:pt>
                <c:pt idx="222">
                  <c:v>0.34919438146803156</c:v>
                </c:pt>
                <c:pt idx="223">
                  <c:v>0.35062884735864691</c:v>
                </c:pt>
                <c:pt idx="224">
                  <c:v>0.35206339183646512</c:v>
                </c:pt>
                <c:pt idx="225">
                  <c:v>0.35349801458062285</c:v>
                </c:pt>
                <c:pt idx="226">
                  <c:v>0.3549327152706141</c:v>
                </c:pt>
                <c:pt idx="227">
                  <c:v>0.35636749358628822</c:v>
                </c:pt>
                <c:pt idx="228">
                  <c:v>0.35780234920784815</c:v>
                </c:pt>
                <c:pt idx="229">
                  <c:v>0.3592372818158488</c:v>
                </c:pt>
                <c:pt idx="230">
                  <c:v>0.36067229109119509</c:v>
                </c:pt>
                <c:pt idx="231">
                  <c:v>0.36210737671514021</c:v>
                </c:pt>
                <c:pt idx="232">
                  <c:v>0.36354253836928385</c:v>
                </c:pt>
                <c:pt idx="233">
                  <c:v>0.36497777573557061</c:v>
                </c:pt>
                <c:pt idx="234">
                  <c:v>0.36641308849628795</c:v>
                </c:pt>
                <c:pt idx="235">
                  <c:v>0.36784847633406464</c:v>
                </c:pt>
                <c:pt idx="236">
                  <c:v>0.369283938931869</c:v>
                </c:pt>
                <c:pt idx="237">
                  <c:v>0.37071947597300708</c:v>
                </c:pt>
                <c:pt idx="238">
                  <c:v>0.372155087141121</c:v>
                </c:pt>
                <c:pt idx="239">
                  <c:v>0.37359077212018721</c:v>
                </c:pt>
                <c:pt idx="240">
                  <c:v>0.37502653059451468</c:v>
                </c:pt>
                <c:pt idx="241">
                  <c:v>0.37646236224874335</c:v>
                </c:pt>
                <c:pt idx="242">
                  <c:v>0.37789826676784227</c:v>
                </c:pt>
                <c:pt idx="243">
                  <c:v>0.37933424383710795</c:v>
                </c:pt>
                <c:pt idx="244">
                  <c:v>0.38077029314216271</c:v>
                </c:pt>
                <c:pt idx="245">
                  <c:v>0.38220641436895286</c:v>
                </c:pt>
                <c:pt idx="246">
                  <c:v>0.38364260720374715</c:v>
                </c:pt>
                <c:pt idx="247">
                  <c:v>0.38507887133313506</c:v>
                </c:pt>
                <c:pt idx="248">
                  <c:v>0.38651520644402498</c:v>
                </c:pt>
                <c:pt idx="249">
                  <c:v>0.38795161222364277</c:v>
                </c:pt>
                <c:pt idx="250">
                  <c:v>0.38938808835952987</c:v>
                </c:pt>
                <c:pt idx="251">
                  <c:v>0.39082463453954175</c:v>
                </c:pt>
                <c:pt idx="252">
                  <c:v>0.39226125045184629</c:v>
                </c:pt>
                <c:pt idx="253">
                  <c:v>0.39369793578492202</c:v>
                </c:pt>
                <c:pt idx="254">
                  <c:v>0.3951346902275566</c:v>
                </c:pt>
                <c:pt idx="255">
                  <c:v>0.396571513468845</c:v>
                </c:pt>
                <c:pt idx="256">
                  <c:v>0.39800840519818809</c:v>
                </c:pt>
                <c:pt idx="257">
                  <c:v>0.39944536510529083</c:v>
                </c:pt>
                <c:pt idx="258">
                  <c:v>0.40088239288016075</c:v>
                </c:pt>
                <c:pt idx="259">
                  <c:v>0.40231948821310626</c:v>
                </c:pt>
                <c:pt idx="260">
                  <c:v>0.40375665079473499</c:v>
                </c:pt>
                <c:pt idx="261">
                  <c:v>0.40519388031595233</c:v>
                </c:pt>
                <c:pt idx="262">
                  <c:v>0.40663117646795977</c:v>
                </c:pt>
                <c:pt idx="263">
                  <c:v>0.40806853894225315</c:v>
                </c:pt>
                <c:pt idx="264">
                  <c:v>0.40950596743062129</c:v>
                </c:pt>
                <c:pt idx="265">
                  <c:v>0.41094346162514422</c:v>
                </c:pt>
                <c:pt idx="266">
                  <c:v>0.4123810212181917</c:v>
                </c:pt>
                <c:pt idx="267">
                  <c:v>0.41381864590242157</c:v>
                </c:pt>
                <c:pt idx="268">
                  <c:v>0.41525633537077827</c:v>
                </c:pt>
                <c:pt idx="269">
                  <c:v>0.4166940893164911</c:v>
                </c:pt>
                <c:pt idx="270">
                  <c:v>0.41813190743307282</c:v>
                </c:pt>
                <c:pt idx="271">
                  <c:v>0.419569789414318</c:v>
                </c:pt>
                <c:pt idx="272">
                  <c:v>0.42100773495430144</c:v>
                </c:pt>
                <c:pt idx="273">
                  <c:v>0.4224457437473767</c:v>
                </c:pt>
                <c:pt idx="274">
                  <c:v>0.4238838154881745</c:v>
                </c:pt>
                <c:pt idx="275">
                  <c:v>0.4253219498716011</c:v>
                </c:pt>
                <c:pt idx="276">
                  <c:v>0.42676014659283695</c:v>
                </c:pt>
                <c:pt idx="277">
                  <c:v>0.42819840534733494</c:v>
                </c:pt>
                <c:pt idx="278">
                  <c:v>0.42963672583081902</c:v>
                </c:pt>
                <c:pt idx="279">
                  <c:v>0.43107510773928259</c:v>
                </c:pt>
                <c:pt idx="280">
                  <c:v>0.43251355076898701</c:v>
                </c:pt>
                <c:pt idx="281">
                  <c:v>0.43395205461646003</c:v>
                </c:pt>
                <c:pt idx="282">
                  <c:v>0.43539061897849435</c:v>
                </c:pt>
                <c:pt idx="283">
                  <c:v>0.43682924355214614</c:v>
                </c:pt>
                <c:pt idx="284">
                  <c:v>0.43826792803473336</c:v>
                </c:pt>
                <c:pt idx="285">
                  <c:v>0.43970667212383435</c:v>
                </c:pt>
                <c:pt idx="286">
                  <c:v>0.4411454755172865</c:v>
                </c:pt>
                <c:pt idx="287">
                  <c:v>0.44258433791318447</c:v>
                </c:pt>
                <c:pt idx="288">
                  <c:v>0.44402325900987882</c:v>
                </c:pt>
                <c:pt idx="289">
                  <c:v>0.44546223850597461</c:v>
                </c:pt>
                <c:pt idx="290">
                  <c:v>0.44690127610032981</c:v>
                </c:pt>
                <c:pt idx="291">
                  <c:v>0.44834037149205386</c:v>
                </c:pt>
                <c:pt idx="292">
                  <c:v>0.44977952438050617</c:v>
                </c:pt>
                <c:pt idx="293">
                  <c:v>0.4512187344652947</c:v>
                </c:pt>
                <c:pt idx="294">
                  <c:v>0.45265800144627444</c:v>
                </c:pt>
                <c:pt idx="295">
                  <c:v>0.45409732502354594</c:v>
                </c:pt>
                <c:pt idx="296">
                  <c:v>0.45553670489745396</c:v>
                </c:pt>
                <c:pt idx="297">
                  <c:v>0.45697614076858584</c:v>
                </c:pt>
                <c:pt idx="298">
                  <c:v>0.45841563233777022</c:v>
                </c:pt>
                <c:pt idx="299">
                  <c:v>0.4598551793060755</c:v>
                </c:pt>
                <c:pt idx="300">
                  <c:v>0.46129478137480839</c:v>
                </c:pt>
                <c:pt idx="301">
                  <c:v>0.46273443824551252</c:v>
                </c:pt>
                <c:pt idx="302">
                  <c:v>0.46417414961996695</c:v>
                </c:pt>
                <c:pt idx="303">
                  <c:v>0.46561391520018475</c:v>
                </c:pt>
                <c:pt idx="304">
                  <c:v>0.46705373468841166</c:v>
                </c:pt>
                <c:pt idx="305">
                  <c:v>0.46849360778712457</c:v>
                </c:pt>
                <c:pt idx="306">
                  <c:v>0.46993353419903006</c:v>
                </c:pt>
                <c:pt idx="307">
                  <c:v>0.47137351362706309</c:v>
                </c:pt>
                <c:pt idx="308">
                  <c:v>0.47281354577438556</c:v>
                </c:pt>
                <c:pt idx="309">
                  <c:v>0.47425363034438484</c:v>
                </c:pt>
                <c:pt idx="310">
                  <c:v>0.47569376704067234</c:v>
                </c:pt>
                <c:pt idx="311">
                  <c:v>0.47713395556708232</c:v>
                </c:pt>
                <c:pt idx="312">
                  <c:v>0.47857419562767023</c:v>
                </c:pt>
                <c:pt idx="313">
                  <c:v>0.48001448692671139</c:v>
                </c:pt>
                <c:pt idx="314">
                  <c:v>0.48145482916869975</c:v>
                </c:pt>
                <c:pt idx="315">
                  <c:v>0.48289522205834623</c:v>
                </c:pt>
                <c:pt idx="316">
                  <c:v>0.48433566530057753</c:v>
                </c:pt>
                <c:pt idx="317">
                  <c:v>0.4857761586005348</c:v>
                </c:pt>
                <c:pt idx="318">
                  <c:v>0.487216701663572</c:v>
                </c:pt>
                <c:pt idx="319">
                  <c:v>0.48865729419525472</c:v>
                </c:pt>
                <c:pt idx="320">
                  <c:v>0.49009793590135881</c:v>
                </c:pt>
                <c:pt idx="321">
                  <c:v>0.49153862648786895</c:v>
                </c:pt>
                <c:pt idx="322">
                  <c:v>0.49297936566097728</c:v>
                </c:pt>
                <c:pt idx="323">
                  <c:v>0.49442015312708204</c:v>
                </c:pt>
                <c:pt idx="324">
                  <c:v>0.49586098859278627</c:v>
                </c:pt>
                <c:pt idx="325">
                  <c:v>0.49730187176489632</c:v>
                </c:pt>
                <c:pt idx="326">
                  <c:v>0.49874280235042068</c:v>
                </c:pt>
                <c:pt idx="327">
                  <c:v>0.50018378005656838</c:v>
                </c:pt>
                <c:pt idx="328">
                  <c:v>0.50162480459074799</c:v>
                </c:pt>
                <c:pt idx="329">
                  <c:v>0.50306587566056593</c:v>
                </c:pt>
                <c:pt idx="330">
                  <c:v>0.50450699297382529</c:v>
                </c:pt>
                <c:pt idx="331">
                  <c:v>0.50594815623852452</c:v>
                </c:pt>
                <c:pt idx="332">
                  <c:v>0.50738936516285604</c:v>
                </c:pt>
                <c:pt idx="333">
                  <c:v>0.5088306194552048</c:v>
                </c:pt>
                <c:pt idx="334">
                  <c:v>0.51027191882414724</c:v>
                </c:pt>
                <c:pt idx="335">
                  <c:v>0.51171326297844955</c:v>
                </c:pt>
                <c:pt idx="336">
                  <c:v>0.51315465162706686</c:v>
                </c:pt>
                <c:pt idx="337">
                  <c:v>0.5145960844791414</c:v>
                </c:pt>
                <c:pt idx="338">
                  <c:v>0.51603756124400157</c:v>
                </c:pt>
                <c:pt idx="339">
                  <c:v>0.51747908163116041</c:v>
                </c:pt>
                <c:pt idx="340">
                  <c:v>0.51892064535031435</c:v>
                </c:pt>
                <c:pt idx="341">
                  <c:v>0.52036225211134191</c:v>
                </c:pt>
                <c:pt idx="342">
                  <c:v>0.52180390162430235</c:v>
                </c:pt>
                <c:pt idx="343">
                  <c:v>0.52324559359943434</c:v>
                </c:pt>
                <c:pt idx="344">
                  <c:v>0.52468732774715487</c:v>
                </c:pt>
                <c:pt idx="345">
                  <c:v>0.52612910377805766</c:v>
                </c:pt>
                <c:pt idx="346">
                  <c:v>0.52757092140291206</c:v>
                </c:pt>
                <c:pt idx="347">
                  <c:v>0.52901278033266175</c:v>
                </c:pt>
                <c:pt idx="348">
                  <c:v>0.53045468027842313</c:v>
                </c:pt>
                <c:pt idx="349">
                  <c:v>0.5318966209514846</c:v>
                </c:pt>
                <c:pt idx="350">
                  <c:v>0.53333860206330475</c:v>
                </c:pt>
                <c:pt idx="351">
                  <c:v>0.53478062332551146</c:v>
                </c:pt>
                <c:pt idx="352">
                  <c:v>0.53622268444990029</c:v>
                </c:pt>
                <c:pt idx="353">
                  <c:v>0.53766478514843341</c:v>
                </c:pt>
                <c:pt idx="354">
                  <c:v>0.53910692513323821</c:v>
                </c:pt>
                <c:pt idx="355">
                  <c:v>0.54054910411660628</c:v>
                </c:pt>
                <c:pt idx="356">
                  <c:v>0.54199132181099174</c:v>
                </c:pt>
                <c:pt idx="357">
                  <c:v>0.54343357792901026</c:v>
                </c:pt>
                <c:pt idx="358">
                  <c:v>0.54487587218343769</c:v>
                </c:pt>
                <c:pt idx="359">
                  <c:v>0.54631820428720879</c:v>
                </c:pt>
                <c:pt idx="360">
                  <c:v>0.54776057395341604</c:v>
                </c:pt>
                <c:pt idx="361">
                  <c:v>0.54920298089530839</c:v>
                </c:pt>
                <c:pt idx="362">
                  <c:v>0.55064542482628975</c:v>
                </c:pt>
                <c:pt idx="363">
                  <c:v>0.55208790545991815</c:v>
                </c:pt>
                <c:pt idx="364">
                  <c:v>0.55353042250990414</c:v>
                </c:pt>
                <c:pt idx="365">
                  <c:v>0.55497297569010962</c:v>
                </c:pt>
                <c:pt idx="366">
                  <c:v>0.55641556471454678</c:v>
                </c:pt>
                <c:pt idx="367">
                  <c:v>0.55785818929737663</c:v>
                </c:pt>
                <c:pt idx="368">
                  <c:v>0.55930084915290779</c:v>
                </c:pt>
                <c:pt idx="369">
                  <c:v>0.56074354399559534</c:v>
                </c:pt>
                <c:pt idx="370">
                  <c:v>0.56218627354003958</c:v>
                </c:pt>
                <c:pt idx="371">
                  <c:v>0.56362903750098481</c:v>
                </c:pt>
                <c:pt idx="372">
                  <c:v>0.56507183559331775</c:v>
                </c:pt>
                <c:pt idx="373">
                  <c:v>0.56651466753206692</c:v>
                </c:pt>
                <c:pt idx="374">
                  <c:v>0.56795753303240082</c:v>
                </c:pt>
                <c:pt idx="375">
                  <c:v>0.56940043180962707</c:v>
                </c:pt>
                <c:pt idx="376">
                  <c:v>0.57084336357919119</c:v>
                </c:pt>
                <c:pt idx="377">
                  <c:v>0.57228632805667501</c:v>
                </c:pt>
                <c:pt idx="378">
                  <c:v>0.57372932495779583</c:v>
                </c:pt>
                <c:pt idx="379">
                  <c:v>0.57517235399840516</c:v>
                </c:pt>
                <c:pt idx="380">
                  <c:v>0.5766154148944872</c:v>
                </c:pt>
                <c:pt idx="381">
                  <c:v>0.57805850736215791</c:v>
                </c:pt>
                <c:pt idx="382">
                  <c:v>0.57950163111766384</c:v>
                </c:pt>
                <c:pt idx="383">
                  <c:v>0.58094478587738063</c:v>
                </c:pt>
                <c:pt idx="384">
                  <c:v>0.58238797135781195</c:v>
                </c:pt>
                <c:pt idx="385">
                  <c:v>0.58383118727558836</c:v>
                </c:pt>
                <c:pt idx="386">
                  <c:v>0.58527443334746609</c:v>
                </c:pt>
                <c:pt idx="387">
                  <c:v>0.58671770929032563</c:v>
                </c:pt>
                <c:pt idx="388">
                  <c:v>0.58816101482117089</c:v>
                </c:pt>
                <c:pt idx="389">
                  <c:v>0.5896043496571276</c:v>
                </c:pt>
                <c:pt idx="390">
                  <c:v>0.59104771351544239</c:v>
                </c:pt>
                <c:pt idx="391">
                  <c:v>0.59249110611348144</c:v>
                </c:pt>
                <c:pt idx="392">
                  <c:v>0.59393452716872941</c:v>
                </c:pt>
                <c:pt idx="393">
                  <c:v>0.59537797639878809</c:v>
                </c:pt>
                <c:pt idx="394">
                  <c:v>0.5968214535213755</c:v>
                </c:pt>
                <c:pt idx="395">
                  <c:v>0.59826495825432424</c:v>
                </c:pt>
                <c:pt idx="396">
                  <c:v>0.5997084903155806</c:v>
                </c:pt>
                <c:pt idx="397">
                  <c:v>0.60115204942320355</c:v>
                </c:pt>
                <c:pt idx="398">
                  <c:v>0.60259563529536297</c:v>
                </c:pt>
                <c:pt idx="399">
                  <c:v>0.60403924765033912</c:v>
                </c:pt>
                <c:pt idx="400">
                  <c:v>0.60548288620652102</c:v>
                </c:pt>
                <c:pt idx="401">
                  <c:v>0.60692655068240553</c:v>
                </c:pt>
                <c:pt idx="402">
                  <c:v>0.60837024079659585</c:v>
                </c:pt>
                <c:pt idx="403">
                  <c:v>0.60981395626780066</c:v>
                </c:pt>
                <c:pt idx="404">
                  <c:v>0.61125769681483277</c:v>
                </c:pt>
                <c:pt idx="405">
                  <c:v>0.61270146215660803</c:v>
                </c:pt>
                <c:pt idx="406">
                  <c:v>0.61414525201214409</c:v>
                </c:pt>
                <c:pt idx="407">
                  <c:v>0.6155890661005593</c:v>
                </c:pt>
                <c:pt idx="408">
                  <c:v>0.61703290414107148</c:v>
                </c:pt>
                <c:pt idx="409">
                  <c:v>0.61847676585299671</c:v>
                </c:pt>
                <c:pt idx="410">
                  <c:v>0.61992065095574822</c:v>
                </c:pt>
                <c:pt idx="411">
                  <c:v>0.62136455916883537</c:v>
                </c:pt>
                <c:pt idx="412">
                  <c:v>0.62280849021186224</c:v>
                </c:pt>
                <c:pt idx="413">
                  <c:v>0.62425244380452649</c:v>
                </c:pt>
                <c:pt idx="414">
                  <c:v>0.62569641966661826</c:v>
                </c:pt>
                <c:pt idx="415">
                  <c:v>0.62714041751801919</c:v>
                </c:pt>
                <c:pt idx="416">
                  <c:v>0.62858443707870082</c:v>
                </c:pt>
                <c:pt idx="417">
                  <c:v>0.63002847806872397</c:v>
                </c:pt>
                <c:pt idx="418">
                  <c:v>0.63147254020823718</c:v>
                </c:pt>
                <c:pt idx="419">
                  <c:v>0.63291662321747566</c:v>
                </c:pt>
                <c:pt idx="420">
                  <c:v>0.63436072681676015</c:v>
                </c:pt>
                <c:pt idx="421">
                  <c:v>0.63580485072649584</c:v>
                </c:pt>
                <c:pt idx="422">
                  <c:v>0.63724899466717111</c:v>
                </c:pt>
                <c:pt idx="423">
                  <c:v>0.63869315835935636</c:v>
                </c:pt>
                <c:pt idx="424">
                  <c:v>0.64013734152370294</c:v>
                </c:pt>
                <c:pt idx="425">
                  <c:v>0.64158154388094213</c:v>
                </c:pt>
                <c:pt idx="426">
                  <c:v>0.6430257651518837</c:v>
                </c:pt>
                <c:pt idx="427">
                  <c:v>0.64447000505741481</c:v>
                </c:pt>
                <c:pt idx="428">
                  <c:v>0.64591426331849922</c:v>
                </c:pt>
                <c:pt idx="429">
                  <c:v>0.64735853965617562</c:v>
                </c:pt>
                <c:pt idx="430">
                  <c:v>0.6488028337915569</c:v>
                </c:pt>
                <c:pt idx="431">
                  <c:v>0.65024714544582884</c:v>
                </c:pt>
                <c:pt idx="432">
                  <c:v>0.65169147434024888</c:v>
                </c:pt>
                <c:pt idx="433">
                  <c:v>0.65313582019614524</c:v>
                </c:pt>
                <c:pt idx="434">
                  <c:v>0.65458018273491558</c:v>
                </c:pt>
                <c:pt idx="435">
                  <c:v>0.65602456167802581</c:v>
                </c:pt>
                <c:pt idx="436">
                  <c:v>0.657468956747009</c:v>
                </c:pt>
                <c:pt idx="437">
                  <c:v>0.65891336766346453</c:v>
                </c:pt>
                <c:pt idx="438">
                  <c:v>0.6603577941490566</c:v>
                </c:pt>
                <c:pt idx="439">
                  <c:v>0.66180223592551313</c:v>
                </c:pt>
                <c:pt idx="440">
                  <c:v>0.66324669271462477</c:v>
                </c:pt>
                <c:pt idx="441">
                  <c:v>0.66469116423824381</c:v>
                </c:pt>
                <c:pt idx="442">
                  <c:v>0.66613565021828269</c:v>
                </c:pt>
                <c:pt idx="443">
                  <c:v>0.66758015037671337</c:v>
                </c:pt>
                <c:pt idx="444">
                  <c:v>0.66902466443556585</c:v>
                </c:pt>
                <c:pt idx="445">
                  <c:v>0.67046919211692713</c:v>
                </c:pt>
                <c:pt idx="446">
                  <c:v>0.67191373314294001</c:v>
                </c:pt>
                <c:pt idx="447">
                  <c:v>0.67335828723580227</c:v>
                </c:pt>
                <c:pt idx="448">
                  <c:v>0.67480285411776508</c:v>
                </c:pt>
                <c:pt idx="449">
                  <c:v>0.67624743351113226</c:v>
                </c:pt>
                <c:pt idx="450">
                  <c:v>0.67769202513825899</c:v>
                </c:pt>
                <c:pt idx="451">
                  <c:v>0.67913662872155067</c:v>
                </c:pt>
                <c:pt idx="452">
                  <c:v>0.68058124398346176</c:v>
                </c:pt>
                <c:pt idx="453">
                  <c:v>0.68202587064649478</c:v>
                </c:pt>
                <c:pt idx="454">
                  <c:v>0.68347050843319923</c:v>
                </c:pt>
                <c:pt idx="455">
                  <c:v>0.68491515706617023</c:v>
                </c:pt>
                <c:pt idx="456">
                  <c:v>0.68635981626804765</c:v>
                </c:pt>
                <c:pt idx="457">
                  <c:v>0.68780448576151476</c:v>
                </c:pt>
                <c:pt idx="458">
                  <c:v>0.68924916526929725</c:v>
                </c:pt>
                <c:pt idx="459">
                  <c:v>0.69069385451416221</c:v>
                </c:pt>
                <c:pt idx="460">
                  <c:v>0.69213855321891671</c:v>
                </c:pt>
                <c:pt idx="461">
                  <c:v>0.693583261106407</c:v>
                </c:pt>
                <c:pt idx="462">
                  <c:v>0.6950279778995172</c:v>
                </c:pt>
                <c:pt idx="463">
                  <c:v>0.69647270332116817</c:v>
                </c:pt>
                <c:pt idx="464">
                  <c:v>0.69791743709431664</c:v>
                </c:pt>
                <c:pt idx="465">
                  <c:v>0.69936217894195363</c:v>
                </c:pt>
                <c:pt idx="466">
                  <c:v>0.70080692858710392</c:v>
                </c:pt>
                <c:pt idx="467">
                  <c:v>0.70225168575282437</c:v>
                </c:pt>
                <c:pt idx="468">
                  <c:v>0.70369645016220328</c:v>
                </c:pt>
                <c:pt idx="469">
                  <c:v>0.7051412215383589</c:v>
                </c:pt>
                <c:pt idx="470">
                  <c:v>0.70658599960443857</c:v>
                </c:pt>
                <c:pt idx="471">
                  <c:v>0.70803078408361741</c:v>
                </c:pt>
                <c:pt idx="472">
                  <c:v>0.7094755746990975</c:v>
                </c:pt>
                <c:pt idx="473">
                  <c:v>0.71092037117410645</c:v>
                </c:pt>
                <c:pt idx="474">
                  <c:v>0.71236517323189641</c:v>
                </c:pt>
                <c:pt idx="475">
                  <c:v>0.71380998059574297</c:v>
                </c:pt>
                <c:pt idx="476">
                  <c:v>0.71525479298894412</c:v>
                </c:pt>
                <c:pt idx="477">
                  <c:v>0.71669961013481898</c:v>
                </c:pt>
                <c:pt idx="478">
                  <c:v>0.71814443175670672</c:v>
                </c:pt>
                <c:pt idx="479">
                  <c:v>0.71958925757796566</c:v>
                </c:pt>
                <c:pt idx="480">
                  <c:v>0.72103408732197183</c:v>
                </c:pt>
                <c:pt idx="481">
                  <c:v>0.72247892071211817</c:v>
                </c:pt>
                <c:pt idx="482">
                  <c:v>0.72392375747181326</c:v>
                </c:pt>
                <c:pt idx="483">
                  <c:v>0.72536859732448011</c:v>
                </c:pt>
                <c:pt idx="484">
                  <c:v>0.7268134399935553</c:v>
                </c:pt>
                <c:pt idx="485">
                  <c:v>0.72825828520248759</c:v>
                </c:pt>
                <c:pt idx="486">
                  <c:v>0.72970313267473719</c:v>
                </c:pt>
                <c:pt idx="487">
                  <c:v>0.7311479821337743</c:v>
                </c:pt>
                <c:pt idx="488">
                  <c:v>0.73259283330307801</c:v>
                </c:pt>
                <c:pt idx="489">
                  <c:v>0.7340376859061355</c:v>
                </c:pt>
                <c:pt idx="490">
                  <c:v>0.73548253966644062</c:v>
                </c:pt>
                <c:pt idx="491">
                  <c:v>0.73692739430749299</c:v>
                </c:pt>
                <c:pt idx="492">
                  <c:v>0.73837224955279668</c:v>
                </c:pt>
                <c:pt idx="493">
                  <c:v>0.7398171051258593</c:v>
                </c:pt>
                <c:pt idx="494">
                  <c:v>0.7412619607501908</c:v>
                </c:pt>
                <c:pt idx="495">
                  <c:v>0.74270681614930234</c:v>
                </c:pt>
                <c:pt idx="496">
                  <c:v>0.74415167104670521</c:v>
                </c:pt>
                <c:pt idx="497">
                  <c:v>0.74559652516590991</c:v>
                </c:pt>
                <c:pt idx="498">
                  <c:v>0.7470413782304246</c:v>
                </c:pt>
                <c:pt idx="499">
                  <c:v>0.74848622996375447</c:v>
                </c:pt>
                <c:pt idx="500">
                  <c:v>0.74993108008940024</c:v>
                </c:pt>
                <c:pt idx="501">
                  <c:v>0.75137592833085731</c:v>
                </c:pt>
                <c:pt idx="502">
                  <c:v>0.75282077441161466</c:v>
                </c:pt>
                <c:pt idx="503">
                  <c:v>0.75426561805515346</c:v>
                </c:pt>
                <c:pt idx="504">
                  <c:v>0.75571045898494627</c:v>
                </c:pt>
                <c:pt idx="505">
                  <c:v>0.75715529692445571</c:v>
                </c:pt>
                <c:pt idx="506">
                  <c:v>0.75860013159713369</c:v>
                </c:pt>
                <c:pt idx="507">
                  <c:v>0.76004496272641975</c:v>
                </c:pt>
                <c:pt idx="508">
                  <c:v>0.76148979003574058</c:v>
                </c:pt>
                <c:pt idx="509">
                  <c:v>0.76293461324850831</c:v>
                </c:pt>
                <c:pt idx="510">
                  <c:v>0.76437943208811987</c:v>
                </c:pt>
                <c:pt idx="511">
                  <c:v>0.76582424627795564</c:v>
                </c:pt>
                <c:pt idx="512">
                  <c:v>0.76726905554137848</c:v>
                </c:pt>
                <c:pt idx="513">
                  <c:v>0.76871385960173233</c:v>
                </c:pt>
                <c:pt idx="514">
                  <c:v>0.77015865818234153</c:v>
                </c:pt>
                <c:pt idx="515">
                  <c:v>0.7716034510065094</c:v>
                </c:pt>
                <c:pt idx="516">
                  <c:v>0.77304823779751719</c:v>
                </c:pt>
                <c:pt idx="517">
                  <c:v>0.77449301827862294</c:v>
                </c:pt>
                <c:pt idx="518">
                  <c:v>0.77593779217306058</c:v>
                </c:pt>
                <c:pt idx="519">
                  <c:v>0.77738255920403865</c:v>
                </c:pt>
                <c:pt idx="520">
                  <c:v>0.77882731909473901</c:v>
                </c:pt>
                <c:pt idx="521">
                  <c:v>0.78027207156831613</c:v>
                </c:pt>
                <c:pt idx="522">
                  <c:v>0.78171681634789558</c:v>
                </c:pt>
                <c:pt idx="523">
                  <c:v>0.78316155315657332</c:v>
                </c:pt>
                <c:pt idx="524">
                  <c:v>0.78460628171741409</c:v>
                </c:pt>
                <c:pt idx="525">
                  <c:v>0.78605100175345088</c:v>
                </c:pt>
                <c:pt idx="526">
                  <c:v>0.78749571298768328</c:v>
                </c:pt>
                <c:pt idx="527">
                  <c:v>0.78894041514307656</c:v>
                </c:pt>
                <c:pt idx="528">
                  <c:v>0.79038510794256078</c:v>
                </c:pt>
                <c:pt idx="529">
                  <c:v>0.7918297911090294</c:v>
                </c:pt>
                <c:pt idx="530">
                  <c:v>0.79327446436533822</c:v>
                </c:pt>
                <c:pt idx="531">
                  <c:v>0.7947191274343044</c:v>
                </c:pt>
                <c:pt idx="532">
                  <c:v>0.79616378003870503</c:v>
                </c:pt>
                <c:pt idx="533">
                  <c:v>0.79760842190127623</c:v>
                </c:pt>
                <c:pt idx="534">
                  <c:v>0.79905305274471228</c:v>
                </c:pt>
                <c:pt idx="535">
                  <c:v>0.80049767229166391</c:v>
                </c:pt>
                <c:pt idx="536">
                  <c:v>0.80194228026473768</c:v>
                </c:pt>
                <c:pt idx="537">
                  <c:v>0.80338687638649464</c:v>
                </c:pt>
                <c:pt idx="538">
                  <c:v>0.8048314603794493</c:v>
                </c:pt>
                <c:pt idx="539">
                  <c:v>0.80627603196606834</c:v>
                </c:pt>
                <c:pt idx="540">
                  <c:v>0.80772059086876979</c:v>
                </c:pt>
                <c:pt idx="541">
                  <c:v>0.80916513680992153</c:v>
                </c:pt>
                <c:pt idx="542">
                  <c:v>0.81060966951184044</c:v>
                </c:pt>
                <c:pt idx="543">
                  <c:v>0.81205418869679125</c:v>
                </c:pt>
                <c:pt idx="544">
                  <c:v>0.81349869408698539</c:v>
                </c:pt>
                <c:pt idx="545">
                  <c:v>0.81494318540457955</c:v>
                </c:pt>
                <c:pt idx="546">
                  <c:v>0.81638766237167526</c:v>
                </c:pt>
                <c:pt idx="547">
                  <c:v>0.81783212471031697</c:v>
                </c:pt>
                <c:pt idx="548">
                  <c:v>0.8192765721424915</c:v>
                </c:pt>
                <c:pt idx="549">
                  <c:v>0.82072100439012663</c:v>
                </c:pt>
                <c:pt idx="550">
                  <c:v>0.82216542117509006</c:v>
                </c:pt>
                <c:pt idx="551">
                  <c:v>0.82360982221918821</c:v>
                </c:pt>
                <c:pt idx="552">
                  <c:v>0.82505420724416523</c:v>
                </c:pt>
                <c:pt idx="553">
                  <c:v>0.82649857597170173</c:v>
                </c:pt>
                <c:pt idx="554">
                  <c:v>0.82794292812341375</c:v>
                </c:pt>
                <c:pt idx="555">
                  <c:v>0.82938726342085145</c:v>
                </c:pt>
                <c:pt idx="556">
                  <c:v>0.83083158158549808</c:v>
                </c:pt>
                <c:pt idx="557">
                  <c:v>0.83227588233876904</c:v>
                </c:pt>
                <c:pt idx="558">
                  <c:v>0.83372016540201033</c:v>
                </c:pt>
                <c:pt idx="559">
                  <c:v>0.83516443049649791</c:v>
                </c:pt>
                <c:pt idx="560">
                  <c:v>0.83660867734343602</c:v>
                </c:pt>
                <c:pt idx="561">
                  <c:v>0.83805290566395652</c:v>
                </c:pt>
                <c:pt idx="562">
                  <c:v>0.83949711517911729</c:v>
                </c:pt>
                <c:pt idx="563">
                  <c:v>0.84094130560990166</c:v>
                </c:pt>
                <c:pt idx="564">
                  <c:v>0.84238547667721675</c:v>
                </c:pt>
                <c:pt idx="565">
                  <c:v>0.84382962810189244</c:v>
                </c:pt>
                <c:pt idx="566">
                  <c:v>0.84527375960468054</c:v>
                </c:pt>
                <c:pt idx="567">
                  <c:v>0.84671787090625317</c:v>
                </c:pt>
                <c:pt idx="568">
                  <c:v>0.84816196172720204</c:v>
                </c:pt>
                <c:pt idx="569">
                  <c:v>0.84960603178803695</c:v>
                </c:pt>
                <c:pt idx="570">
                  <c:v>0.85105008080918498</c:v>
                </c:pt>
                <c:pt idx="571">
                  <c:v>0.85249410851098895</c:v>
                </c:pt>
                <c:pt idx="572">
                  <c:v>0.85393811461370661</c:v>
                </c:pt>
                <c:pt idx="573">
                  <c:v>0.85538209883750937</c:v>
                </c:pt>
                <c:pt idx="574">
                  <c:v>0.85682606090248103</c:v>
                </c:pt>
                <c:pt idx="575">
                  <c:v>0.85827000052861679</c:v>
                </c:pt>
                <c:pt idx="576">
                  <c:v>0.85971391743582204</c:v>
                </c:pt>
                <c:pt idx="577">
                  <c:v>0.86115781134391112</c:v>
                </c:pt>
                <c:pt idx="578">
                  <c:v>0.86260168197260623</c:v>
                </c:pt>
                <c:pt idx="579">
                  <c:v>0.86404552904153631</c:v>
                </c:pt>
                <c:pt idx="580">
                  <c:v>0.86548935227023582</c:v>
                </c:pt>
                <c:pt idx="581">
                  <c:v>0.86693315137814353</c:v>
                </c:pt>
                <c:pt idx="582">
                  <c:v>0.86837692608460149</c:v>
                </c:pt>
                <c:pt idx="583">
                  <c:v>0.86982067610885372</c:v>
                </c:pt>
                <c:pt idx="584">
                  <c:v>0.87126440117004511</c:v>
                </c:pt>
                <c:pt idx="585">
                  <c:v>0.87270810098722029</c:v>
                </c:pt>
                <c:pt idx="586">
                  <c:v>0.87415177527932253</c:v>
                </c:pt>
                <c:pt idx="587">
                  <c:v>0.87559542376519217</c:v>
                </c:pt>
                <c:pt idx="588">
                  <c:v>0.87703904616356598</c:v>
                </c:pt>
                <c:pt idx="589">
                  <c:v>0.87848264219307559</c:v>
                </c:pt>
                <c:pt idx="590">
                  <c:v>0.87992621157224649</c:v>
                </c:pt>
                <c:pt idx="591">
                  <c:v>0.8813697540194968</c:v>
                </c:pt>
                <c:pt idx="592">
                  <c:v>0.88281326925313619</c:v>
                </c:pt>
                <c:pt idx="593">
                  <c:v>0.88425675699136452</c:v>
                </c:pt>
                <c:pt idx="594">
                  <c:v>0.88570021695227086</c:v>
                </c:pt>
                <c:pt idx="595">
                  <c:v>0.88714364885383212</c:v>
                </c:pt>
                <c:pt idx="596">
                  <c:v>0.88858705241391189</c:v>
                </c:pt>
                <c:pt idx="597">
                  <c:v>0.8900304273502595</c:v>
                </c:pt>
                <c:pt idx="598">
                  <c:v>0.89147377338050837</c:v>
                </c:pt>
                <c:pt idx="599">
                  <c:v>0.89291709022217536</c:v>
                </c:pt>
                <c:pt idx="600">
                  <c:v>0.89436037759265907</c:v>
                </c:pt>
                <c:pt idx="601">
                  <c:v>0.895803635209239</c:v>
                </c:pt>
                <c:pt idx="602">
                  <c:v>0.89724686278907428</c:v>
                </c:pt>
                <c:pt idx="603">
                  <c:v>0.89869006004920227</c:v>
                </c:pt>
                <c:pt idx="604">
                  <c:v>0.9001332267065375</c:v>
                </c:pt>
                <c:pt idx="605">
                  <c:v>0.90157636247787065</c:v>
                </c:pt>
                <c:pt idx="606">
                  <c:v>0.90301946707986713</c:v>
                </c:pt>
                <c:pt idx="607">
                  <c:v>0.9044625402290658</c:v>
                </c:pt>
                <c:pt idx="608">
                  <c:v>0.90590558164187807</c:v>
                </c:pt>
                <c:pt idx="609">
                  <c:v>0.90734859103458632</c:v>
                </c:pt>
                <c:pt idx="610">
                  <c:v>0.90879156812334294</c:v>
                </c:pt>
                <c:pt idx="611">
                  <c:v>0.9102345126241691</c:v>
                </c:pt>
                <c:pt idx="612">
                  <c:v>0.91167742425295339</c:v>
                </c:pt>
                <c:pt idx="613">
                  <c:v>0.91312030272545086</c:v>
                </c:pt>
                <c:pt idx="614">
                  <c:v>0.91456314775728154</c:v>
                </c:pt>
                <c:pt idx="615">
                  <c:v>0.91600595906392923</c:v>
                </c:pt>
                <c:pt idx="616">
                  <c:v>0.91744873636074054</c:v>
                </c:pt>
                <c:pt idx="617">
                  <c:v>0.91889147936292337</c:v>
                </c:pt>
                <c:pt idx="618">
                  <c:v>0.92033418778554588</c:v>
                </c:pt>
                <c:pt idx="619">
                  <c:v>0.9217768613435352</c:v>
                </c:pt>
                <c:pt idx="620">
                  <c:v>0.92321949975167616</c:v>
                </c:pt>
                <c:pt idx="621">
                  <c:v>0.92466210272461002</c:v>
                </c:pt>
                <c:pt idx="622">
                  <c:v>0.92610466997683338</c:v>
                </c:pt>
                <c:pt idx="623">
                  <c:v>0.92754720122269685</c:v>
                </c:pt>
                <c:pt idx="624">
                  <c:v>0.92898969617640381</c:v>
                </c:pt>
                <c:pt idx="625">
                  <c:v>0.93043215455200923</c:v>
                </c:pt>
                <c:pt idx="626">
                  <c:v>0.93187457606341839</c:v>
                </c:pt>
                <c:pt idx="627">
                  <c:v>0.9333169604243855</c:v>
                </c:pt>
                <c:pt idx="628">
                  <c:v>0.93475930734851265</c:v>
                </c:pt>
                <c:pt idx="629">
                  <c:v>0.93620161654924849</c:v>
                </c:pt>
                <c:pt idx="630">
                  <c:v>0.93764388773988705</c:v>
                </c:pt>
                <c:pt idx="631">
                  <c:v>0.93908612063356633</c:v>
                </c:pt>
                <c:pt idx="632">
                  <c:v>0.94052831494326716</c:v>
                </c:pt>
                <c:pt idx="633">
                  <c:v>0.94197047038181192</c:v>
                </c:pt>
                <c:pt idx="634">
                  <c:v>0.94341258666186312</c:v>
                </c:pt>
                <c:pt idx="635">
                  <c:v>0.9448546634959224</c:v>
                </c:pt>
                <c:pt idx="636">
                  <c:v>0.9462967005963292</c:v>
                </c:pt>
                <c:pt idx="637">
                  <c:v>0.94773869767525931</c:v>
                </c:pt>
                <c:pt idx="638">
                  <c:v>0.94918065444472377</c:v>
                </c:pt>
                <c:pt idx="639">
                  <c:v>0.95062257061656763</c:v>
                </c:pt>
                <c:pt idx="640">
                  <c:v>0.95206444590246853</c:v>
                </c:pt>
                <c:pt idx="641">
                  <c:v>0.95350628001393534</c:v>
                </c:pt>
                <c:pt idx="642">
                  <c:v>0.9549480726623073</c:v>
                </c:pt>
                <c:pt idx="643">
                  <c:v>0.95638982355875224</c:v>
                </c:pt>
                <c:pt idx="644">
                  <c:v>0.95783153241426566</c:v>
                </c:pt>
                <c:pt idx="645">
                  <c:v>0.95927319893966922</c:v>
                </c:pt>
                <c:pt idx="646">
                  <c:v>0.96071482284560961</c:v>
                </c:pt>
                <c:pt idx="647">
                  <c:v>0.96215640384255707</c:v>
                </c:pt>
                <c:pt idx="648">
                  <c:v>0.96359794164080415</c:v>
                </c:pt>
                <c:pt idx="649">
                  <c:v>0.9650394359504646</c:v>
                </c:pt>
                <c:pt idx="650">
                  <c:v>0.9664808864814719</c:v>
                </c:pt>
                <c:pt idx="651">
                  <c:v>0.9679222929435779</c:v>
                </c:pt>
                <c:pt idx="652">
                  <c:v>0.96936365504635169</c:v>
                </c:pt>
                <c:pt idx="653">
                  <c:v>0.97080497249917808</c:v>
                </c:pt>
                <c:pt idx="654">
                  <c:v>0.97224624501125645</c:v>
                </c:pt>
                <c:pt idx="655">
                  <c:v>0.97368747229159947</c:v>
                </c:pt>
                <c:pt idx="656">
                  <c:v>0.9751286540490316</c:v>
                </c:pt>
                <c:pt idx="657">
                  <c:v>0.97656978999218791</c:v>
                </c:pt>
                <c:pt idx="658">
                  <c:v>0.97801087982951262</c:v>
                </c:pt>
                <c:pt idx="659">
                  <c:v>0.97945192326925801</c:v>
                </c:pt>
                <c:pt idx="660">
                  <c:v>0.98089292001948292</c:v>
                </c:pt>
                <c:pt idx="661">
                  <c:v>0.98233386978805137</c:v>
                </c:pt>
                <c:pt idx="662">
                  <c:v>0.98377477228263122</c:v>
                </c:pt>
                <c:pt idx="663">
                  <c:v>0.98521562721069311</c:v>
                </c:pt>
                <c:pt idx="664">
                  <c:v>0.98665643427950889</c:v>
                </c:pt>
                <c:pt idx="665">
                  <c:v>0.98809719319615008</c:v>
                </c:pt>
                <c:pt idx="666">
                  <c:v>0.98953790366748706</c:v>
                </c:pt>
                <c:pt idx="667">
                  <c:v>0.99097856540018714</c:v>
                </c:pt>
                <c:pt idx="668">
                  <c:v>0.99241917810071367</c:v>
                </c:pt>
                <c:pt idx="669">
                  <c:v>0.9938597414753243</c:v>
                </c:pt>
                <c:pt idx="670">
                  <c:v>0.99530025523006993</c:v>
                </c:pt>
                <c:pt idx="671">
                  <c:v>0.99674071907079331</c:v>
                </c:pt>
                <c:pt idx="672">
                  <c:v>0.99818113270312736</c:v>
                </c:pt>
                <c:pt idx="673">
                  <c:v>0.99962149583249416</c:v>
                </c:pt>
                <c:pt idx="674">
                  <c:v>1.0010618081641034</c:v>
                </c:pt>
                <c:pt idx="675">
                  <c:v>1.0025020694029512</c:v>
                </c:pt>
                <c:pt idx="676">
                  <c:v>1.0039422792538182</c:v>
                </c:pt>
                <c:pt idx="677">
                  <c:v>1.005382437421269</c:v>
                </c:pt>
                <c:pt idx="678">
                  <c:v>1.0068225436096501</c:v>
                </c:pt>
                <c:pt idx="679">
                  <c:v>1.0082625975230888</c:v>
                </c:pt>
                <c:pt idx="680">
                  <c:v>1.0097025988654917</c:v>
                </c:pt>
                <c:pt idx="681">
                  <c:v>1.0111425473405435</c:v>
                </c:pt>
                <c:pt idx="682">
                  <c:v>1.0125824426517052</c:v>
                </c:pt>
                <c:pt idx="683">
                  <c:v>1.0140222845022131</c:v>
                </c:pt>
                <c:pt idx="684">
                  <c:v>1.0154620725950771</c:v>
                </c:pt>
                <c:pt idx="685">
                  <c:v>1.0169018066330799</c:v>
                </c:pt>
                <c:pt idx="686">
                  <c:v>1.0183414863187745</c:v>
                </c:pt>
                <c:pt idx="687">
                  <c:v>1.0197811113544839</c:v>
                </c:pt>
                <c:pt idx="688">
                  <c:v>1.0212206814422988</c:v>
                </c:pt>
                <c:pt idx="689">
                  <c:v>1.0226601962840769</c:v>
                </c:pt>
                <c:pt idx="690">
                  <c:v>1.024099655581441</c:v>
                </c:pt>
                <c:pt idx="691">
                  <c:v>1.0255390590357776</c:v>
                </c:pt>
                <c:pt idx="692">
                  <c:v>1.0269784063482357</c:v>
                </c:pt>
                <c:pt idx="693">
                  <c:v>1.028417697219725</c:v>
                </c:pt>
                <c:pt idx="694">
                  <c:v>1.0298569313509152</c:v>
                </c:pt>
                <c:pt idx="695">
                  <c:v>1.0312961084422334</c:v>
                </c:pt>
                <c:pt idx="696">
                  <c:v>1.0327352281938638</c:v>
                </c:pt>
                <c:pt idx="697">
                  <c:v>1.0341742903057454</c:v>
                </c:pt>
                <c:pt idx="698">
                  <c:v>1.0356132944775711</c:v>
                </c:pt>
                <c:pt idx="699">
                  <c:v>1.0370522404087861</c:v>
                </c:pt>
                <c:pt idx="700">
                  <c:v>1.038491127798586</c:v>
                </c:pt>
                <c:pt idx="701">
                  <c:v>1.0399299563459161</c:v>
                </c:pt>
                <c:pt idx="702">
                  <c:v>1.0413687257494693</c:v>
                </c:pt>
                <c:pt idx="703">
                  <c:v>1.0428074357076844</c:v>
                </c:pt>
                <c:pt idx="704">
                  <c:v>1.0442460859187459</c:v>
                </c:pt>
                <c:pt idx="705">
                  <c:v>1.0456846760805811</c:v>
                </c:pt>
                <c:pt idx="706">
                  <c:v>1.0471232058908595</c:v>
                </c:pt>
                <c:pt idx="707">
                  <c:v>1.0485616750469908</c:v>
                </c:pt>
                <c:pt idx="708">
                  <c:v>1.0500000832461236</c:v>
                </c:pt>
                <c:pt idx="709">
                  <c:v>1.0514384301851438</c:v>
                </c:pt>
                <c:pt idx="710">
                  <c:v>1.0528767155606733</c:v>
                </c:pt>
                <c:pt idx="711">
                  <c:v>1.0543149390690685</c:v>
                </c:pt>
                <c:pt idx="712">
                  <c:v>1.0557531004064185</c:v>
                </c:pt>
                <c:pt idx="713">
                  <c:v>1.0571911992685437</c:v>
                </c:pt>
                <c:pt idx="714">
                  <c:v>1.0586292353509943</c:v>
                </c:pt>
                <c:pt idx="715">
                  <c:v>1.0600672083490492</c:v>
                </c:pt>
                <c:pt idx="716">
                  <c:v>1.0615051179577135</c:v>
                </c:pt>
                <c:pt idx="717">
                  <c:v>1.0629429638717178</c:v>
                </c:pt>
                <c:pt idx="718">
                  <c:v>1.0643807457855166</c:v>
                </c:pt>
                <c:pt idx="719">
                  <c:v>1.0658184633932859</c:v>
                </c:pt>
                <c:pt idx="720">
                  <c:v>1.0672561163889231</c:v>
                </c:pt>
                <c:pt idx="721">
                  <c:v>1.0686937044660441</c:v>
                </c:pt>
                <c:pt idx="722">
                  <c:v>1.0701312273179822</c:v>
                </c:pt>
                <c:pt idx="723">
                  <c:v>1.0715686846377872</c:v>
                </c:pt>
                <c:pt idx="724">
                  <c:v>1.0730060761182227</c:v>
                </c:pt>
                <c:pt idx="725">
                  <c:v>1.0744434014517654</c:v>
                </c:pt>
                <c:pt idx="726">
                  <c:v>1.0758806603306028</c:v>
                </c:pt>
                <c:pt idx="727">
                  <c:v>1.0773178524466327</c:v>
                </c:pt>
                <c:pt idx="728">
                  <c:v>1.0787549774914602</c:v>
                </c:pt>
                <c:pt idx="729">
                  <c:v>1.0801920351563974</c:v>
                </c:pt>
                <c:pt idx="730">
                  <c:v>1.0816290251324612</c:v>
                </c:pt>
                <c:pt idx="731">
                  <c:v>1.0830659471103714</c:v>
                </c:pt>
                <c:pt idx="732">
                  <c:v>1.0845028007805497</c:v>
                </c:pt>
                <c:pt idx="733">
                  <c:v>1.0859395858331178</c:v>
                </c:pt>
                <c:pt idx="734">
                  <c:v>1.0873763019578957</c:v>
                </c:pt>
                <c:pt idx="735">
                  <c:v>1.0888129488444007</c:v>
                </c:pt>
                <c:pt idx="736">
                  <c:v>1.0902495261818446</c:v>
                </c:pt>
                <c:pt idx="737">
                  <c:v>1.0916860336591332</c:v>
                </c:pt>
                <c:pt idx="738">
                  <c:v>1.0931224709648641</c:v>
                </c:pt>
                <c:pt idx="739">
                  <c:v>1.0945588377873252</c:v>
                </c:pt>
                <c:pt idx="740">
                  <c:v>1.0959951338144931</c:v>
                </c:pt>
                <c:pt idx="741">
                  <c:v>1.0974313587340312</c:v>
                </c:pt>
                <c:pt idx="742">
                  <c:v>1.0988675122332883</c:v>
                </c:pt>
                <c:pt idx="743">
                  <c:v>1.1003035939992969</c:v>
                </c:pt>
                <c:pt idx="744">
                  <c:v>1.1017396037187714</c:v>
                </c:pt>
                <c:pt idx="745">
                  <c:v>1.103175541078107</c:v>
                </c:pt>
                <c:pt idx="746">
                  <c:v>1.1046114057633769</c:v>
                </c:pt>
                <c:pt idx="747">
                  <c:v>1.1060471974603319</c:v>
                </c:pt>
                <c:pt idx="748">
                  <c:v>1.1074829158543975</c:v>
                </c:pt>
                <c:pt idx="749">
                  <c:v>1.1089185606306731</c:v>
                </c:pt>
                <c:pt idx="750">
                  <c:v>1.11035413147393</c:v>
                </c:pt>
                <c:pt idx="751">
                  <c:v>1.1117896280686099</c:v>
                </c:pt>
                <c:pt idx="752">
                  <c:v>1.1132250500988228</c:v>
                </c:pt>
                <c:pt idx="753">
                  <c:v>1.1146603972483451</c:v>
                </c:pt>
                <c:pt idx="754">
                  <c:v>1.116095669200619</c:v>
                </c:pt>
                <c:pt idx="755">
                  <c:v>1.1175308656387495</c:v>
                </c:pt>
                <c:pt idx="756">
                  <c:v>1.1189659862455033</c:v>
                </c:pt>
                <c:pt idx="757">
                  <c:v>1.1204010307033072</c:v>
                </c:pt>
                <c:pt idx="758">
                  <c:v>1.1218359986942459</c:v>
                </c:pt>
                <c:pt idx="759">
                  <c:v>1.1232708899000605</c:v>
                </c:pt>
                <c:pt idx="760">
                  <c:v>1.1247057040021469</c:v>
                </c:pt>
                <c:pt idx="761">
                  <c:v>1.1261404406815536</c:v>
                </c:pt>
                <c:pt idx="762">
                  <c:v>1.1275750996189804</c:v>
                </c:pt>
                <c:pt idx="763">
                  <c:v>1.1290096804947762</c:v>
                </c:pt>
                <c:pt idx="764">
                  <c:v>1.1304441829889378</c:v>
                </c:pt>
                <c:pt idx="765">
                  <c:v>1.1318786067811075</c:v>
                </c:pt>
                <c:pt idx="766">
                  <c:v>1.1333129515505718</c:v>
                </c:pt>
                <c:pt idx="767">
                  <c:v>1.1347472169762591</c:v>
                </c:pt>
                <c:pt idx="768">
                  <c:v>1.1361814027367385</c:v>
                </c:pt>
                <c:pt idx="769">
                  <c:v>1.1376155085102175</c:v>
                </c:pt>
                <c:pt idx="770">
                  <c:v>1.1390495339745403</c:v>
                </c:pt>
                <c:pt idx="771">
                  <c:v>1.140483478807186</c:v>
                </c:pt>
                <c:pt idx="772">
                  <c:v>1.1419173426852671</c:v>
                </c:pt>
                <c:pt idx="773">
                  <c:v>1.1433511252855271</c:v>
                </c:pt>
                <c:pt idx="774">
                  <c:v>1.1447848262843392</c:v>
                </c:pt>
                <c:pt idx="775">
                  <c:v>1.146218445357704</c:v>
                </c:pt>
                <c:pt idx="776">
                  <c:v>1.1476519821812479</c:v>
                </c:pt>
                <c:pt idx="777">
                  <c:v>1.149085436430221</c:v>
                </c:pt>
                <c:pt idx="778">
                  <c:v>1.1505188077794959</c:v>
                </c:pt>
                <c:pt idx="779">
                  <c:v>1.151952095903565</c:v>
                </c:pt>
                <c:pt idx="780">
                  <c:v>1.1533853004765389</c:v>
                </c:pt>
                <c:pt idx="781">
                  <c:v>1.1548184211721448</c:v>
                </c:pt>
                <c:pt idx="782">
                  <c:v>1.1562514576637244</c:v>
                </c:pt>
                <c:pt idx="783">
                  <c:v>1.1576844096242318</c:v>
                </c:pt>
                <c:pt idx="784">
                  <c:v>1.1591172767262321</c:v>
                </c:pt>
                <c:pt idx="785">
                  <c:v>1.1605500586418989</c:v>
                </c:pt>
                <c:pt idx="786">
                  <c:v>1.1619827550430128</c:v>
                </c:pt>
                <c:pt idx="787">
                  <c:v>1.1634153656009594</c:v>
                </c:pt>
                <c:pt idx="788">
                  <c:v>1.1648478899867272</c:v>
                </c:pt>
                <c:pt idx="789">
                  <c:v>1.1662803278709057</c:v>
                </c:pt>
                <c:pt idx="790">
                  <c:v>1.1677126789236838</c:v>
                </c:pt>
                <c:pt idx="791">
                  <c:v>1.1691449428148473</c:v>
                </c:pt>
                <c:pt idx="792">
                  <c:v>1.1705771192137773</c:v>
                </c:pt>
                <c:pt idx="793">
                  <c:v>1.1720092077894479</c:v>
                </c:pt>
                <c:pt idx="794">
                  <c:v>1.1734412082104251</c:v>
                </c:pt>
                <c:pt idx="795">
                  <c:v>1.1748731201448637</c:v>
                </c:pt>
                <c:pt idx="796">
                  <c:v>1.1763049432605057</c:v>
                </c:pt>
                <c:pt idx="797">
                  <c:v>1.1777366772246787</c:v>
                </c:pt>
                <c:pt idx="798">
                  <c:v>1.1791683217042934</c:v>
                </c:pt>
                <c:pt idx="799">
                  <c:v>1.1805998763658418</c:v>
                </c:pt>
                <c:pt idx="800">
                  <c:v>1.1820313408753955</c:v>
                </c:pt>
                <c:pt idx="801">
                  <c:v>1.1834627148986028</c:v>
                </c:pt>
                <c:pt idx="802">
                  <c:v>1.1848939981006874</c:v>
                </c:pt>
                <c:pt idx="803">
                  <c:v>1.1863251901464464</c:v>
                </c:pt>
                <c:pt idx="804">
                  <c:v>1.1877562907002477</c:v>
                </c:pt>
                <c:pt idx="805">
                  <c:v>1.1891872994260284</c:v>
                </c:pt>
                <c:pt idx="806">
                  <c:v>1.1906182159872924</c:v>
                </c:pt>
                <c:pt idx="807">
                  <c:v>1.1920490400471089</c:v>
                </c:pt>
                <c:pt idx="808">
                  <c:v>1.1934797712681096</c:v>
                </c:pt>
                <c:pt idx="809">
                  <c:v>1.1949104093124869</c:v>
                </c:pt>
                <c:pt idx="810">
                  <c:v>1.196340953841992</c:v>
                </c:pt>
                <c:pt idx="811">
                  <c:v>1.1977714045179328</c:v>
                </c:pt>
                <c:pt idx="812">
                  <c:v>1.1992017610011714</c:v>
                </c:pt>
                <c:pt idx="813">
                  <c:v>1.2006320229521219</c:v>
                </c:pt>
                <c:pt idx="814">
                  <c:v>1.2020621900307491</c:v>
                </c:pt>
                <c:pt idx="815">
                  <c:v>1.2034922618965658</c:v>
                </c:pt>
                <c:pt idx="816">
                  <c:v>1.2049222382086304</c:v>
                </c:pt>
                <c:pt idx="817">
                  <c:v>1.2063521186255453</c:v>
                </c:pt>
                <c:pt idx="818">
                  <c:v>1.2077819028054542</c:v>
                </c:pt>
                <c:pt idx="819">
                  <c:v>1.2092115904060403</c:v>
                </c:pt>
                <c:pt idx="820">
                  <c:v>1.2106411810845241</c:v>
                </c:pt>
                <c:pt idx="821">
                  <c:v>1.212070674497661</c:v>
                </c:pt>
                <c:pt idx="822">
                  <c:v>1.2135000703017396</c:v>
                </c:pt>
                <c:pt idx="823">
                  <c:v>1.2149293681525786</c:v>
                </c:pt>
                <c:pt idx="824">
                  <c:v>1.2163585677055253</c:v>
                </c:pt>
                <c:pt idx="825">
                  <c:v>1.2177876686154534</c:v>
                </c:pt>
                <c:pt idx="826">
                  <c:v>1.2192166705367604</c:v>
                </c:pt>
                <c:pt idx="827">
                  <c:v>1.2206455731233654</c:v>
                </c:pt>
                <c:pt idx="828">
                  <c:v>1.2220743760287072</c:v>
                </c:pt>
                <c:pt idx="829">
                  <c:v>1.2235030789057415</c:v>
                </c:pt>
                <c:pt idx="830">
                  <c:v>1.2249316814069393</c:v>
                </c:pt>
                <c:pt idx="831">
                  <c:v>1.2263601831842841</c:v>
                </c:pt>
                <c:pt idx="832">
                  <c:v>1.2277885838892695</c:v>
                </c:pt>
                <c:pt idx="833">
                  <c:v>1.2292168831728976</c:v>
                </c:pt>
                <c:pt idx="834">
                  <c:v>1.2306450806856759</c:v>
                </c:pt>
                <c:pt idx="835">
                  <c:v>1.2313445420810851</c:v>
                </c:pt>
                <c:pt idx="836">
                  <c:v>1.2320440034764943</c:v>
                </c:pt>
                <c:pt idx="837">
                  <c:v>1.2327434648719036</c:v>
                </c:pt>
                <c:pt idx="838">
                  <c:v>1.2334429262673128</c:v>
                </c:pt>
                <c:pt idx="839">
                  <c:v>1.234142387662722</c:v>
                </c:pt>
                <c:pt idx="840">
                  <c:v>1.2348418490581312</c:v>
                </c:pt>
                <c:pt idx="841">
                  <c:v>1.2355413104535404</c:v>
                </c:pt>
                <c:pt idx="842">
                  <c:v>1.2362407718489496</c:v>
                </c:pt>
                <c:pt idx="843">
                  <c:v>1.2369402332443589</c:v>
                </c:pt>
                <c:pt idx="844">
                  <c:v>1.2376396946397681</c:v>
                </c:pt>
                <c:pt idx="845">
                  <c:v>1.2383391560351773</c:v>
                </c:pt>
                <c:pt idx="846">
                  <c:v>1.2390386174305865</c:v>
                </c:pt>
                <c:pt idx="847">
                  <c:v>1.2397380788259957</c:v>
                </c:pt>
                <c:pt idx="848">
                  <c:v>1.240437540221405</c:v>
                </c:pt>
                <c:pt idx="849">
                  <c:v>1.2411370016168142</c:v>
                </c:pt>
                <c:pt idx="850">
                  <c:v>1.2418364630122234</c:v>
                </c:pt>
                <c:pt idx="851">
                  <c:v>1.2425359244076326</c:v>
                </c:pt>
                <c:pt idx="852">
                  <c:v>1.2432353858030418</c:v>
                </c:pt>
                <c:pt idx="853">
                  <c:v>1.243934847198451</c:v>
                </c:pt>
                <c:pt idx="854">
                  <c:v>1.2446343085938603</c:v>
                </c:pt>
                <c:pt idx="855">
                  <c:v>1.2453337699892695</c:v>
                </c:pt>
                <c:pt idx="856">
                  <c:v>1.2460332313846787</c:v>
                </c:pt>
                <c:pt idx="857">
                  <c:v>1.2467326927800879</c:v>
                </c:pt>
                <c:pt idx="858">
                  <c:v>1.2474321541754971</c:v>
                </c:pt>
                <c:pt idx="859">
                  <c:v>1.2481316155709063</c:v>
                </c:pt>
                <c:pt idx="860">
                  <c:v>1.2488310769663156</c:v>
                </c:pt>
                <c:pt idx="861">
                  <c:v>1.2495305383617248</c:v>
                </c:pt>
                <c:pt idx="862">
                  <c:v>1.250229999757134</c:v>
                </c:pt>
                <c:pt idx="863">
                  <c:v>1.2509294611525432</c:v>
                </c:pt>
                <c:pt idx="864">
                  <c:v>1.2516289225479524</c:v>
                </c:pt>
                <c:pt idx="865">
                  <c:v>1.2523283839433617</c:v>
                </c:pt>
                <c:pt idx="866">
                  <c:v>1.2530278453387709</c:v>
                </c:pt>
                <c:pt idx="867">
                  <c:v>1.2537273067341801</c:v>
                </c:pt>
                <c:pt idx="868">
                  <c:v>1.2544267681295893</c:v>
                </c:pt>
                <c:pt idx="869">
                  <c:v>1.2551262295249985</c:v>
                </c:pt>
                <c:pt idx="870">
                  <c:v>1.2558256909204077</c:v>
                </c:pt>
                <c:pt idx="871">
                  <c:v>1.256525152315817</c:v>
                </c:pt>
                <c:pt idx="872">
                  <c:v>1.2572246137112262</c:v>
                </c:pt>
                <c:pt idx="873">
                  <c:v>1.2579240751066354</c:v>
                </c:pt>
                <c:pt idx="874">
                  <c:v>1.2586235365020446</c:v>
                </c:pt>
                <c:pt idx="875">
                  <c:v>1.2593229978974538</c:v>
                </c:pt>
                <c:pt idx="876">
                  <c:v>1.2600224592928631</c:v>
                </c:pt>
                <c:pt idx="877">
                  <c:v>1.2607219206882723</c:v>
                </c:pt>
                <c:pt idx="878">
                  <c:v>1.2614213820836815</c:v>
                </c:pt>
                <c:pt idx="879">
                  <c:v>1.2621208434790907</c:v>
                </c:pt>
                <c:pt idx="880">
                  <c:v>1.2628203048744999</c:v>
                </c:pt>
                <c:pt idx="881">
                  <c:v>1.2635197662699091</c:v>
                </c:pt>
                <c:pt idx="882">
                  <c:v>1.2642192276653184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2.808387470019595</c:v>
                </c:pt>
                <c:pt idx="2">
                  <c:v>3.1893236419415385</c:v>
                </c:pt>
                <c:pt idx="3">
                  <c:v>3.4651655349281447</c:v>
                </c:pt>
                <c:pt idx="4">
                  <c:v>3.6714694587913606</c:v>
                </c:pt>
                <c:pt idx="5">
                  <c:v>3.8292143373108498</c:v>
                </c:pt>
                <c:pt idx="6">
                  <c:v>3.9519172685207087</c:v>
                </c:pt>
                <c:pt idx="7">
                  <c:v>4.0487712261878839</c:v>
                </c:pt>
                <c:pt idx="8">
                  <c:v>4.1262578460661441</c:v>
                </c:pt>
                <c:pt idx="9">
                  <c:v>4.1890645816883216</c:v>
                </c:pt>
                <c:pt idx="10">
                  <c:v>4.2406449441353971</c:v>
                </c:pt>
                <c:pt idx="11">
                  <c:v>4.2835792761948621</c:v>
                </c:pt>
                <c:pt idx="12">
                  <c:v>4.3198165724301205</c:v>
                </c:pt>
                <c:pt idx="13">
                  <c:v>4.3508416634336697</c:v>
                </c:pt>
                <c:pt idx="14">
                  <c:v>4.3777936388292211</c:v>
                </c:pt>
                <c:pt idx="15">
                  <c:v>4.4015513591184448</c:v>
                </c:pt>
                <c:pt idx="16">
                  <c:v>4.4227961598533696</c:v>
                </c:pt>
                <c:pt idx="17">
                  <c:v>4.442058405883647</c:v>
                </c:pt>
                <c:pt idx="18">
                  <c:v>4.4597524067174792</c:v>
                </c:pt>
                <c:pt idx="19">
                  <c:v>4.4762028216757299</c:v>
                </c:pt>
                <c:pt idx="20">
                  <c:v>4.4916647677687802</c:v>
                </c:pt>
                <c:pt idx="21">
                  <c:v>4.5063392214041782</c:v>
                </c:pt>
                <c:pt idx="22">
                  <c:v>4.5203848738765826</c:v>
                </c:pt>
                <c:pt idx="23">
                  <c:v>4.533927296067513</c:v>
                </c:pt>
                <c:pt idx="24">
                  <c:v>4.5470660494215824</c:v>
                </c:pt>
                <c:pt idx="25">
                  <c:v>4.5598802215114462</c:v>
                </c:pt>
                <c:pt idx="26">
                  <c:v>4.5724327478663067</c:v>
                </c:pt>
                <c:pt idx="27">
                  <c:v>4.5847737951482816</c:v>
                </c:pt>
                <c:pt idx="28">
                  <c:v>4.5969434159675329</c:v>
                </c:pt>
                <c:pt idx="29">
                  <c:v>4.6089736368257341</c:v>
                </c:pt>
                <c:pt idx="30">
                  <c:v>4.620890103691023</c:v>
                </c:pt>
                <c:pt idx="31">
                  <c:v>4.6327133814750141</c:v>
                </c:pt>
                <c:pt idx="32">
                  <c:v>4.6444599821475947</c:v>
                </c:pt>
                <c:pt idx="33">
                  <c:v>4.6561431796079811</c:v>
                </c:pt>
                <c:pt idx="34">
                  <c:v>4.6677736566544219</c:v>
                </c:pt>
                <c:pt idx="35">
                  <c:v>4.6793600195147178</c:v>
                </c:pt>
                <c:pt idx="36">
                  <c:v>4.6909092077016972</c:v>
                </c:pt>
                <c:pt idx="37">
                  <c:v>4.7024268209991797</c:v>
                </c:pt>
                <c:pt idx="38">
                  <c:v>4.7139173807547188</c:v>
                </c:pt>
                <c:pt idx="39">
                  <c:v>4.7253845389629783</c:v>
                </c:pt>
                <c:pt idx="40">
                  <c:v>4.7368312458400261</c:v>
                </c:pt>
                <c:pt idx="41">
                  <c:v>4.7482598843164014</c:v>
                </c:pt>
                <c:pt idx="42">
                  <c:v>4.7596723781311496</c:v>
                </c:pt>
                <c:pt idx="43">
                  <c:v>4.7710702788343511</c:v>
                </c:pt>
                <c:pt idx="44">
                  <c:v>4.7824548359071786</c:v>
                </c:pt>
                <c:pt idx="45">
                  <c:v>4.7938270533551961</c:v>
                </c:pt>
                <c:pt idx="46">
                  <c:v>4.8051877354434378</c:v>
                </c:pt>
                <c:pt idx="47">
                  <c:v>4.816537523705585</c:v>
                </c:pt>
                <c:pt idx="48">
                  <c:v>4.8278769269363302</c:v>
                </c:pt>
                <c:pt idx="49">
                  <c:v>4.8392063455204779</c:v>
                </c:pt>
                <c:pt idx="50">
                  <c:v>4.8505260911990433</c:v>
                </c:pt>
                <c:pt idx="51">
                  <c:v>4.861836403149665</c:v>
                </c:pt>
                <c:pt idx="52">
                  <c:v>4.8731374610785352</c:v>
                </c:pt>
                <c:pt idx="53">
                  <c:v>4.8844293959001703</c:v>
                </c:pt>
                <c:pt idx="54">
                  <c:v>4.8957122984556021</c:v>
                </c:pt>
                <c:pt idx="55">
                  <c:v>4.9069862266369455</c:v>
                </c:pt>
                <c:pt idx="56">
                  <c:v>4.918251211221115</c:v>
                </c:pt>
                <c:pt idx="57">
                  <c:v>4.9295072606470933</c:v>
                </c:pt>
                <c:pt idx="58">
                  <c:v>4.9407543649395338</c:v>
                </c:pt>
                <c:pt idx="59">
                  <c:v>4.951992498926808</c:v>
                </c:pt>
                <c:pt idx="60">
                  <c:v>4.9632216248868151</c:v>
                </c:pt>
                <c:pt idx="61">
                  <c:v>4.9744416947313761</c:v>
                </c:pt>
                <c:pt idx="62">
                  <c:v>4.9856526517987332</c:v>
                </c:pt>
                <c:pt idx="63">
                  <c:v>4.99685443233626</c:v>
                </c:pt>
                <c:pt idx="64">
                  <c:v>5.0080469667285783</c:v>
                </c:pt>
                <c:pt idx="65">
                  <c:v>5.0192301805040032</c:v>
                </c:pt>
                <c:pt idx="66">
                  <c:v>5.0304039951767754</c:v>
                </c:pt>
                <c:pt idx="67">
                  <c:v>5.0415683289399675</c:v>
                </c:pt>
                <c:pt idx="68">
                  <c:v>5.0527230972458872</c:v>
                </c:pt>
                <c:pt idx="69">
                  <c:v>5.0638682132772388</c:v>
                </c:pt>
                <c:pt idx="70">
                  <c:v>5.0750035883524571</c:v>
                </c:pt>
                <c:pt idx="71">
                  <c:v>5.086129132252279</c:v>
                </c:pt>
                <c:pt idx="72">
                  <c:v>5.0972447534984555</c:v>
                </c:pt>
                <c:pt idx="73">
                  <c:v>5.1083503595823272</c:v>
                </c:pt>
                <c:pt idx="74">
                  <c:v>5.1194458571597057</c:v>
                </c:pt>
                <c:pt idx="75">
                  <c:v>5.1305311522078751</c:v>
                </c:pt>
                <c:pt idx="76">
                  <c:v>5.141606150163998</c:v>
                </c:pt>
                <c:pt idx="77">
                  <c:v>5.152670756034528</c:v>
                </c:pt>
                <c:pt idx="78">
                  <c:v>5.1637248744938651</c:v>
                </c:pt>
                <c:pt idx="79">
                  <c:v>5.1747684099596052</c:v>
                </c:pt>
                <c:pt idx="80">
                  <c:v>5.1858012666597366</c:v>
                </c:pt>
                <c:pt idx="81">
                  <c:v>5.1968233486939956</c:v>
                </c:pt>
                <c:pt idx="82">
                  <c:v>5.207834560073513</c:v>
                </c:pt>
                <c:pt idx="83">
                  <c:v>5.2188348047675159</c:v>
                </c:pt>
                <c:pt idx="84">
                  <c:v>5.2298239867327165</c:v>
                </c:pt>
                <c:pt idx="85">
                  <c:v>5.2408020099445665</c:v>
                </c:pt>
                <c:pt idx="86">
                  <c:v>5.2517687784192404</c:v>
                </c:pt>
                <c:pt idx="87">
                  <c:v>5.2627241962360873</c:v>
                </c:pt>
                <c:pt idx="88">
                  <c:v>5.2736681675545993</c:v>
                </c:pt>
                <c:pt idx="89">
                  <c:v>5.2846005966271532</c:v>
                </c:pt>
                <c:pt idx="90">
                  <c:v>5.2955213878154206</c:v>
                </c:pt>
                <c:pt idx="91">
                  <c:v>5.3064304455984308</c:v>
                </c:pt>
                <c:pt idx="92">
                  <c:v>5.3173276745834093</c:v>
                </c:pt>
                <c:pt idx="93">
                  <c:v>5.3282129795122231</c:v>
                </c:pt>
                <c:pt idx="94">
                  <c:v>5.3390862652689215</c:v>
                </c:pt>
                <c:pt idx="95">
                  <c:v>5.3499474368853468</c:v>
                </c:pt>
                <c:pt idx="96">
                  <c:v>5.3607963995476728</c:v>
                </c:pt>
                <c:pt idx="97">
                  <c:v>5.3716330585988503</c:v>
                </c:pt>
                <c:pt idx="98">
                  <c:v>5.3824573195433052</c:v>
                </c:pt>
                <c:pt idx="99">
                  <c:v>5.3932690880505847</c:v>
                </c:pt>
                <c:pt idx="100">
                  <c:v>5.4040682699578566</c:v>
                </c:pt>
                <c:pt idx="101">
                  <c:v>5.4148547712721715</c:v>
                </c:pt>
                <c:pt idx="102">
                  <c:v>5.4256284981724834</c:v>
                </c:pt>
                <c:pt idx="103">
                  <c:v>5.4363893570147424</c:v>
                </c:pt>
                <c:pt idx="104">
                  <c:v>5.4471372543278811</c:v>
                </c:pt>
                <c:pt idx="105">
                  <c:v>5.457872096821287</c:v>
                </c:pt>
                <c:pt idx="106">
                  <c:v>5.4685937913826388</c:v>
                </c:pt>
                <c:pt idx="107">
                  <c:v>5.4793022450804427</c:v>
                </c:pt>
                <c:pt idx="108">
                  <c:v>5.4899973651640455</c:v>
                </c:pt>
                <c:pt idx="109">
                  <c:v>5.5006790590670862</c:v>
                </c:pt>
                <c:pt idx="110">
                  <c:v>5.5113472344066023</c:v>
                </c:pt>
                <c:pt idx="111">
                  <c:v>5.5220017989843155</c:v>
                </c:pt>
                <c:pt idx="112">
                  <c:v>5.5326426607864789</c:v>
                </c:pt>
                <c:pt idx="113">
                  <c:v>5.543269727986849</c:v>
                </c:pt>
                <c:pt idx="114">
                  <c:v>5.5538829089461661</c:v>
                </c:pt>
                <c:pt idx="115">
                  <c:v>5.5644821122128922</c:v>
                </c:pt>
                <c:pt idx="116">
                  <c:v>5.5750672465234965</c:v>
                </c:pt>
                <c:pt idx="117">
                  <c:v>5.5856382208038449</c:v>
                </c:pt>
                <c:pt idx="118">
                  <c:v>5.5961949441687153</c:v>
                </c:pt>
                <c:pt idx="119">
                  <c:v>5.606737325923655</c:v>
                </c:pt>
                <c:pt idx="120">
                  <c:v>5.6172652755645771</c:v>
                </c:pt>
                <c:pt idx="121">
                  <c:v>5.627778702778917</c:v>
                </c:pt>
                <c:pt idx="122">
                  <c:v>5.6382775174458413</c:v>
                </c:pt>
                <c:pt idx="123">
                  <c:v>5.6487616296355867</c:v>
                </c:pt>
                <c:pt idx="124">
                  <c:v>5.6592309496124482</c:v>
                </c:pt>
                <c:pt idx="125">
                  <c:v>5.6696853878325904</c:v>
                </c:pt>
                <c:pt idx="126">
                  <c:v>5.6801248549464072</c:v>
                </c:pt>
                <c:pt idx="127">
                  <c:v>5.6905492617981075</c:v>
                </c:pt>
                <c:pt idx="128">
                  <c:v>5.7009585194256154</c:v>
                </c:pt>
                <c:pt idx="129">
                  <c:v>5.711352539062247</c:v>
                </c:pt>
                <c:pt idx="130">
                  <c:v>5.721731232136432</c:v>
                </c:pt>
                <c:pt idx="131">
                  <c:v>5.7320945102719358</c:v>
                </c:pt>
                <c:pt idx="132">
                  <c:v>5.7424422852882424</c:v>
                </c:pt>
                <c:pt idx="133">
                  <c:v>5.7527744692012659</c:v>
                </c:pt>
                <c:pt idx="134">
                  <c:v>5.7630909742234566</c:v>
                </c:pt>
                <c:pt idx="135">
                  <c:v>5.7733917127638028</c:v>
                </c:pt>
                <c:pt idx="136">
                  <c:v>5.783676597430798</c:v>
                </c:pt>
                <c:pt idx="137">
                  <c:v>5.7939455410277603</c:v>
                </c:pt>
                <c:pt idx="138">
                  <c:v>5.804198456557863</c:v>
                </c:pt>
                <c:pt idx="139">
                  <c:v>5.81443525722168</c:v>
                </c:pt>
                <c:pt idx="140">
                  <c:v>5.8246558564195112</c:v>
                </c:pt>
                <c:pt idx="141">
                  <c:v>5.8348601677495386</c:v>
                </c:pt>
                <c:pt idx="142">
                  <c:v>5.8623687736241079</c:v>
                </c:pt>
                <c:pt idx="143">
                  <c:v>5.8814403801587654</c:v>
                </c:pt>
                <c:pt idx="144">
                  <c:v>5.894989197017666</c:v>
                </c:pt>
                <c:pt idx="145">
                  <c:v>5.9049174363371968</c:v>
                </c:pt>
                <c:pt idx="146">
                  <c:v>5.9124678944164044</c:v>
                </c:pt>
                <c:pt idx="147">
                  <c:v>5.9184534929292019</c:v>
                </c:pt>
                <c:pt idx="148">
                  <c:v>5.923406672713714</c:v>
                </c:pt>
                <c:pt idx="149">
                  <c:v>5.9276766618939583</c:v>
                </c:pt>
                <c:pt idx="150">
                  <c:v>5.931492857367207</c:v>
                </c:pt>
                <c:pt idx="151">
                  <c:v>5.9350061702781174</c:v>
                </c:pt>
                <c:pt idx="152">
                  <c:v>5.9383160309545397</c:v>
                </c:pt>
                <c:pt idx="153">
                  <c:v>5.9414880515655399</c:v>
                </c:pt>
                <c:pt idx="154">
                  <c:v>5.9445655951285516</c:v>
                </c:pt>
                <c:pt idx="155">
                  <c:v>5.947577364449022</c:v>
                </c:pt>
                <c:pt idx="156">
                  <c:v>5.9505423877710024</c:v>
                </c:pt>
                <c:pt idx="157">
                  <c:v>5.9534732991366761</c:v>
                </c:pt>
                <c:pt idx="158">
                  <c:v>5.9563785000344405</c:v>
                </c:pt>
                <c:pt idx="159">
                  <c:v>5.959263586015993</c:v>
                </c:pt>
                <c:pt idx="160">
                  <c:v>5.9621322896522546</c:v>
                </c:pt>
                <c:pt idx="161">
                  <c:v>5.9649871047451697</c:v>
                </c:pt>
                <c:pt idx="162">
                  <c:v>5.9678297001602321</c:v>
                </c:pt>
                <c:pt idx="163">
                  <c:v>5.9706611945965351</c:v>
                </c:pt>
                <c:pt idx="164">
                  <c:v>5.9734823392952512</c:v>
                </c:pt>
                <c:pt idx="165">
                  <c:v>5.976293639710434</c:v>
                </c:pt>
                <c:pt idx="166">
                  <c:v>5.9790954366532354</c:v>
                </c:pt>
                <c:pt idx="167">
                  <c:v>5.9818879604877999</c:v>
                </c:pt>
                <c:pt idx="168">
                  <c:v>5.9846713673801908</c:v>
                </c:pt>
                <c:pt idx="169">
                  <c:v>5.9874457635772318</c:v>
                </c:pt>
                <c:pt idx="170">
                  <c:v>5.9902112216937757</c:v>
                </c:pt>
                <c:pt idx="171">
                  <c:v>5.9929677916515827</c:v>
                </c:pt>
                <c:pt idx="172">
                  <c:v>5.9957155080407434</c:v>
                </c:pt>
                <c:pt idx="173">
                  <c:v>5.9984543950745692</c:v>
                </c:pt>
                <c:pt idx="174">
                  <c:v>6.0011844699353203</c:v>
                </c:pt>
                <c:pt idx="175">
                  <c:v>6.0039057450312701</c:v>
                </c:pt>
                <c:pt idx="176">
                  <c:v>6.0066182295270911</c:v>
                </c:pt>
                <c:pt idx="177">
                  <c:v>6.0093219303758625</c:v>
                </c:pt>
                <c:pt idx="178">
                  <c:v>6.0120168530230913</c:v>
                </c:pt>
                <c:pt idx="179">
                  <c:v>6.0147030018839018</c:v>
                </c:pt>
                <c:pt idx="180">
                  <c:v>6.0173803806647035</c:v>
                </c:pt>
                <c:pt idx="181">
                  <c:v>6.0200489925864957</c:v>
                </c:pt>
                <c:pt idx="182">
                  <c:v>6.0227088405347677</c:v>
                </c:pt>
                <c:pt idx="183">
                  <c:v>6.0253599271608991</c:v>
                </c:pt>
                <c:pt idx="184">
                  <c:v>6.0280022549555285</c:v>
                </c:pt>
                <c:pt idx="185">
                  <c:v>6.0306358262932145</c:v>
                </c:pt>
                <c:pt idx="186">
                  <c:v>6.0332606434675435</c:v>
                </c:pt>
                <c:pt idx="187">
                  <c:v>6.0358767087137544</c:v>
                </c:pt>
                <c:pt idx="188">
                  <c:v>6.0384840242232514</c:v>
                </c:pt>
                <c:pt idx="189">
                  <c:v>6.0410825921552176</c:v>
                </c:pt>
                <c:pt idx="190">
                  <c:v>6.0436724146433161</c:v>
                </c:pt>
                <c:pt idx="191">
                  <c:v>6.0462534938017596</c:v>
                </c:pt>
                <c:pt idx="192">
                  <c:v>6.0488258317278421</c:v>
                </c:pt>
                <c:pt idx="193">
                  <c:v>6.0513894305051767</c:v>
                </c:pt>
                <c:pt idx="194">
                  <c:v>6.0539442922044762</c:v>
                </c:pt>
                <c:pt idx="195">
                  <c:v>6.0564904188858639</c:v>
                </c:pt>
                <c:pt idx="196">
                  <c:v>6.0590278125989858</c:v>
                </c:pt>
                <c:pt idx="197">
                  <c:v>6.0615564753831706</c:v>
                </c:pt>
                <c:pt idx="198">
                  <c:v>6.0640764092692772</c:v>
                </c:pt>
                <c:pt idx="199">
                  <c:v>6.06658761627898</c:v>
                </c:pt>
                <c:pt idx="200">
                  <c:v>6.0690900984243878</c:v>
                </c:pt>
                <c:pt idx="201">
                  <c:v>6.0715838577096441</c:v>
                </c:pt>
                <c:pt idx="202">
                  <c:v>6.0740688961299441</c:v>
                </c:pt>
                <c:pt idx="203">
                  <c:v>6.0765452156723745</c:v>
                </c:pt>
                <c:pt idx="204">
                  <c:v>6.0790128183149967</c:v>
                </c:pt>
                <c:pt idx="205">
                  <c:v>6.0814717060279158</c:v>
                </c:pt>
                <c:pt idx="206">
                  <c:v>6.0839218807731479</c:v>
                </c:pt>
                <c:pt idx="207">
                  <c:v>6.0863633445040062</c:v>
                </c:pt>
                <c:pt idx="208">
                  <c:v>6.0887960991651857</c:v>
                </c:pt>
                <c:pt idx="209">
                  <c:v>6.0912201466939981</c:v>
                </c:pt>
                <c:pt idx="210">
                  <c:v>6.093635489019011</c:v>
                </c:pt>
                <c:pt idx="211">
                  <c:v>6.0960421280607822</c:v>
                </c:pt>
                <c:pt idx="212">
                  <c:v>6.0984400657312792</c:v>
                </c:pt>
                <c:pt idx="213">
                  <c:v>6.100829303935039</c:v>
                </c:pt>
                <c:pt idx="214">
                  <c:v>6.1032098445676182</c:v>
                </c:pt>
                <c:pt idx="215">
                  <c:v>6.1055816895172708</c:v>
                </c:pt>
                <c:pt idx="216">
                  <c:v>6.1079448406635413</c:v>
                </c:pt>
                <c:pt idx="217">
                  <c:v>6.1102992998782799</c:v>
                </c:pt>
                <c:pt idx="218">
                  <c:v>6.1126450690247154</c:v>
                </c:pt>
                <c:pt idx="219">
                  <c:v>6.1149821499590127</c:v>
                </c:pt>
                <c:pt idx="220">
                  <c:v>6.1173105445278484</c:v>
                </c:pt>
                <c:pt idx="221">
                  <c:v>6.1196302545717938</c:v>
                </c:pt>
                <c:pt idx="222">
                  <c:v>6.1219412819210879</c:v>
                </c:pt>
                <c:pt idx="223">
                  <c:v>6.124243628400122</c:v>
                </c:pt>
                <c:pt idx="224">
                  <c:v>6.1265372958243098</c:v>
                </c:pt>
                <c:pt idx="225">
                  <c:v>6.128822286001304</c:v>
                </c:pt>
                <c:pt idx="226">
                  <c:v>6.1310986007303701</c:v>
                </c:pt>
                <c:pt idx="227">
                  <c:v>6.1333662418039268</c:v>
                </c:pt>
                <c:pt idx="228">
                  <c:v>6.1356252110054905</c:v>
                </c:pt>
                <c:pt idx="229">
                  <c:v>6.1378755101108702</c:v>
                </c:pt>
                <c:pt idx="230">
                  <c:v>6.140117140888341</c:v>
                </c:pt>
                <c:pt idx="231">
                  <c:v>6.1423501050979628</c:v>
                </c:pt>
                <c:pt idx="232">
                  <c:v>6.1445744044924959</c:v>
                </c:pt>
                <c:pt idx="233">
                  <c:v>6.1467900408162173</c:v>
                </c:pt>
                <c:pt idx="234">
                  <c:v>6.1489970158062519</c:v>
                </c:pt>
                <c:pt idx="235">
                  <c:v>6.1511953311914889</c:v>
                </c:pt>
                <c:pt idx="236">
                  <c:v>6.1533849886929204</c:v>
                </c:pt>
                <c:pt idx="237">
                  <c:v>6.1555659900244457</c:v>
                </c:pt>
                <c:pt idx="238">
                  <c:v>6.1577383368914322</c:v>
                </c:pt>
                <c:pt idx="239">
                  <c:v>6.1599020309920247</c:v>
                </c:pt>
                <c:pt idx="240">
                  <c:v>6.1620570740168228</c:v>
                </c:pt>
                <c:pt idx="241">
                  <c:v>6.1642034676477948</c:v>
                </c:pt>
                <c:pt idx="242">
                  <c:v>6.1663412135604245</c:v>
                </c:pt>
                <c:pt idx="243">
                  <c:v>6.1684703134216257</c:v>
                </c:pt>
                <c:pt idx="244">
                  <c:v>6.1705907688912527</c:v>
                </c:pt>
                <c:pt idx="245">
                  <c:v>6.172702581621202</c:v>
                </c:pt>
                <c:pt idx="246">
                  <c:v>6.1748057532557183</c:v>
                </c:pt>
                <c:pt idx="247">
                  <c:v>6.1769002854316541</c:v>
                </c:pt>
                <c:pt idx="248">
                  <c:v>6.1789861797781196</c:v>
                </c:pt>
                <c:pt idx="249">
                  <c:v>6.1810634379168734</c:v>
                </c:pt>
                <c:pt idx="250">
                  <c:v>6.1831320614616043</c:v>
                </c:pt>
                <c:pt idx="251">
                  <c:v>6.1851920520186416</c:v>
                </c:pt>
                <c:pt idx="252">
                  <c:v>6.1872434111877208</c:v>
                </c:pt>
                <c:pt idx="253">
                  <c:v>6.1892861405594237</c:v>
                </c:pt>
                <c:pt idx="254">
                  <c:v>6.19132024171802</c:v>
                </c:pt>
                <c:pt idx="255">
                  <c:v>6.19334571623987</c:v>
                </c:pt>
                <c:pt idx="256">
                  <c:v>6.1953625656938973</c:v>
                </c:pt>
                <c:pt idx="257">
                  <c:v>6.1973707916415757</c:v>
                </c:pt>
                <c:pt idx="258">
                  <c:v>6.1993703956369011</c:v>
                </c:pt>
                <c:pt idx="259">
                  <c:v>6.2013613792263724</c:v>
                </c:pt>
                <c:pt idx="260">
                  <c:v>6.2033437439492083</c:v>
                </c:pt>
                <c:pt idx="261">
                  <c:v>6.2053174913372855</c:v>
                </c:pt>
                <c:pt idx="262">
                  <c:v>6.2072826229145441</c:v>
                </c:pt>
                <c:pt idx="263">
                  <c:v>6.2092391401985152</c:v>
                </c:pt>
                <c:pt idx="264">
                  <c:v>6.2111870446982769</c:v>
                </c:pt>
                <c:pt idx="265">
                  <c:v>6.2131263379164672</c:v>
                </c:pt>
                <c:pt idx="266">
                  <c:v>6.2150570213476328</c:v>
                </c:pt>
                <c:pt idx="267">
                  <c:v>6.2169790964793892</c:v>
                </c:pt>
                <c:pt idx="268">
                  <c:v>6.2188925647922657</c:v>
                </c:pt>
                <c:pt idx="269">
                  <c:v>6.2207974277589164</c:v>
                </c:pt>
                <c:pt idx="270">
                  <c:v>6.2226936868449778</c:v>
                </c:pt>
                <c:pt idx="271">
                  <c:v>6.2245813435087465</c:v>
                </c:pt>
                <c:pt idx="272">
                  <c:v>6.2264603992017769</c:v>
                </c:pt>
                <c:pt idx="273">
                  <c:v>6.2283308553674299</c:v>
                </c:pt>
                <c:pt idx="274">
                  <c:v>6.2301927134423325</c:v>
                </c:pt>
                <c:pt idx="275">
                  <c:v>6.2320459748560282</c:v>
                </c:pt>
                <c:pt idx="276">
                  <c:v>6.2338906410306141</c:v>
                </c:pt>
                <c:pt idx="277">
                  <c:v>6.2357267133809717</c:v>
                </c:pt>
                <c:pt idx="278">
                  <c:v>6.2375541933148373</c:v>
                </c:pt>
                <c:pt idx="279">
                  <c:v>6.2393730822328086</c:v>
                </c:pt>
                <c:pt idx="280">
                  <c:v>6.2411833815282876</c:v>
                </c:pt>
                <c:pt idx="281">
                  <c:v>6.2429850925874542</c:v>
                </c:pt>
                <c:pt idx="282">
                  <c:v>6.2447782167895189</c:v>
                </c:pt>
                <c:pt idx="283">
                  <c:v>6.2465627555061847</c:v>
                </c:pt>
                <c:pt idx="284">
                  <c:v>6.2483387101026819</c:v>
                </c:pt>
                <c:pt idx="285">
                  <c:v>6.2501060819363392</c:v>
                </c:pt>
                <c:pt idx="286">
                  <c:v>6.2518648723580634</c:v>
                </c:pt>
                <c:pt idx="287">
                  <c:v>6.2536150827111054</c:v>
                </c:pt>
                <c:pt idx="288">
                  <c:v>6.255356714332108</c:v>
                </c:pt>
                <c:pt idx="289">
                  <c:v>6.2570897685506726</c:v>
                </c:pt>
                <c:pt idx="290">
                  <c:v>6.2588142466889902</c:v>
                </c:pt>
                <c:pt idx="291">
                  <c:v>6.2605301500619825</c:v>
                </c:pt>
                <c:pt idx="292">
                  <c:v>6.2622374799782881</c:v>
                </c:pt>
                <c:pt idx="293">
                  <c:v>6.2639362377391476</c:v>
                </c:pt>
                <c:pt idx="294">
                  <c:v>6.2656264246387163</c:v>
                </c:pt>
                <c:pt idx="295">
                  <c:v>6.2673080419643759</c:v>
                </c:pt>
                <c:pt idx="296">
                  <c:v>6.2689810909961396</c:v>
                </c:pt>
                <c:pt idx="297">
                  <c:v>6.2706455730074699</c:v>
                </c:pt>
                <c:pt idx="298">
                  <c:v>6.2723014892646534</c:v>
                </c:pt>
                <c:pt idx="299">
                  <c:v>6.2739488410269484</c:v>
                </c:pt>
                <c:pt idx="300">
                  <c:v>6.2755876295470072</c:v>
                </c:pt>
                <c:pt idx="301">
                  <c:v>6.2772178560697949</c:v>
                </c:pt>
                <c:pt idx="302">
                  <c:v>6.2788395218344473</c:v>
                </c:pt>
                <c:pt idx="303">
                  <c:v>6.2804526280722994</c:v>
                </c:pt>
                <c:pt idx="304">
                  <c:v>6.2820571760079851</c:v>
                </c:pt>
                <c:pt idx="305">
                  <c:v>6.2836531668595788</c:v>
                </c:pt>
                <c:pt idx="306">
                  <c:v>6.2852406018381695</c:v>
                </c:pt>
                <c:pt idx="307">
                  <c:v>6.2868194821475294</c:v>
                </c:pt>
                <c:pt idx="308">
                  <c:v>6.2883898089849062</c:v>
                </c:pt>
                <c:pt idx="309">
                  <c:v>6.2899515835408062</c:v>
                </c:pt>
                <c:pt idx="310">
                  <c:v>6.2915048069988195</c:v>
                </c:pt>
                <c:pt idx="311">
                  <c:v>6.2930494805353021</c:v>
                </c:pt>
                <c:pt idx="312">
                  <c:v>6.2945856053206812</c:v>
                </c:pt>
                <c:pt idx="313">
                  <c:v>6.296113182517721</c:v>
                </c:pt>
                <c:pt idx="314">
                  <c:v>6.2976322132824585</c:v>
                </c:pt>
                <c:pt idx="315">
                  <c:v>6.2991426987646513</c:v>
                </c:pt>
                <c:pt idx="316">
                  <c:v>6.3006446401069969</c:v>
                </c:pt>
                <c:pt idx="317">
                  <c:v>6.3021380384452357</c:v>
                </c:pt>
                <c:pt idx="318">
                  <c:v>6.3036228949085871</c:v>
                </c:pt>
                <c:pt idx="319">
                  <c:v>6.3050992106192902</c:v>
                </c:pt>
                <c:pt idx="320">
                  <c:v>6.3065669866934657</c:v>
                </c:pt>
                <c:pt idx="321">
                  <c:v>6.3080262242393932</c:v>
                </c:pt>
                <c:pt idx="322">
                  <c:v>6.3094769243595055</c:v>
                </c:pt>
                <c:pt idx="323">
                  <c:v>6.3109190881494674</c:v>
                </c:pt>
                <c:pt idx="324">
                  <c:v>6.3123527166977054</c:v>
                </c:pt>
                <c:pt idx="325">
                  <c:v>6.3137778110863252</c:v>
                </c:pt>
                <c:pt idx="326">
                  <c:v>6.315194372390855</c:v>
                </c:pt>
                <c:pt idx="327">
                  <c:v>6.3166024016800124</c:v>
                </c:pt>
                <c:pt idx="328">
                  <c:v>6.3180019000151528</c:v>
                </c:pt>
                <c:pt idx="329">
                  <c:v>6.3193928684522529</c:v>
                </c:pt>
                <c:pt idx="330">
                  <c:v>6.3207753080399005</c:v>
                </c:pt>
                <c:pt idx="331">
                  <c:v>6.3221492198199707</c:v>
                </c:pt>
                <c:pt idx="332">
                  <c:v>6.3235146048276514</c:v>
                </c:pt>
                <c:pt idx="333">
                  <c:v>6.3248714640920056</c:v>
                </c:pt>
                <c:pt idx="334">
                  <c:v>6.326219798634968</c:v>
                </c:pt>
                <c:pt idx="335">
                  <c:v>6.3275596094721838</c:v>
                </c:pt>
                <c:pt idx="336">
                  <c:v>6.3288908976124247</c:v>
                </c:pt>
                <c:pt idx="337">
                  <c:v>6.3302136640580091</c:v>
                </c:pt>
                <c:pt idx="338">
                  <c:v>6.3315279098047901</c:v>
                </c:pt>
                <c:pt idx="339">
                  <c:v>6.3328336358417179</c:v>
                </c:pt>
                <c:pt idx="340">
                  <c:v>6.3341308431510859</c:v>
                </c:pt>
                <c:pt idx="341">
                  <c:v>6.3354195327095644</c:v>
                </c:pt>
                <c:pt idx="342">
                  <c:v>6.3366997054860912</c:v>
                </c:pt>
                <c:pt idx="343">
                  <c:v>6.3379713624434455</c:v>
                </c:pt>
                <c:pt idx="344">
                  <c:v>6.3392345045384779</c:v>
                </c:pt>
                <c:pt idx="345">
                  <c:v>6.3404891327205339</c:v>
                </c:pt>
                <c:pt idx="346">
                  <c:v>6.3417352479328866</c:v>
                </c:pt>
                <c:pt idx="347">
                  <c:v>6.3429728511123571</c:v>
                </c:pt>
                <c:pt idx="348">
                  <c:v>6.344201943189324</c:v>
                </c:pt>
                <c:pt idx="349">
                  <c:v>6.3454225250873284</c:v>
                </c:pt>
                <c:pt idx="350">
                  <c:v>6.346634597723777</c:v>
                </c:pt>
                <c:pt idx="351">
                  <c:v>6.3478381620094133</c:v>
                </c:pt>
                <c:pt idx="352">
                  <c:v>6.3490332188481222</c:v>
                </c:pt>
                <c:pt idx="353">
                  <c:v>6.3502197691380884</c:v>
                </c:pt>
                <c:pt idx="354">
                  <c:v>6.3513978137706788</c:v>
                </c:pt>
                <c:pt idx="355">
                  <c:v>6.3525673536303735</c:v>
                </c:pt>
                <c:pt idx="356">
                  <c:v>6.3537283895958536</c:v>
                </c:pt>
                <c:pt idx="357">
                  <c:v>6.3548809225389862</c:v>
                </c:pt>
                <c:pt idx="358">
                  <c:v>6.356024953325381</c:v>
                </c:pt>
                <c:pt idx="359">
                  <c:v>6.3571604828137307</c:v>
                </c:pt>
                <c:pt idx="360">
                  <c:v>6.3582875118573261</c:v>
                </c:pt>
                <c:pt idx="361">
                  <c:v>6.359406041301976</c:v>
                </c:pt>
                <c:pt idx="362">
                  <c:v>6.3605160719874414</c:v>
                </c:pt>
                <c:pt idx="363">
                  <c:v>6.3616176047475443</c:v>
                </c:pt>
                <c:pt idx="364">
                  <c:v>6.3627106404088538</c:v>
                </c:pt>
                <c:pt idx="365">
                  <c:v>6.3637951797923629</c:v>
                </c:pt>
                <c:pt idx="366">
                  <c:v>6.3648712237121403</c:v>
                </c:pt>
                <c:pt idx="367">
                  <c:v>6.3659387729758397</c:v>
                </c:pt>
                <c:pt idx="368">
                  <c:v>6.3669978283853608</c:v>
                </c:pt>
                <c:pt idx="369">
                  <c:v>6.3680483907356429</c:v>
                </c:pt>
                <c:pt idx="370">
                  <c:v>6.3690904608153556</c:v>
                </c:pt>
                <c:pt idx="371">
                  <c:v>6.3701240394070329</c:v>
                </c:pt>
                <c:pt idx="372">
                  <c:v>6.3711491272866176</c:v>
                </c:pt>
                <c:pt idx="373">
                  <c:v>6.3721657252239252</c:v>
                </c:pt>
                <c:pt idx="374">
                  <c:v>6.3731738339823378</c:v>
                </c:pt>
                <c:pt idx="375">
                  <c:v>6.3741734543188455</c:v>
                </c:pt>
                <c:pt idx="376">
                  <c:v>6.3751645869842823</c:v>
                </c:pt>
                <c:pt idx="377">
                  <c:v>6.3761472327231576</c:v>
                </c:pt>
                <c:pt idx="378">
                  <c:v>6.3771213922731533</c:v>
                </c:pt>
                <c:pt idx="379">
                  <c:v>6.3780870663665352</c:v>
                </c:pt>
                <c:pt idx="380">
                  <c:v>6.3790442557283784</c:v>
                </c:pt>
                <c:pt idx="381">
                  <c:v>6.3799929610784272</c:v>
                </c:pt>
                <c:pt idx="382">
                  <c:v>6.380933183129172</c:v>
                </c:pt>
                <c:pt idx="383">
                  <c:v>6.3818649225872992</c:v>
                </c:pt>
                <c:pt idx="384">
                  <c:v>6.3827881801532413</c:v>
                </c:pt>
                <c:pt idx="385">
                  <c:v>6.3837029565211667</c:v>
                </c:pt>
                <c:pt idx="386">
                  <c:v>6.3846092523787714</c:v>
                </c:pt>
                <c:pt idx="387">
                  <c:v>6.3855070684077138</c:v>
                </c:pt>
                <c:pt idx="388">
                  <c:v>6.3863964052831292</c:v>
                </c:pt>
                <c:pt idx="389">
                  <c:v>6.3872772636741653</c:v>
                </c:pt>
                <c:pt idx="390">
                  <c:v>6.3881496442438053</c:v>
                </c:pt>
                <c:pt idx="391">
                  <c:v>6.3890135476483048</c:v>
                </c:pt>
                <c:pt idx="392">
                  <c:v>6.3898689745383521</c:v>
                </c:pt>
                <c:pt idx="393">
                  <c:v>6.3907159255577639</c:v>
                </c:pt>
                <c:pt idx="394">
                  <c:v>6.3915544013446759</c:v>
                </c:pt>
                <c:pt idx="395">
                  <c:v>6.3923844025304195</c:v>
                </c:pt>
                <c:pt idx="396">
                  <c:v>6.3932059297407813</c:v>
                </c:pt>
                <c:pt idx="397">
                  <c:v>6.3940189835947931</c:v>
                </c:pt>
                <c:pt idx="398">
                  <c:v>6.3948235647056562</c:v>
                </c:pt>
                <c:pt idx="399">
                  <c:v>6.3956196736800708</c:v>
                </c:pt>
                <c:pt idx="400">
                  <c:v>6.3964073111188711</c:v>
                </c:pt>
                <c:pt idx="401">
                  <c:v>6.3971864776162919</c:v>
                </c:pt>
                <c:pt idx="402">
                  <c:v>6.3979571737606271</c:v>
                </c:pt>
                <c:pt idx="403">
                  <c:v>6.3987194001341443</c:v>
                </c:pt>
                <c:pt idx="404">
                  <c:v>6.3994731573126931</c:v>
                </c:pt>
                <c:pt idx="405">
                  <c:v>6.4002184458660318</c:v>
                </c:pt>
                <c:pt idx="406">
                  <c:v>6.4009552663576033</c:v>
                </c:pt>
                <c:pt idx="407">
                  <c:v>6.4016836193450786</c:v>
                </c:pt>
                <c:pt idx="408">
                  <c:v>6.4024035053793842</c:v>
                </c:pt>
                <c:pt idx="409">
                  <c:v>6.4031149250059425</c:v>
                </c:pt>
                <c:pt idx="410">
                  <c:v>6.4038178787636575</c:v>
                </c:pt>
                <c:pt idx="411">
                  <c:v>6.4045123671853439</c:v>
                </c:pt>
                <c:pt idx="412">
                  <c:v>6.4051983907973637</c:v>
                </c:pt>
                <c:pt idx="413">
                  <c:v>6.4058759501206506</c:v>
                </c:pt>
                <c:pt idx="414">
                  <c:v>6.4065450456693274</c:v>
                </c:pt>
                <c:pt idx="415">
                  <c:v>6.4072056779518665</c:v>
                </c:pt>
                <c:pt idx="416">
                  <c:v>6.4078578474704369</c:v>
                </c:pt>
                <c:pt idx="417">
                  <c:v>6.4085015547209112</c:v>
                </c:pt>
                <c:pt idx="418">
                  <c:v>6.4091368001933153</c:v>
                </c:pt>
                <c:pt idx="419">
                  <c:v>6.4097635843714578</c:v>
                </c:pt>
                <c:pt idx="420">
                  <c:v>6.4103819077329209</c:v>
                </c:pt>
                <c:pt idx="421">
                  <c:v>6.4109917707493507</c:v>
                </c:pt>
                <c:pt idx="422">
                  <c:v>6.4115931738860326</c:v>
                </c:pt>
                <c:pt idx="423">
                  <c:v>6.4121861176028876</c:v>
                </c:pt>
                <c:pt idx="424">
                  <c:v>6.4127706023528175</c:v>
                </c:pt>
                <c:pt idx="425">
                  <c:v>6.4133466285830476</c:v>
                </c:pt>
                <c:pt idx="426">
                  <c:v>6.4139141967348001</c:v>
                </c:pt>
                <c:pt idx="427">
                  <c:v>6.4144733072429627</c:v>
                </c:pt>
                <c:pt idx="428">
                  <c:v>6.4150239605365655</c:v>
                </c:pt>
                <c:pt idx="429">
                  <c:v>6.4155661570385636</c:v>
                </c:pt>
                <c:pt idx="430">
                  <c:v>6.416099897165676</c:v>
                </c:pt>
                <c:pt idx="431">
                  <c:v>6.416625181328687</c:v>
                </c:pt>
                <c:pt idx="432">
                  <c:v>6.4171420099321885</c:v>
                </c:pt>
                <c:pt idx="433">
                  <c:v>6.4176503833747276</c:v>
                </c:pt>
                <c:pt idx="434">
                  <c:v>6.4181503020490132</c:v>
                </c:pt>
                <c:pt idx="435">
                  <c:v>6.418641766341338</c:v>
                </c:pt>
                <c:pt idx="436">
                  <c:v>6.4191247766323691</c:v>
                </c:pt>
                <c:pt idx="437">
                  <c:v>6.4195993332964001</c:v>
                </c:pt>
                <c:pt idx="438">
                  <c:v>6.420065436701532</c:v>
                </c:pt>
                <c:pt idx="439">
                  <c:v>6.4205230872102632</c:v>
                </c:pt>
                <c:pt idx="440">
                  <c:v>6.4209722851788413</c:v>
                </c:pt>
                <c:pt idx="441">
                  <c:v>6.4214130309574093</c:v>
                </c:pt>
                <c:pt idx="442">
                  <c:v>6.421845324890012</c:v>
                </c:pt>
                <c:pt idx="443">
                  <c:v>6.4222691673150365</c:v>
                </c:pt>
                <c:pt idx="444">
                  <c:v>6.4226845585642591</c:v>
                </c:pt>
                <c:pt idx="445">
                  <c:v>6.4230914989638812</c:v>
                </c:pt>
                <c:pt idx="446">
                  <c:v>6.4234899888342225</c:v>
                </c:pt>
                <c:pt idx="447">
                  <c:v>6.4238800284888988</c:v>
                </c:pt>
                <c:pt idx="448">
                  <c:v>6.4242616182361409</c:v>
                </c:pt>
                <c:pt idx="449">
                  <c:v>6.4246347583776879</c:v>
                </c:pt>
                <c:pt idx="450">
                  <c:v>6.4249994492097127</c:v>
                </c:pt>
                <c:pt idx="451">
                  <c:v>6.4253556910220881</c:v>
                </c:pt>
                <c:pt idx="452">
                  <c:v>6.4257034840985821</c:v>
                </c:pt>
                <c:pt idx="453">
                  <c:v>6.4260428287174349</c:v>
                </c:pt>
                <c:pt idx="454">
                  <c:v>6.4263737251504178</c:v>
                </c:pt>
                <c:pt idx="455">
                  <c:v>6.426696173663184</c:v>
                </c:pt>
                <c:pt idx="456">
                  <c:v>6.4270101745159964</c:v>
                </c:pt>
                <c:pt idx="457">
                  <c:v>6.427315727962557</c:v>
                </c:pt>
                <c:pt idx="458">
                  <c:v>6.427612834250735</c:v>
                </c:pt>
                <c:pt idx="459">
                  <c:v>6.4279014936225307</c:v>
                </c:pt>
                <c:pt idx="460">
                  <c:v>6.4281817063138416</c:v>
                </c:pt>
                <c:pt idx="461">
                  <c:v>6.4284534725545486</c:v>
                </c:pt>
                <c:pt idx="462">
                  <c:v>6.4287167925685829</c:v>
                </c:pt>
                <c:pt idx="463">
                  <c:v>6.4289716665737791</c:v>
                </c:pt>
                <c:pt idx="464">
                  <c:v>6.4292180947821658</c:v>
                </c:pt>
                <c:pt idx="465">
                  <c:v>6.4294560773997365</c:v>
                </c:pt>
                <c:pt idx="466">
                  <c:v>6.4296856146263002</c:v>
                </c:pt>
                <c:pt idx="467">
                  <c:v>6.4299067066560784</c:v>
                </c:pt>
                <c:pt idx="468">
                  <c:v>6.4301193536769441</c:v>
                </c:pt>
                <c:pt idx="469">
                  <c:v>6.4303235558708263</c:v>
                </c:pt>
                <c:pt idx="470">
                  <c:v>6.4305193134137646</c:v>
                </c:pt>
                <c:pt idx="471">
                  <c:v>6.4307066264761872</c:v>
                </c:pt>
                <c:pt idx="472">
                  <c:v>6.4308854952217365</c:v>
                </c:pt>
                <c:pt idx="473">
                  <c:v>6.4310559198086326</c:v>
                </c:pt>
                <c:pt idx="474">
                  <c:v>6.4312179003891909</c:v>
                </c:pt>
                <c:pt idx="475">
                  <c:v>6.4313714371093775</c:v>
                </c:pt>
                <c:pt idx="476">
                  <c:v>6.4315165301095769</c:v>
                </c:pt>
                <c:pt idx="477">
                  <c:v>6.4316531795237566</c:v>
                </c:pt>
                <c:pt idx="478">
                  <c:v>6.4317813854804111</c:v>
                </c:pt>
                <c:pt idx="479">
                  <c:v>6.4319011481017556</c:v>
                </c:pt>
                <c:pt idx="480">
                  <c:v>6.4320124675040864</c:v>
                </c:pt>
                <c:pt idx="481">
                  <c:v>6.4321153437976752</c:v>
                </c:pt>
                <c:pt idx="482">
                  <c:v>6.4322097770871123</c:v>
                </c:pt>
                <c:pt idx="483">
                  <c:v>6.4322957674706593</c:v>
                </c:pt>
                <c:pt idx="484">
                  <c:v>6.4323733150409215</c:v>
                </c:pt>
                <c:pt idx="485">
                  <c:v>6.4324424198842065</c:v>
                </c:pt>
                <c:pt idx="486">
                  <c:v>6.4325030820811735</c:v>
                </c:pt>
                <c:pt idx="487">
                  <c:v>6.4325553017063362</c:v>
                </c:pt>
                <c:pt idx="488">
                  <c:v>6.432599078828404</c:v>
                </c:pt>
                <c:pt idx="489">
                  <c:v>6.4326344135100113</c:v>
                </c:pt>
                <c:pt idx="490">
                  <c:v>6.432661305807855</c:v>
                </c:pt>
                <c:pt idx="491">
                  <c:v>6.432679755772539</c:v>
                </c:pt>
                <c:pt idx="492">
                  <c:v>6.4326897634489484</c:v>
                </c:pt>
                <c:pt idx="493">
                  <c:v>6.4326913288759338</c:v>
                </c:pt>
                <c:pt idx="494">
                  <c:v>6.4326844520863053</c:v>
                </c:pt>
                <c:pt idx="495">
                  <c:v>6.4326691331070966</c:v>
                </c:pt>
                <c:pt idx="496">
                  <c:v>6.4326453719591248</c:v>
                </c:pt>
                <c:pt idx="497">
                  <c:v>6.4326131686573467</c:v>
                </c:pt>
                <c:pt idx="498">
                  <c:v>6.4325725232109869</c:v>
                </c:pt>
                <c:pt idx="499">
                  <c:v>6.4325234356229437</c:v>
                </c:pt>
                <c:pt idx="500">
                  <c:v>6.4324659058904343</c:v>
                </c:pt>
                <c:pt idx="501">
                  <c:v>6.4323999340045681</c:v>
                </c:pt>
                <c:pt idx="502">
                  <c:v>6.432325519950659</c:v>
                </c:pt>
                <c:pt idx="503">
                  <c:v>6.4322426637078127</c:v>
                </c:pt>
                <c:pt idx="504">
                  <c:v>6.4321513652494522</c:v>
                </c:pt>
                <c:pt idx="505">
                  <c:v>6.4320516245429271</c:v>
                </c:pt>
                <c:pt idx="506">
                  <c:v>6.4319434415495564</c:v>
                </c:pt>
                <c:pt idx="507">
                  <c:v>6.4318268162247305</c:v>
                </c:pt>
                <c:pt idx="508">
                  <c:v>6.4317017485181314</c:v>
                </c:pt>
                <c:pt idx="509">
                  <c:v>6.4315682383730781</c:v>
                </c:pt>
                <c:pt idx="510">
                  <c:v>6.4314262857272215</c:v>
                </c:pt>
                <c:pt idx="511">
                  <c:v>6.4312758905121079</c:v>
                </c:pt>
                <c:pt idx="512">
                  <c:v>6.4311170526533656</c:v>
                </c:pt>
                <c:pt idx="513">
                  <c:v>6.4309497720707895</c:v>
                </c:pt>
                <c:pt idx="514">
                  <c:v>6.43077404867807</c:v>
                </c:pt>
                <c:pt idx="515">
                  <c:v>6.4305898823828427</c:v>
                </c:pt>
                <c:pt idx="516">
                  <c:v>6.4303972730869932</c:v>
                </c:pt>
                <c:pt idx="517">
                  <c:v>6.4301962206865877</c:v>
                </c:pt>
                <c:pt idx="518">
                  <c:v>6.429986725071215</c:v>
                </c:pt>
                <c:pt idx="519">
                  <c:v>6.4297687861248258</c:v>
                </c:pt>
                <c:pt idx="520">
                  <c:v>6.4295424037255584</c:v>
                </c:pt>
                <c:pt idx="521">
                  <c:v>6.4293075777452309</c:v>
                </c:pt>
                <c:pt idx="522">
                  <c:v>6.4290643080499708</c:v>
                </c:pt>
                <c:pt idx="523">
                  <c:v>6.4288125944997772</c:v>
                </c:pt>
                <c:pt idx="524">
                  <c:v>6.4285524369488183</c:v>
                </c:pt>
                <c:pt idx="525">
                  <c:v>6.4282838352451659</c:v>
                </c:pt>
                <c:pt idx="526">
                  <c:v>6.4280067892309436</c:v>
                </c:pt>
                <c:pt idx="527">
                  <c:v>6.4277212987424832</c:v>
                </c:pt>
                <c:pt idx="528">
                  <c:v>6.4274273636098753</c:v>
                </c:pt>
                <c:pt idx="529">
                  <c:v>6.4271249836574249</c:v>
                </c:pt>
                <c:pt idx="530">
                  <c:v>6.4268141587033822</c:v>
                </c:pt>
                <c:pt idx="531">
                  <c:v>6.4264948885599704</c:v>
                </c:pt>
                <c:pt idx="532">
                  <c:v>6.4261671730336518</c:v>
                </c:pt>
                <c:pt idx="533">
                  <c:v>6.4258310119247577</c:v>
                </c:pt>
                <c:pt idx="534">
                  <c:v>6.4254864050274989</c:v>
                </c:pt>
                <c:pt idx="535">
                  <c:v>6.4251333521304197</c:v>
                </c:pt>
                <c:pt idx="536">
                  <c:v>6.4247718530159066</c:v>
                </c:pt>
                <c:pt idx="537">
                  <c:v>6.4244019074603314</c:v>
                </c:pt>
                <c:pt idx="538">
                  <c:v>6.4240235152341105</c:v>
                </c:pt>
                <c:pt idx="539">
                  <c:v>6.423636676101788</c:v>
                </c:pt>
                <c:pt idx="540">
                  <c:v>6.4232413898216638</c:v>
                </c:pt>
                <c:pt idx="541">
                  <c:v>6.4228376561464149</c:v>
                </c:pt>
                <c:pt idx="542">
                  <c:v>6.4224254748223233</c:v>
                </c:pt>
                <c:pt idx="543">
                  <c:v>6.4220048455899947</c:v>
                </c:pt>
                <c:pt idx="544">
                  <c:v>6.4215757681837271</c:v>
                </c:pt>
                <c:pt idx="545">
                  <c:v>6.4211382423323693</c:v>
                </c:pt>
                <c:pt idx="546">
                  <c:v>6.4206922677581293</c:v>
                </c:pt>
                <c:pt idx="547">
                  <c:v>6.4202378441775378</c:v>
                </c:pt>
                <c:pt idx="548">
                  <c:v>6.4197749713011492</c:v>
                </c:pt>
                <c:pt idx="549">
                  <c:v>6.4193036488334734</c:v>
                </c:pt>
                <c:pt idx="550">
                  <c:v>6.4188238764728531</c:v>
                </c:pt>
                <c:pt idx="551">
                  <c:v>6.418335653911857</c:v>
                </c:pt>
                <c:pt idx="552">
                  <c:v>6.4178389808368674</c:v>
                </c:pt>
                <c:pt idx="553">
                  <c:v>6.4173338569284448</c:v>
                </c:pt>
                <c:pt idx="554">
                  <c:v>6.4168202818608355</c:v>
                </c:pt>
                <c:pt idx="555">
                  <c:v>6.4162982553025447</c:v>
                </c:pt>
                <c:pt idx="556">
                  <c:v>6.4157677769159216</c:v>
                </c:pt>
                <c:pt idx="557">
                  <c:v>6.415228846357329</c:v>
                </c:pt>
                <c:pt idx="558">
                  <c:v>6.4146814632772271</c:v>
                </c:pt>
                <c:pt idx="559">
                  <c:v>6.414125627319649</c:v>
                </c:pt>
                <c:pt idx="560">
                  <c:v>6.4135613381230439</c:v>
                </c:pt>
                <c:pt idx="561">
                  <c:v>6.4129885953196428</c:v>
                </c:pt>
                <c:pt idx="562">
                  <c:v>6.4124073985355965</c:v>
                </c:pt>
                <c:pt idx="563">
                  <c:v>6.4118177473910301</c:v>
                </c:pt>
                <c:pt idx="564">
                  <c:v>6.411219641500109</c:v>
                </c:pt>
                <c:pt idx="565">
                  <c:v>6.4106130804710073</c:v>
                </c:pt>
                <c:pt idx="566">
                  <c:v>6.409998063905455</c:v>
                </c:pt>
                <c:pt idx="567">
                  <c:v>6.4093745913997608</c:v>
                </c:pt>
                <c:pt idx="568">
                  <c:v>6.4087426625435668</c:v>
                </c:pt>
                <c:pt idx="569">
                  <c:v>6.4081022769208955</c:v>
                </c:pt>
                <c:pt idx="570">
                  <c:v>6.4074534341095166</c:v>
                </c:pt>
                <c:pt idx="571">
                  <c:v>6.4067961336811141</c:v>
                </c:pt>
                <c:pt idx="572">
                  <c:v>6.4061303752013448</c:v>
                </c:pt>
                <c:pt idx="573">
                  <c:v>6.4054561582298621</c:v>
                </c:pt>
                <c:pt idx="574">
                  <c:v>6.4047734823201674</c:v>
                </c:pt>
                <c:pt idx="575">
                  <c:v>6.4040823470197381</c:v>
                </c:pt>
                <c:pt idx="576">
                  <c:v>6.4033827518699367</c:v>
                </c:pt>
                <c:pt idx="577">
                  <c:v>6.4026746964059749</c:v>
                </c:pt>
                <c:pt idx="578">
                  <c:v>6.4019581801571146</c:v>
                </c:pt>
                <c:pt idx="579">
                  <c:v>6.4012332026464911</c:v>
                </c:pt>
                <c:pt idx="580">
                  <c:v>6.4004997633910339</c:v>
                </c:pt>
                <c:pt idx="581">
                  <c:v>6.3997578619017341</c:v>
                </c:pt>
                <c:pt idx="582">
                  <c:v>6.3990074976834252</c:v>
                </c:pt>
                <c:pt idx="583">
                  <c:v>6.3982486702348096</c:v>
                </c:pt>
                <c:pt idx="584">
                  <c:v>6.3974813790484273</c:v>
                </c:pt>
                <c:pt idx="585">
                  <c:v>6.3967056236108988</c:v>
                </c:pt>
                <c:pt idx="586">
                  <c:v>6.3959214034023537</c:v>
                </c:pt>
                <c:pt idx="587">
                  <c:v>6.3951287178973617</c:v>
                </c:pt>
                <c:pt idx="588">
                  <c:v>6.3943275665637351</c:v>
                </c:pt>
                <c:pt idx="589">
                  <c:v>6.3935179488637965</c:v>
                </c:pt>
                <c:pt idx="590">
                  <c:v>6.3926998642532133</c:v>
                </c:pt>
                <c:pt idx="591">
                  <c:v>6.3918733121817848</c:v>
                </c:pt>
                <c:pt idx="592">
                  <c:v>6.3910382920931204</c:v>
                </c:pt>
                <c:pt idx="593">
                  <c:v>6.3901948034246816</c:v>
                </c:pt>
                <c:pt idx="594">
                  <c:v>6.3893428456076906</c:v>
                </c:pt>
                <c:pt idx="595">
                  <c:v>6.3884824180673512</c:v>
                </c:pt>
                <c:pt idx="596">
                  <c:v>6.3876135202227715</c:v>
                </c:pt>
                <c:pt idx="597">
                  <c:v>6.3867361514866046</c:v>
                </c:pt>
                <c:pt idx="598">
                  <c:v>6.3858503112656937</c:v>
                </c:pt>
                <c:pt idx="599">
                  <c:v>6.3849559989603568</c:v>
                </c:pt>
                <c:pt idx="600">
                  <c:v>6.3840532139650108</c:v>
                </c:pt>
                <c:pt idx="601">
                  <c:v>6.3831419556678313</c:v>
                </c:pt>
                <c:pt idx="602">
                  <c:v>6.3822222234507064</c:v>
                </c:pt>
                <c:pt idx="603">
                  <c:v>6.3812940166894148</c:v>
                </c:pt>
                <c:pt idx="604">
                  <c:v>6.3803573347535787</c:v>
                </c:pt>
                <c:pt idx="605">
                  <c:v>6.3794121770066674</c:v>
                </c:pt>
                <c:pt idx="606">
                  <c:v>6.378458542805661</c:v>
                </c:pt>
                <c:pt idx="607">
                  <c:v>6.3774964315016556</c:v>
                </c:pt>
                <c:pt idx="608">
                  <c:v>6.3765258424393636</c:v>
                </c:pt>
                <c:pt idx="609">
                  <c:v>6.3755467749573427</c:v>
                </c:pt>
                <c:pt idx="610">
                  <c:v>6.3745592283879278</c:v>
                </c:pt>
                <c:pt idx="611">
                  <c:v>6.373563202057265</c:v>
                </c:pt>
                <c:pt idx="612">
                  <c:v>6.372558695285039</c:v>
                </c:pt>
                <c:pt idx="613">
                  <c:v>6.3715457073850192</c:v>
                </c:pt>
                <c:pt idx="614">
                  <c:v>6.3705242376644451</c:v>
                </c:pt>
                <c:pt idx="615">
                  <c:v>6.3694942854246204</c:v>
                </c:pt>
                <c:pt idx="616">
                  <c:v>6.3684558499603598</c:v>
                </c:pt>
                <c:pt idx="617">
                  <c:v>6.3674089305601642</c:v>
                </c:pt>
                <c:pt idx="618">
                  <c:v>6.3663535265065647</c:v>
                </c:pt>
                <c:pt idx="619">
                  <c:v>6.3652896370755325</c:v>
                </c:pt>
                <c:pt idx="620">
                  <c:v>6.3642172615368056</c:v>
                </c:pt>
                <c:pt idx="621">
                  <c:v>6.363136399154123</c:v>
                </c:pt>
                <c:pt idx="622">
                  <c:v>6.3620470491844543</c:v>
                </c:pt>
                <c:pt idx="623">
                  <c:v>6.3609492108789656</c:v>
                </c:pt>
                <c:pt idx="624">
                  <c:v>6.3598428834821634</c:v>
                </c:pt>
                <c:pt idx="625">
                  <c:v>6.3587280662324517</c:v>
                </c:pt>
                <c:pt idx="626">
                  <c:v>6.3576047583618429</c:v>
                </c:pt>
                <c:pt idx="627">
                  <c:v>6.3564729590960836</c:v>
                </c:pt>
                <c:pt idx="628">
                  <c:v>6.3553326676544959</c:v>
                </c:pt>
                <c:pt idx="629">
                  <c:v>6.3541838832503021</c:v>
                </c:pt>
                <c:pt idx="630">
                  <c:v>6.3530266050900686</c:v>
                </c:pt>
                <c:pt idx="631">
                  <c:v>6.3518608323743164</c:v>
                </c:pt>
                <c:pt idx="632">
                  <c:v>6.3506865642969537</c:v>
                </c:pt>
                <c:pt idx="633">
                  <c:v>6.3495038000457287</c:v>
                </c:pt>
                <c:pt idx="634">
                  <c:v>6.3483125388020385</c:v>
                </c:pt>
                <c:pt idx="635">
                  <c:v>6.3471127797408302</c:v>
                </c:pt>
                <c:pt idx="636">
                  <c:v>6.3459045220306205</c:v>
                </c:pt>
                <c:pt idx="637">
                  <c:v>6.3446877648337603</c:v>
                </c:pt>
                <c:pt idx="638">
                  <c:v>6.3434625073059872</c:v>
                </c:pt>
                <c:pt idx="639">
                  <c:v>6.3422287485968347</c:v>
                </c:pt>
                <c:pt idx="640">
                  <c:v>6.3409864878492526</c:v>
                </c:pt>
                <c:pt idx="641">
                  <c:v>6.3397357241999881</c:v>
                </c:pt>
                <c:pt idx="642">
                  <c:v>6.3384764567792491</c:v>
                </c:pt>
                <c:pt idx="643">
                  <c:v>6.3372086847107685</c:v>
                </c:pt>
                <c:pt idx="644">
                  <c:v>6.335932407112062</c:v>
                </c:pt>
                <c:pt idx="645">
                  <c:v>6.3346476230940265</c:v>
                </c:pt>
                <c:pt idx="646">
                  <c:v>6.3333543317612282</c:v>
                </c:pt>
                <c:pt idx="647">
                  <c:v>6.3320525322116223</c:v>
                </c:pt>
                <c:pt idx="648">
                  <c:v>6.3307422235370172</c:v>
                </c:pt>
                <c:pt idx="649">
                  <c:v>6.3294234048224647</c:v>
                </c:pt>
                <c:pt idx="650">
                  <c:v>6.3280960751467488</c:v>
                </c:pt>
                <c:pt idx="651">
                  <c:v>6.3267602335819921</c:v>
                </c:pt>
                <c:pt idx="652">
                  <c:v>6.3254158791939963</c:v>
                </c:pt>
                <c:pt idx="653">
                  <c:v>6.3240630110420568</c:v>
                </c:pt>
                <c:pt idx="654">
                  <c:v>6.3227016281789172</c:v>
                </c:pt>
                <c:pt idx="655">
                  <c:v>6.3213317296508329</c:v>
                </c:pt>
                <c:pt idx="656">
                  <c:v>6.3199533144975222</c:v>
                </c:pt>
                <c:pt idx="657">
                  <c:v>6.318566381752265</c:v>
                </c:pt>
                <c:pt idx="658">
                  <c:v>6.3171709304418275</c:v>
                </c:pt>
                <c:pt idx="659">
                  <c:v>6.3157669595862416</c:v>
                </c:pt>
                <c:pt idx="660">
                  <c:v>6.3143544681992374</c:v>
                </c:pt>
                <c:pt idx="661">
                  <c:v>6.3129334552877765</c:v>
                </c:pt>
                <c:pt idx="662">
                  <c:v>6.3115039198526564</c:v>
                </c:pt>
                <c:pt idx="663">
                  <c:v>6.3100658608876037</c:v>
                </c:pt>
                <c:pt idx="664">
                  <c:v>6.3086192773801066</c:v>
                </c:pt>
                <c:pt idx="665">
                  <c:v>6.3071641683109316</c:v>
                </c:pt>
                <c:pt idx="666">
                  <c:v>6.305700532654301</c:v>
                </c:pt>
                <c:pt idx="667">
                  <c:v>6.3042283693779844</c:v>
                </c:pt>
                <c:pt idx="668">
                  <c:v>6.3027476774427784</c:v>
                </c:pt>
                <c:pt idx="669">
                  <c:v>6.301258455803282</c:v>
                </c:pt>
                <c:pt idx="670">
                  <c:v>6.2997607034072312</c:v>
                </c:pt>
                <c:pt idx="671">
                  <c:v>6.2982544191956968</c:v>
                </c:pt>
                <c:pt idx="672">
                  <c:v>6.296739602103318</c:v>
                </c:pt>
                <c:pt idx="673">
                  <c:v>6.2952162510579059</c:v>
                </c:pt>
                <c:pt idx="674">
                  <c:v>6.2936843649806633</c:v>
                </c:pt>
                <c:pt idx="675">
                  <c:v>6.2921439427862289</c:v>
                </c:pt>
                <c:pt idx="676">
                  <c:v>6.2905949833824337</c:v>
                </c:pt>
                <c:pt idx="677">
                  <c:v>6.2890374856704909</c:v>
                </c:pt>
                <c:pt idx="678">
                  <c:v>6.2874714485449008</c:v>
                </c:pt>
                <c:pt idx="679">
                  <c:v>6.2858968708934606</c:v>
                </c:pt>
                <c:pt idx="680">
                  <c:v>6.284313751597268</c:v>
                </c:pt>
                <c:pt idx="681">
                  <c:v>6.2827220895307594</c:v>
                </c:pt>
                <c:pt idx="682">
                  <c:v>6.2811218835615765</c:v>
                </c:pt>
                <c:pt idx="683">
                  <c:v>6.2795131325507079</c:v>
                </c:pt>
                <c:pt idx="684">
                  <c:v>6.2778958353522993</c:v>
                </c:pt>
                <c:pt idx="685">
                  <c:v>6.2762699908136979</c:v>
                </c:pt>
                <c:pt idx="686">
                  <c:v>6.2746355977757808</c:v>
                </c:pt>
                <c:pt idx="687">
                  <c:v>6.2729926550722235</c:v>
                </c:pt>
                <c:pt idx="688">
                  <c:v>6.2713411615303016</c:v>
                </c:pt>
                <c:pt idx="689">
                  <c:v>6.2696811159702825</c:v>
                </c:pt>
                <c:pt idx="690">
                  <c:v>6.2680125172056007</c:v>
                </c:pt>
                <c:pt idx="691">
                  <c:v>6.2663353640431412</c:v>
                </c:pt>
                <c:pt idx="692">
                  <c:v>6.2646496552827182</c:v>
                </c:pt>
                <c:pt idx="693">
                  <c:v>6.2629553897174235</c:v>
                </c:pt>
                <c:pt idx="694">
                  <c:v>6.261252566133451</c:v>
                </c:pt>
                <c:pt idx="695">
                  <c:v>6.259541183310219</c:v>
                </c:pt>
                <c:pt idx="696">
                  <c:v>6.2578212400202391</c:v>
                </c:pt>
                <c:pt idx="697">
                  <c:v>6.2560927350291724</c:v>
                </c:pt>
                <c:pt idx="698">
                  <c:v>6.2543556670957914</c:v>
                </c:pt>
                <c:pt idx="699">
                  <c:v>6.2526100349719078</c:v>
                </c:pt>
                <c:pt idx="700">
                  <c:v>6.2508558374026073</c:v>
                </c:pt>
                <c:pt idx="701">
                  <c:v>6.2490930731259047</c:v>
                </c:pt>
                <c:pt idx="702">
                  <c:v>6.2473217408728745</c:v>
                </c:pt>
                <c:pt idx="703">
                  <c:v>6.2455418393679967</c:v>
                </c:pt>
                <c:pt idx="704">
                  <c:v>6.2437533673283898</c:v>
                </c:pt>
                <c:pt idx="705">
                  <c:v>6.2419563234643949</c:v>
                </c:pt>
                <c:pt idx="706">
                  <c:v>6.2401507064794401</c:v>
                </c:pt>
                <c:pt idx="707">
                  <c:v>6.238336515069749</c:v>
                </c:pt>
                <c:pt idx="708">
                  <c:v>6.236513747924942</c:v>
                </c:pt>
                <c:pt idx="709">
                  <c:v>6.2346824037273638</c:v>
                </c:pt>
                <c:pt idx="710">
                  <c:v>6.2328424811525442</c:v>
                </c:pt>
                <c:pt idx="711">
                  <c:v>6.2309939788687068</c:v>
                </c:pt>
                <c:pt idx="712">
                  <c:v>6.2291368955373736</c:v>
                </c:pt>
                <c:pt idx="713">
                  <c:v>6.2272712298127786</c:v>
                </c:pt>
                <c:pt idx="714">
                  <c:v>6.2253969803423281</c:v>
                </c:pt>
                <c:pt idx="715">
                  <c:v>6.2235141457660843</c:v>
                </c:pt>
                <c:pt idx="716">
                  <c:v>6.2216227247173652</c:v>
                </c:pt>
                <c:pt idx="717">
                  <c:v>6.2197227158221873</c:v>
                </c:pt>
                <c:pt idx="718">
                  <c:v>6.2178141176994721</c:v>
                </c:pt>
                <c:pt idx="719">
                  <c:v>6.2158969289612438</c:v>
                </c:pt>
                <c:pt idx="720">
                  <c:v>6.2139711482120532</c:v>
                </c:pt>
                <c:pt idx="721">
                  <c:v>6.2120367740497011</c:v>
                </c:pt>
                <c:pt idx="722">
                  <c:v>6.2100938050646235</c:v>
                </c:pt>
                <c:pt idx="723">
                  <c:v>6.2081422398400337</c:v>
                </c:pt>
                <c:pt idx="724">
                  <c:v>6.206182076952329</c:v>
                </c:pt>
                <c:pt idx="725">
                  <c:v>6.2042133149703362</c:v>
                </c:pt>
                <c:pt idx="726">
                  <c:v>6.202235952455994</c:v>
                </c:pt>
                <c:pt idx="727">
                  <c:v>6.2002499879637245</c:v>
                </c:pt>
                <c:pt idx="728">
                  <c:v>6.1982554200411553</c:v>
                </c:pt>
                <c:pt idx="729">
                  <c:v>6.1962522472282915</c:v>
                </c:pt>
                <c:pt idx="730">
                  <c:v>6.1942404680580392</c:v>
                </c:pt>
                <c:pt idx="731">
                  <c:v>6.192220081056119</c:v>
                </c:pt>
                <c:pt idx="732">
                  <c:v>6.1901910847410324</c:v>
                </c:pt>
                <c:pt idx="733">
                  <c:v>6.1881534776238656</c:v>
                </c:pt>
                <c:pt idx="734">
                  <c:v>6.1861072582085388</c:v>
                </c:pt>
                <c:pt idx="735">
                  <c:v>6.1840524249914202</c:v>
                </c:pt>
                <c:pt idx="736">
                  <c:v>6.1819889764620006</c:v>
                </c:pt>
                <c:pt idx="737">
                  <c:v>6.1799169111020031</c:v>
                </c:pt>
                <c:pt idx="738">
                  <c:v>6.1778362273860994</c:v>
                </c:pt>
                <c:pt idx="739">
                  <c:v>6.175746923781527</c:v>
                </c:pt>
                <c:pt idx="740">
                  <c:v>6.1736489987481056</c:v>
                </c:pt>
                <c:pt idx="741">
                  <c:v>6.1715424507383423</c:v>
                </c:pt>
                <c:pt idx="742">
                  <c:v>6.1694272781972987</c:v>
                </c:pt>
                <c:pt idx="743">
                  <c:v>6.167303479562789</c:v>
                </c:pt>
                <c:pt idx="744">
                  <c:v>6.1651710532650243</c:v>
                </c:pt>
                <c:pt idx="745">
                  <c:v>6.1630299977268077</c:v>
                </c:pt>
                <c:pt idx="746">
                  <c:v>6.1608803113635506</c:v>
                </c:pt>
                <c:pt idx="747">
                  <c:v>6.1587219925832182</c:v>
                </c:pt>
                <c:pt idx="748">
                  <c:v>6.1565550397862188</c:v>
                </c:pt>
                <c:pt idx="749">
                  <c:v>6.1543794513656582</c:v>
                </c:pt>
                <c:pt idx="750">
                  <c:v>6.1521952257069641</c:v>
                </c:pt>
                <c:pt idx="751">
                  <c:v>6.1500023611880641</c:v>
                </c:pt>
                <c:pt idx="752">
                  <c:v>6.1478008561793747</c:v>
                </c:pt>
                <c:pt idx="753">
                  <c:v>6.1455907090439625</c:v>
                </c:pt>
                <c:pt idx="754">
                  <c:v>6.1433719181370003</c:v>
                </c:pt>
                <c:pt idx="755">
                  <c:v>6.1411444818063199</c:v>
                </c:pt>
                <c:pt idx="756">
                  <c:v>6.1389083983921617</c:v>
                </c:pt>
                <c:pt idx="757">
                  <c:v>6.1366636662270055</c:v>
                </c:pt>
                <c:pt idx="758">
                  <c:v>6.1344102836359635</c:v>
                </c:pt>
                <c:pt idx="759">
                  <c:v>6.1321482489363008</c:v>
                </c:pt>
                <c:pt idx="760">
                  <c:v>6.1298775604377376</c:v>
                </c:pt>
                <c:pt idx="761">
                  <c:v>6.1275982164423066</c:v>
                </c:pt>
                <c:pt idx="762">
                  <c:v>6.1253102152444461</c:v>
                </c:pt>
                <c:pt idx="763">
                  <c:v>6.1230135551308411</c:v>
                </c:pt>
                <c:pt idx="764">
                  <c:v>6.120708234380464</c:v>
                </c:pt>
                <c:pt idx="765">
                  <c:v>6.1183942512645322</c:v>
                </c:pt>
                <c:pt idx="766">
                  <c:v>6.1160716040466481</c:v>
                </c:pt>
                <c:pt idx="767">
                  <c:v>6.113740290982502</c:v>
                </c:pt>
                <c:pt idx="768">
                  <c:v>6.1114003103202483</c:v>
                </c:pt>
                <c:pt idx="769">
                  <c:v>6.1090516602999534</c:v>
                </c:pt>
                <c:pt idx="770">
                  <c:v>6.1066943391541857</c:v>
                </c:pt>
                <c:pt idx="771">
                  <c:v>6.1043283451076471</c:v>
                </c:pt>
                <c:pt idx="772">
                  <c:v>6.1019536763770601</c:v>
                </c:pt>
                <c:pt idx="773">
                  <c:v>6.0995703311714342</c:v>
                </c:pt>
                <c:pt idx="774">
                  <c:v>6.0971783076918307</c:v>
                </c:pt>
                <c:pt idx="775">
                  <c:v>6.0947776041314601</c:v>
                </c:pt>
                <c:pt idx="776">
                  <c:v>6.0923682186757731</c:v>
                </c:pt>
                <c:pt idx="777">
                  <c:v>6.0899501495022124</c:v>
                </c:pt>
                <c:pt idx="778">
                  <c:v>6.0875233947802236</c:v>
                </c:pt>
                <c:pt idx="779">
                  <c:v>6.0850879526713877</c:v>
                </c:pt>
                <c:pt idx="780">
                  <c:v>6.0826438213293885</c:v>
                </c:pt>
                <c:pt idx="781">
                  <c:v>6.0801909988998428</c:v>
                </c:pt>
                <c:pt idx="782">
                  <c:v>6.0777294835204225</c:v>
                </c:pt>
                <c:pt idx="783">
                  <c:v>6.0752592733208282</c:v>
                </c:pt>
                <c:pt idx="784">
                  <c:v>6.0727803664226068</c:v>
                </c:pt>
                <c:pt idx="785">
                  <c:v>6.0702927609394148</c:v>
                </c:pt>
                <c:pt idx="786">
                  <c:v>6.0677964549767118</c:v>
                </c:pt>
                <c:pt idx="787">
                  <c:v>6.0652914466320436</c:v>
                </c:pt>
                <c:pt idx="788">
                  <c:v>6.0627777339947411</c:v>
                </c:pt>
                <c:pt idx="789">
                  <c:v>6.0602553151460734</c:v>
                </c:pt>
                <c:pt idx="790">
                  <c:v>6.0577241881591792</c:v>
                </c:pt>
                <c:pt idx="791">
                  <c:v>6.0551843510990802</c:v>
                </c:pt>
                <c:pt idx="792">
                  <c:v>6.0526358020225244</c:v>
                </c:pt>
                <c:pt idx="793">
                  <c:v>6.0500785389783109</c:v>
                </c:pt>
                <c:pt idx="794">
                  <c:v>6.0475125600068029</c:v>
                </c:pt>
                <c:pt idx="795">
                  <c:v>6.0449378631402251</c:v>
                </c:pt>
                <c:pt idx="796">
                  <c:v>6.0423544464025882</c:v>
                </c:pt>
                <c:pt idx="797">
                  <c:v>6.0397623078097409</c:v>
                </c:pt>
                <c:pt idx="798">
                  <c:v>6.0371614453690805</c:v>
                </c:pt>
                <c:pt idx="799">
                  <c:v>6.0345518570798813</c:v>
                </c:pt>
                <c:pt idx="800">
                  <c:v>6.0319335409329682</c:v>
                </c:pt>
                <c:pt idx="801">
                  <c:v>6.0293064949109558</c:v>
                </c:pt>
                <c:pt idx="802">
                  <c:v>6.0266707169880513</c:v>
                </c:pt>
                <c:pt idx="803">
                  <c:v>6.0240262051300784</c:v>
                </c:pt>
                <c:pt idx="804">
                  <c:v>6.0213729572946297</c:v>
                </c:pt>
                <c:pt idx="805">
                  <c:v>6.0187109714306706</c:v>
                </c:pt>
                <c:pt idx="806">
                  <c:v>6.0160402454789113</c:v>
                </c:pt>
                <c:pt idx="807">
                  <c:v>6.0133607773716058</c:v>
                </c:pt>
                <c:pt idx="808">
                  <c:v>6.0106725650324844</c:v>
                </c:pt>
                <c:pt idx="809">
                  <c:v>6.0079756063768013</c:v>
                </c:pt>
                <c:pt idx="810">
                  <c:v>6.0052698993114815</c:v>
                </c:pt>
                <c:pt idx="811">
                  <c:v>6.0025554417346649</c:v>
                </c:pt>
                <c:pt idx="812">
                  <c:v>5.9998322315360966</c:v>
                </c:pt>
                <c:pt idx="813">
                  <c:v>5.9971002665970818</c:v>
                </c:pt>
                <c:pt idx="814">
                  <c:v>5.9943595447901314</c:v>
                </c:pt>
                <c:pt idx="815">
                  <c:v>5.9916100639792607</c:v>
                </c:pt>
                <c:pt idx="816">
                  <c:v>5.9888518220198792</c:v>
                </c:pt>
                <c:pt idx="817">
                  <c:v>5.9860848167586989</c:v>
                </c:pt>
                <c:pt idx="818">
                  <c:v>5.983309046033864</c:v>
                </c:pt>
                <c:pt idx="819">
                  <c:v>5.9805245076747662</c:v>
                </c:pt>
                <c:pt idx="820">
                  <c:v>5.9777311995022053</c:v>
                </c:pt>
                <c:pt idx="821">
                  <c:v>5.9749291193281948</c:v>
                </c:pt>
                <c:pt idx="822">
                  <c:v>5.9721182649558591</c:v>
                </c:pt>
                <c:pt idx="823">
                  <c:v>5.9692986341798049</c:v>
                </c:pt>
                <c:pt idx="824">
                  <c:v>5.9664702247857857</c:v>
                </c:pt>
                <c:pt idx="825">
                  <c:v>5.9636330345506181</c:v>
                </c:pt>
                <c:pt idx="826">
                  <c:v>5.9607870612424367</c:v>
                </c:pt>
                <c:pt idx="827">
                  <c:v>5.9579323026204802</c:v>
                </c:pt>
                <c:pt idx="828">
                  <c:v>5.9550687564352209</c:v>
                </c:pt>
                <c:pt idx="829">
                  <c:v>5.9521964204279518</c:v>
                </c:pt>
                <c:pt idx="830">
                  <c:v>5.9493152923313701</c:v>
                </c:pt>
                <c:pt idx="831">
                  <c:v>5.9464253698691065</c:v>
                </c:pt>
                <c:pt idx="832">
                  <c:v>5.9435266507559055</c:v>
                </c:pt>
                <c:pt idx="833">
                  <c:v>5.9406191326973516</c:v>
                </c:pt>
                <c:pt idx="834">
                  <c:v>5.9377028133902643</c:v>
                </c:pt>
                <c:pt idx="835">
                  <c:v>5.6836965863728031</c:v>
                </c:pt>
                <c:pt idx="836">
                  <c:v>5.440374634663705</c:v>
                </c:pt>
                <c:pt idx="837">
                  <c:v>5.2072875451119405</c:v>
                </c:pt>
                <c:pt idx="838">
                  <c:v>4.9840048082519885</c:v>
                </c:pt>
                <c:pt idx="839">
                  <c:v>4.7701140231572685</c:v>
                </c:pt>
                <c:pt idx="840">
                  <c:v>4.5652201357398514</c:v>
                </c:pt>
                <c:pt idx="841">
                  <c:v>4.368944709089611</c:v>
                </c:pt>
                <c:pt idx="842">
                  <c:v>4.1809252245051258</c:v>
                </c:pt>
                <c:pt idx="843">
                  <c:v>4.0008144119253597</c:v>
                </c:pt>
                <c:pt idx="844">
                  <c:v>3.8282796085254107</c:v>
                </c:pt>
                <c:pt idx="845">
                  <c:v>3.6630021442916885</c:v>
                </c:pt>
                <c:pt idx="846">
                  <c:v>3.5046767534416623</c:v>
                </c:pt>
                <c:pt idx="847">
                  <c:v>3.3530110106010906</c:v>
                </c:pt>
                <c:pt idx="848">
                  <c:v>3.2077247906973509</c:v>
                </c:pt>
                <c:pt idx="849">
                  <c:v>3.0685497515713016</c:v>
                </c:pt>
                <c:pt idx="850">
                  <c:v>2.9352288383520655</c:v>
                </c:pt>
                <c:pt idx="851">
                  <c:v>2.8075158086793173</c:v>
                </c:pt>
                <c:pt idx="852">
                  <c:v>2.6851747778961679</c:v>
                </c:pt>
                <c:pt idx="853">
                  <c:v>2.5679797833726172</c:v>
                </c:pt>
                <c:pt idx="854">
                  <c:v>2.4557143671549002</c:v>
                </c:pt>
                <c:pt idx="855">
                  <c:v>2.3481711761698563</c:v>
                </c:pt>
                <c:pt idx="856">
                  <c:v>2.2451515792459333</c:v>
                </c:pt>
                <c:pt idx="857">
                  <c:v>2.1464653002434497</c:v>
                </c:pt>
                <c:pt idx="858">
                  <c:v>2.0519300666165097</c:v>
                </c:pt>
                <c:pt idx="859">
                  <c:v>1.961371272757487</c:v>
                </c:pt>
                <c:pt idx="860">
                  <c:v>1.874621657502249</c:v>
                </c:pt>
                <c:pt idx="861">
                  <c:v>1.7915209952005062</c:v>
                </c:pt>
                <c:pt idx="862">
                  <c:v>1.7119157997806762</c:v>
                </c:pt>
                <c:pt idx="863">
                  <c:v>1.6356590412626817</c:v>
                </c:pt>
                <c:pt idx="864">
                  <c:v>1.5626098741950878</c:v>
                </c:pt>
                <c:pt idx="865">
                  <c:v>1.4926333775149925</c:v>
                </c:pt>
                <c:pt idx="866">
                  <c:v>1.4256003053502078</c:v>
                </c:pt>
                <c:pt idx="867">
                  <c:v>1.3613868483034604</c:v>
                </c:pt>
                <c:pt idx="868">
                  <c:v>1.2998744047776993</c:v>
                </c:pt>
                <c:pt idx="869">
                  <c:v>1.2409493619201684</c:v>
                </c:pt>
                <c:pt idx="870">
                  <c:v>1.1845028857806246</c:v>
                </c:pt>
                <c:pt idx="871">
                  <c:v>1.1304307202961508</c:v>
                </c:pt>
                <c:pt idx="872">
                  <c:v>1.0786329947312765</c:v>
                </c:pt>
                <c:pt idx="873">
                  <c:v>1.0290140392177538</c:v>
                </c:pt>
                <c:pt idx="874">
                  <c:v>0.98148220805328568</c:v>
                </c:pt>
                <c:pt idx="875">
                  <c:v>0.9359497104328609</c:v>
                </c:pt>
                <c:pt idx="876">
                  <c:v>0.89233244830003089</c:v>
                </c:pt>
                <c:pt idx="877">
                  <c:v>0.85054986101866503</c:v>
                </c:pt>
                <c:pt idx="878">
                  <c:v>0.81052477657827937</c:v>
                </c:pt>
                <c:pt idx="879">
                  <c:v>0.77218326905812451</c:v>
                </c:pt>
                <c:pt idx="880">
                  <c:v>0.73545452208676854</c:v>
                </c:pt>
                <c:pt idx="881">
                  <c:v>0.70027069804498354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173600"/>
        <c:axId val="425090240"/>
      </c:scatterChart>
      <c:valAx>
        <c:axId val="42317360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0240"/>
        <c:crosses val="autoZero"/>
        <c:crossBetween val="midCat"/>
      </c:valAx>
      <c:valAx>
        <c:axId val="42509024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31736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8.7733860442267171E-3</c:v>
                </c:pt>
                <c:pt idx="2">
                  <c:v>1.1123639161095067E-2</c:v>
                </c:pt>
                <c:pt idx="3">
                  <c:v>1.328306978897854E-2</c:v>
                </c:pt>
                <c:pt idx="4">
                  <c:v>1.5326114177416205E-2</c:v>
                </c:pt>
                <c:pt idx="5">
                  <c:v>1.7291596058602813E-2</c:v>
                </c:pt>
                <c:pt idx="6" formatCode="0.00000">
                  <c:v>1.9202441763053798E-2</c:v>
                </c:pt>
                <c:pt idx="7" formatCode="0.00000">
                  <c:v>2.107328378383018E-2</c:v>
                </c:pt>
                <c:pt idx="8">
                  <c:v>2.2913965295801111E-2</c:v>
                </c:pt>
                <c:pt idx="9">
                  <c:v>2.4731359964101821E-2</c:v>
                </c:pt>
                <c:pt idx="10">
                  <c:v>2.6530401812987499E-2</c:v>
                </c:pt>
                <c:pt idx="11">
                  <c:v>2.8314707178658159E-2</c:v>
                </c:pt>
                <c:pt idx="12">
                  <c:v>3.0086969786053873E-2</c:v>
                </c:pt>
                <c:pt idx="13">
                  <c:v>3.184922196505488E-2</c:v>
                </c:pt>
                <c:pt idx="14">
                  <c:v>3.3603012999502038E-2</c:v>
                </c:pt>
                <c:pt idx="15">
                  <c:v>3.5349534101373703E-2</c:v>
                </c:pt>
                <c:pt idx="16">
                  <c:v>3.7089707852056432E-2</c:v>
                </c:pt>
                <c:pt idx="17">
                  <c:v>3.8824253326308816E-2</c:v>
                </c:pt>
                <c:pt idx="18">
                  <c:v>4.055373418513962E-2</c:v>
                </c:pt>
                <c:pt idx="19">
                  <c:v>4.227859460734075E-2</c:v>
                </c:pt>
                <c:pt idx="20">
                  <c:v>4.3999186394972557E-2</c:v>
                </c:pt>
                <c:pt idx="21">
                  <c:v>4.5715789585737583E-2</c:v>
                </c:pt>
                <c:pt idx="22">
                  <c:v>4.7428628233791903E-2</c:v>
                </c:pt>
                <c:pt idx="23">
                  <c:v>4.9137882560771798E-2</c:v>
                </c:pt>
                <c:pt idx="24">
                  <c:v>5.0843698357786619E-2</c:v>
                </c:pt>
                <c:pt idx="25">
                  <c:v>5.2546194291121937E-2</c:v>
                </c:pt>
                <c:pt idx="26">
                  <c:v>5.4245467600055872E-2</c:v>
                </c:pt>
                <c:pt idx="27">
                  <c:v>5.5941598555200873E-2</c:v>
                </c:pt>
                <c:pt idx="28">
                  <c:v>5.7634653957208036E-2</c:v>
                </c:pt>
                <c:pt idx="29">
                  <c:v>5.9324689889663509E-2</c:v>
                </c:pt>
                <c:pt idx="30">
                  <c:v>6.1011753890408763E-2</c:v>
                </c:pt>
                <c:pt idx="31">
                  <c:v>6.2695886667984133E-2</c:v>
                </c:pt>
                <c:pt idx="32">
                  <c:v>6.4377123461331578E-2</c:v>
                </c:pt>
                <c:pt idx="33">
                  <c:v>6.6055495119023366E-2</c:v>
                </c:pt>
                <c:pt idx="34">
                  <c:v>6.7731028957477443E-2</c:v>
                </c:pt>
                <c:pt idx="35">
                  <c:v>6.9403749444645335E-2</c:v>
                </c:pt>
                <c:pt idx="36">
                  <c:v>7.1073678745603955E-2</c:v>
                </c:pt>
                <c:pt idx="37">
                  <c:v>7.2740837158674673E-2</c:v>
                </c:pt>
                <c:pt idx="38">
                  <c:v>7.4405243464605142E-2</c:v>
                </c:pt>
                <c:pt idx="39">
                  <c:v>7.6066915206587343E-2</c:v>
                </c:pt>
                <c:pt idx="40">
                  <c:v>7.7725868915167431E-2</c:v>
                </c:pt>
                <c:pt idx="41">
                  <c:v>7.9382120289171312E-2</c:v>
                </c:pt>
                <c:pt idx="42">
                  <c:v>8.1035684341471598E-2</c:v>
                </c:pt>
                <c:pt idx="43">
                  <c:v>8.2686575516608893E-2</c:v>
                </c:pt>
                <c:pt idx="44">
                  <c:v>8.433480778584708E-2</c:v>
                </c:pt>
                <c:pt idx="45">
                  <c:v>8.5980394724110953E-2</c:v>
                </c:pt>
                <c:pt idx="46">
                  <c:v>8.7623349572356068E-2</c:v>
                </c:pt>
                <c:pt idx="47">
                  <c:v>8.9263685288209618E-2</c:v>
                </c:pt>
                <c:pt idx="48">
                  <c:v>9.0901414587154769E-2</c:v>
                </c:pt>
                <c:pt idx="49">
                  <c:v>9.2536549976079199E-2</c:v>
                </c:pt>
                <c:pt idx="50">
                  <c:v>9.41691037806517E-2</c:v>
                </c:pt>
                <c:pt idx="51">
                  <c:v>9.5799088167702134E-2</c:v>
                </c:pt>
                <c:pt idx="52">
                  <c:v>9.7426515163550692E-2</c:v>
                </c:pt>
                <c:pt idx="53">
                  <c:v>9.905139666905044E-2</c:v>
                </c:pt>
                <c:pt idx="54">
                  <c:v>0.10067374447195801</c:v>
                </c:pt>
                <c:pt idx="55">
                  <c:v>0.10229357025713036</c:v>
                </c:pt>
                <c:pt idx="56">
                  <c:v>0.10391088561495075</c:v>
                </c:pt>
                <c:pt idx="57">
                  <c:v>0.10552570204830958</c:v>
                </c:pt>
                <c:pt idx="58">
                  <c:v>0.10713803097840525</c:v>
                </c:pt>
                <c:pt idx="59">
                  <c:v>0.10874788374957924</c:v>
                </c:pt>
                <c:pt idx="60">
                  <c:v>0.1103552716333609</c:v>
                </c:pt>
                <c:pt idx="61">
                  <c:v>0.11196020583186472</c:v>
                </c:pt>
                <c:pt idx="62">
                  <c:v>0.11356269748065423</c:v>
                </c:pt>
                <c:pt idx="63">
                  <c:v>0.11516275765116935</c:v>
                </c:pt>
                <c:pt idx="64">
                  <c:v>0.11676039735279345</c:v>
                </c:pt>
                <c:pt idx="65">
                  <c:v>0.11835562753462274</c:v>
                </c:pt>
                <c:pt idx="66">
                  <c:v>0.11994845908699184</c:v>
                </c:pt>
                <c:pt idx="67">
                  <c:v>0.12153890284279595</c:v>
                </c:pt>
                <c:pt idx="68">
                  <c:v>0.12312696957864566</c:v>
                </c:pt>
                <c:pt idx="69">
                  <c:v>0.12471267001588185</c:v>
                </c:pt>
                <c:pt idx="70">
                  <c:v>0.12629601482147665</c:v>
                </c:pt>
                <c:pt idx="71">
                  <c:v>0.12787701460883685</c:v>
                </c:pt>
                <c:pt idx="72">
                  <c:v>0.12945567993852816</c:v>
                </c:pt>
                <c:pt idx="73">
                  <c:v>0.13103202131893213</c:v>
                </c:pt>
                <c:pt idx="74">
                  <c:v>0.13260604920684735</c:v>
                </c:pt>
                <c:pt idx="75">
                  <c:v>0.13417777400804337</c:v>
                </c:pt>
                <c:pt idx="76">
                  <c:v>0.13574720607777579</c:v>
                </c:pt>
                <c:pt idx="77">
                  <c:v>0.13731435572126746</c:v>
                </c:pt>
                <c:pt idx="78">
                  <c:v>0.13887923319416207</c:v>
                </c:pt>
                <c:pt idx="79">
                  <c:v>0.14044184870295329</c:v>
                </c:pt>
                <c:pt idx="80">
                  <c:v>0.14200221240539426</c:v>
                </c:pt>
                <c:pt idx="81">
                  <c:v>0.14356033441088994</c:v>
                </c:pt>
                <c:pt idx="82">
                  <c:v>0.14511622478087327</c:v>
                </c:pt>
                <c:pt idx="83">
                  <c:v>0.14666989352917029</c:v>
                </c:pt>
                <c:pt idx="84">
                  <c:v>0.14822135062235275</c:v>
                </c:pt>
                <c:pt idx="85">
                  <c:v>0.14977060598008213</c:v>
                </c:pt>
                <c:pt idx="86">
                  <c:v>0.15131766947544439</c:v>
                </c:pt>
                <c:pt idx="87">
                  <c:v>0.15286255093527809</c:v>
                </c:pt>
                <c:pt idx="88">
                  <c:v>0.15440526014049533</c:v>
                </c:pt>
                <c:pt idx="89">
                  <c:v>0.15594580682639703</c:v>
                </c:pt>
                <c:pt idx="90">
                  <c:v>0.15748420068298344</c:v>
                </c:pt>
                <c:pt idx="91">
                  <c:v>0.15902045135525911</c:v>
                </c:pt>
                <c:pt idx="92">
                  <c:v>0.16055456844353408</c:v>
                </c:pt>
                <c:pt idx="93">
                  <c:v>0.16208656150372086</c:v>
                </c:pt>
                <c:pt idx="94">
                  <c:v>0.16361644004762815</c:v>
                </c:pt>
                <c:pt idx="95">
                  <c:v>0.16514421354325093</c:v>
                </c:pt>
                <c:pt idx="96">
                  <c:v>0.16666989141505748</c:v>
                </c:pt>
                <c:pt idx="97">
                  <c:v>0.16819348304427328</c:v>
                </c:pt>
                <c:pt idx="98">
                  <c:v>0.16971499776916241</c:v>
                </c:pt>
                <c:pt idx="99">
                  <c:v>0.17123444488530612</c:v>
                </c:pt>
                <c:pt idx="100">
                  <c:v>0.17275183364587895</c:v>
                </c:pt>
                <c:pt idx="101">
                  <c:v>0.1742671732619224</c:v>
                </c:pt>
                <c:pt idx="102">
                  <c:v>0.17578047290261628</c:v>
                </c:pt>
                <c:pt idx="103">
                  <c:v>0.17729174169554807</c:v>
                </c:pt>
                <c:pt idx="104">
                  <c:v>0.17880098872697936</c:v>
                </c:pt>
                <c:pt idx="105">
                  <c:v>0.18030822304211136</c:v>
                </c:pt>
                <c:pt idx="106">
                  <c:v>0.18181345364534707</c:v>
                </c:pt>
                <c:pt idx="107">
                  <c:v>0.18331668950055244</c:v>
                </c:pt>
                <c:pt idx="108">
                  <c:v>0.18481793953131501</c:v>
                </c:pt>
                <c:pt idx="109">
                  <c:v>0.18631721262120099</c:v>
                </c:pt>
                <c:pt idx="110">
                  <c:v>0.18781451761401005</c:v>
                </c:pt>
                <c:pt idx="111">
                  <c:v>0.18930986331402852</c:v>
                </c:pt>
                <c:pt idx="112">
                  <c:v>0.19080325848628071</c:v>
                </c:pt>
                <c:pt idx="113">
                  <c:v>0.19229471185677857</c:v>
                </c:pt>
                <c:pt idx="114">
                  <c:v>0.19378423211276927</c:v>
                </c:pt>
                <c:pt idx="115">
                  <c:v>0.19527182790298117</c:v>
                </c:pt>
                <c:pt idx="116">
                  <c:v>0.19675750783786813</c:v>
                </c:pt>
                <c:pt idx="117">
                  <c:v>0.19824128048985204</c:v>
                </c:pt>
                <c:pt idx="118">
                  <c:v>0.19972315439356361</c:v>
                </c:pt>
                <c:pt idx="119">
                  <c:v>0.20120313804608178</c:v>
                </c:pt>
                <c:pt idx="120">
                  <c:v>0.20268123990717099</c:v>
                </c:pt>
                <c:pt idx="121">
                  <c:v>0.20415746839951718</c:v>
                </c:pt>
                <c:pt idx="122">
                  <c:v>0.20563183190896203</c:v>
                </c:pt>
                <c:pt idx="123">
                  <c:v>0.20710433878473553</c:v>
                </c:pt>
                <c:pt idx="124">
                  <c:v>0.20857499733968729</c:v>
                </c:pt>
                <c:pt idx="125">
                  <c:v>0.21004381585051579</c:v>
                </c:pt>
                <c:pt idx="126">
                  <c:v>0.21151080255799642</c:v>
                </c:pt>
                <c:pt idx="127">
                  <c:v>0.21297596566720786</c:v>
                </c:pt>
                <c:pt idx="128">
                  <c:v>0.21443931334775684</c:v>
                </c:pt>
                <c:pt idx="129">
                  <c:v>0.21590085373400164</c:v>
                </c:pt>
                <c:pt idx="130">
                  <c:v>0.21736059492527374</c:v>
                </c:pt>
                <c:pt idx="131">
                  <c:v>0.21881854498609818</c:v>
                </c:pt>
                <c:pt idx="132">
                  <c:v>0.22027471194641243</c:v>
                </c:pt>
                <c:pt idx="133">
                  <c:v>0.22172910380178382</c:v>
                </c:pt>
                <c:pt idx="134">
                  <c:v>0.2231817285136253</c:v>
                </c:pt>
                <c:pt idx="135">
                  <c:v>0.22463259400941007</c:v>
                </c:pt>
                <c:pt idx="136">
                  <c:v>0.22608170818288464</c:v>
                </c:pt>
                <c:pt idx="137">
                  <c:v>0.22752907889428006</c:v>
                </c:pt>
                <c:pt idx="138">
                  <c:v>0.2289747139705226</c:v>
                </c:pt>
                <c:pt idx="139">
                  <c:v>0.23041862120544232</c:v>
                </c:pt>
                <c:pt idx="140">
                  <c:v>0.23186080835998052</c:v>
                </c:pt>
                <c:pt idx="141">
                  <c:v>0.23330128316239576</c:v>
                </c:pt>
                <c:pt idx="142">
                  <c:v>0.23472575016215233</c:v>
                </c:pt>
                <c:pt idx="143">
                  <c:v>0.23615119290769027</c:v>
                </c:pt>
                <c:pt idx="144">
                  <c:v>0.23757730988559539</c:v>
                </c:pt>
                <c:pt idx="145">
                  <c:v>0.23900390473885305</c:v>
                </c:pt>
                <c:pt idx="146">
                  <c:v>0.24043084918372504</c:v>
                </c:pt>
                <c:pt idx="147">
                  <c:v>0.24185805916472844</c:v>
                </c:pt>
                <c:pt idx="148">
                  <c:v>0.24328547944679232</c:v>
                </c:pt>
                <c:pt idx="149">
                  <c:v>0.24471307362172867</c:v>
                </c:pt>
                <c:pt idx="150">
                  <c:v>0.24614081760681578</c:v>
                </c:pt>
                <c:pt idx="151">
                  <c:v>0.24756869540448445</c:v>
                </c:pt>
                <c:pt idx="152">
                  <c:v>0.24899669633060056</c:v>
                </c:pt>
                <c:pt idx="153">
                  <c:v>0.25042481319908566</c:v>
                </c:pt>
                <c:pt idx="154">
                  <c:v>0.25185304113070145</c:v>
                </c:pt>
                <c:pt idx="155">
                  <c:v>0.25328137677002704</c:v>
                </c:pt>
                <c:pt idx="156">
                  <c:v>0.25470981776988594</c:v>
                </c:pt>
                <c:pt idx="157">
                  <c:v>0.25613836245131749</c:v>
                </c:pt>
                <c:pt idx="158">
                  <c:v>0.25756700957896372</c:v>
                </c:pt>
                <c:pt idx="159">
                  <c:v>0.25899575821246273</c:v>
                </c:pt>
                <c:pt idx="160">
                  <c:v>0.26042460760797681</c:v>
                </c:pt>
                <c:pt idx="161">
                  <c:v>0.26185355715284075</c:v>
                </c:pt>
                <c:pt idx="162">
                  <c:v>0.2632826063221253</c:v>
                </c:pt>
                <c:pt idx="163">
                  <c:v>0.26471175464972246</c:v>
                </c:pt>
                <c:pt idx="164">
                  <c:v>0.26614100170906929</c:v>
                </c:pt>
                <c:pt idx="165">
                  <c:v>0.26757034710027783</c:v>
                </c:pt>
                <c:pt idx="166">
                  <c:v>0.26899979044152911</c:v>
                </c:pt>
                <c:pt idx="167">
                  <c:v>0.27042933136331032</c:v>
                </c:pt>
                <c:pt idx="168">
                  <c:v>0.27185896950454952</c:v>
                </c:pt>
                <c:pt idx="169">
                  <c:v>0.27328870451001969</c:v>
                </c:pt>
                <c:pt idx="170">
                  <c:v>0.27471853602859192</c:v>
                </c:pt>
                <c:pt idx="171">
                  <c:v>0.2761484637120587</c:v>
                </c:pt>
                <c:pt idx="172">
                  <c:v>0.27757848721433953</c:v>
                </c:pt>
                <c:pt idx="173">
                  <c:v>0.27900860619094375</c:v>
                </c:pt>
                <c:pt idx="174">
                  <c:v>0.28043882029860651</c:v>
                </c:pt>
                <c:pt idx="175">
                  <c:v>0.28186912919504176</c:v>
                </c:pt>
                <c:pt idx="176">
                  <c:v>0.28329953253877388</c:v>
                </c:pt>
                <c:pt idx="177">
                  <c:v>0.2847300299890228</c:v>
                </c:pt>
                <c:pt idx="178">
                  <c:v>0.28616062120562502</c:v>
                </c:pt>
                <c:pt idx="179">
                  <c:v>0.28759130584897941</c:v>
                </c:pt>
                <c:pt idx="180">
                  <c:v>0.2890220835800093</c:v>
                </c:pt>
                <c:pt idx="181">
                  <c:v>0.29045295406013627</c:v>
                </c:pt>
                <c:pt idx="182">
                  <c:v>0.29188391695126115</c:v>
                </c:pt>
                <c:pt idx="183">
                  <c:v>0.29331497191575073</c:v>
                </c:pt>
                <c:pt idx="184">
                  <c:v>0.29474611861642791</c:v>
                </c:pt>
                <c:pt idx="185">
                  <c:v>0.29617735671656403</c:v>
                </c:pt>
                <c:pt idx="186">
                  <c:v>0.29760868587987332</c:v>
                </c:pt>
                <c:pt idx="187">
                  <c:v>0.29904010577050816</c:v>
                </c:pt>
                <c:pt idx="188">
                  <c:v>0.30047161605305539</c:v>
                </c:pt>
                <c:pt idx="189">
                  <c:v>0.30190321639253304</c:v>
                </c:pt>
                <c:pt idx="190">
                  <c:v>0.30333490645438721</c:v>
                </c:pt>
                <c:pt idx="191">
                  <c:v>0.3047666859044898</c:v>
                </c:pt>
                <c:pt idx="192">
                  <c:v>0.30619855440913585</c:v>
                </c:pt>
                <c:pt idx="193">
                  <c:v>0.30763051163504124</c:v>
                </c:pt>
                <c:pt idx="194">
                  <c:v>0.30906255724934062</c:v>
                </c:pt>
                <c:pt idx="195">
                  <c:v>0.31049469091958509</c:v>
                </c:pt>
                <c:pt idx="196">
                  <c:v>0.31192691231374026</c:v>
                </c:pt>
                <c:pt idx="197">
                  <c:v>0.31335922110018399</c:v>
                </c:pt>
                <c:pt idx="198">
                  <c:v>0.31479161694770452</c:v>
                </c:pt>
                <c:pt idx="199">
                  <c:v>0.3162240995254984</c:v>
                </c:pt>
                <c:pt idx="200">
                  <c:v>0.31765666850316854</c:v>
                </c:pt>
                <c:pt idx="201">
                  <c:v>0.31908932355072206</c:v>
                </c:pt>
                <c:pt idx="202">
                  <c:v>0.3205220643385685</c:v>
                </c:pt>
                <c:pt idx="203">
                  <c:v>0.3219548905375178</c:v>
                </c:pt>
                <c:pt idx="204">
                  <c:v>0.32338780181877824</c:v>
                </c:pt>
                <c:pt idx="205">
                  <c:v>0.32482079785395462</c:v>
                </c:pt>
                <c:pt idx="206">
                  <c:v>0.32625387831504626</c:v>
                </c:pt>
                <c:pt idx="207">
                  <c:v>0.32768704287444517</c:v>
                </c:pt>
                <c:pt idx="208">
                  <c:v>0.32912029120493391</c:v>
                </c:pt>
                <c:pt idx="209">
                  <c:v>0.33055362297968394</c:v>
                </c:pt>
                <c:pt idx="210">
                  <c:v>0.33198703787225348</c:v>
                </c:pt>
                <c:pt idx="211">
                  <c:v>0.3334205355565858</c:v>
                </c:pt>
                <c:pt idx="212">
                  <c:v>0.33485411570700713</c:v>
                </c:pt>
                <c:pt idx="213">
                  <c:v>0.33628777799822496</c:v>
                </c:pt>
                <c:pt idx="214">
                  <c:v>0.33772152210532608</c:v>
                </c:pt>
                <c:pt idx="215">
                  <c:v>0.33915534770377459</c:v>
                </c:pt>
                <c:pt idx="216">
                  <c:v>0.3405892544694103</c:v>
                </c:pt>
                <c:pt idx="217">
                  <c:v>0.34202324207844659</c:v>
                </c:pt>
                <c:pt idx="218">
                  <c:v>0.34345731020746872</c:v>
                </c:pt>
                <c:pt idx="219">
                  <c:v>0.34489145853343189</c:v>
                </c:pt>
                <c:pt idx="220">
                  <c:v>0.34632568673365954</c:v>
                </c:pt>
                <c:pt idx="221">
                  <c:v>0.34775999448584138</c:v>
                </c:pt>
                <c:pt idx="222">
                  <c:v>0.34919438146803156</c:v>
                </c:pt>
                <c:pt idx="223">
                  <c:v>0.35062884735864691</c:v>
                </c:pt>
                <c:pt idx="224">
                  <c:v>0.35206339183646512</c:v>
                </c:pt>
                <c:pt idx="225">
                  <c:v>0.35349801458062285</c:v>
                </c:pt>
                <c:pt idx="226">
                  <c:v>0.3549327152706141</c:v>
                </c:pt>
                <c:pt idx="227">
                  <c:v>0.35636749358628822</c:v>
                </c:pt>
                <c:pt idx="228">
                  <c:v>0.35780234920784815</c:v>
                </c:pt>
                <c:pt idx="229">
                  <c:v>0.3592372818158488</c:v>
                </c:pt>
                <c:pt idx="230">
                  <c:v>0.36067229109119509</c:v>
                </c:pt>
                <c:pt idx="231">
                  <c:v>0.36210737671514021</c:v>
                </c:pt>
                <c:pt idx="232">
                  <c:v>0.36354253836928385</c:v>
                </c:pt>
                <c:pt idx="233">
                  <c:v>0.36497777573557061</c:v>
                </c:pt>
                <c:pt idx="234">
                  <c:v>0.36641308849628795</c:v>
                </c:pt>
                <c:pt idx="235">
                  <c:v>0.36784847633406464</c:v>
                </c:pt>
                <c:pt idx="236">
                  <c:v>0.369283938931869</c:v>
                </c:pt>
                <c:pt idx="237">
                  <c:v>0.37071947597300708</c:v>
                </c:pt>
                <c:pt idx="238">
                  <c:v>0.372155087141121</c:v>
                </c:pt>
                <c:pt idx="239">
                  <c:v>0.37359077212018721</c:v>
                </c:pt>
                <c:pt idx="240">
                  <c:v>0.37502653059451468</c:v>
                </c:pt>
                <c:pt idx="241">
                  <c:v>0.37646236224874335</c:v>
                </c:pt>
                <c:pt idx="242">
                  <c:v>0.37789826676784227</c:v>
                </c:pt>
                <c:pt idx="243">
                  <c:v>0.37933424383710795</c:v>
                </c:pt>
                <c:pt idx="244">
                  <c:v>0.38077029314216271</c:v>
                </c:pt>
                <c:pt idx="245">
                  <c:v>0.38220641436895286</c:v>
                </c:pt>
                <c:pt idx="246">
                  <c:v>0.38364260720374715</c:v>
                </c:pt>
                <c:pt idx="247">
                  <c:v>0.38507887133313506</c:v>
                </c:pt>
                <c:pt idx="248">
                  <c:v>0.38651520644402498</c:v>
                </c:pt>
                <c:pt idx="249">
                  <c:v>0.38795161222364277</c:v>
                </c:pt>
                <c:pt idx="250">
                  <c:v>0.38938808835952987</c:v>
                </c:pt>
                <c:pt idx="251">
                  <c:v>0.39082463453954175</c:v>
                </c:pt>
                <c:pt idx="252">
                  <c:v>0.39226125045184629</c:v>
                </c:pt>
                <c:pt idx="253">
                  <c:v>0.39369793578492202</c:v>
                </c:pt>
                <c:pt idx="254">
                  <c:v>0.3951346902275566</c:v>
                </c:pt>
                <c:pt idx="255">
                  <c:v>0.396571513468845</c:v>
                </c:pt>
                <c:pt idx="256">
                  <c:v>0.39800840519818809</c:v>
                </c:pt>
                <c:pt idx="257">
                  <c:v>0.39944536510529083</c:v>
                </c:pt>
                <c:pt idx="258">
                  <c:v>0.40088239288016075</c:v>
                </c:pt>
                <c:pt idx="259">
                  <c:v>0.40231948821310626</c:v>
                </c:pt>
                <c:pt idx="260">
                  <c:v>0.40375665079473499</c:v>
                </c:pt>
                <c:pt idx="261">
                  <c:v>0.40519388031595233</c:v>
                </c:pt>
                <c:pt idx="262">
                  <c:v>0.40663117646795977</c:v>
                </c:pt>
                <c:pt idx="263">
                  <c:v>0.40806853894225315</c:v>
                </c:pt>
                <c:pt idx="264">
                  <c:v>0.40950596743062129</c:v>
                </c:pt>
                <c:pt idx="265">
                  <c:v>0.41094346162514422</c:v>
                </c:pt>
                <c:pt idx="266">
                  <c:v>0.4123810212181917</c:v>
                </c:pt>
                <c:pt idx="267">
                  <c:v>0.41381864590242157</c:v>
                </c:pt>
                <c:pt idx="268">
                  <c:v>0.41525633537077827</c:v>
                </c:pt>
                <c:pt idx="269">
                  <c:v>0.4166940893164911</c:v>
                </c:pt>
                <c:pt idx="270">
                  <c:v>0.41813190743307282</c:v>
                </c:pt>
                <c:pt idx="271">
                  <c:v>0.419569789414318</c:v>
                </c:pt>
                <c:pt idx="272">
                  <c:v>0.42100773495430144</c:v>
                </c:pt>
                <c:pt idx="273">
                  <c:v>0.4224457437473767</c:v>
                </c:pt>
                <c:pt idx="274">
                  <c:v>0.4238838154881745</c:v>
                </c:pt>
                <c:pt idx="275">
                  <c:v>0.4253219498716011</c:v>
                </c:pt>
                <c:pt idx="276">
                  <c:v>0.42676014659283695</c:v>
                </c:pt>
                <c:pt idx="277">
                  <c:v>0.42819840534733494</c:v>
                </c:pt>
                <c:pt idx="278">
                  <c:v>0.42963672583081902</c:v>
                </c:pt>
                <c:pt idx="279">
                  <c:v>0.43107510773928259</c:v>
                </c:pt>
                <c:pt idx="280">
                  <c:v>0.43251355076898701</c:v>
                </c:pt>
                <c:pt idx="281">
                  <c:v>0.43395205461646003</c:v>
                </c:pt>
                <c:pt idx="282">
                  <c:v>0.43539061897849435</c:v>
                </c:pt>
                <c:pt idx="283">
                  <c:v>0.43682924355214614</c:v>
                </c:pt>
                <c:pt idx="284">
                  <c:v>0.43826792803473336</c:v>
                </c:pt>
                <c:pt idx="285">
                  <c:v>0.43970667212383435</c:v>
                </c:pt>
                <c:pt idx="286">
                  <c:v>0.4411454755172865</c:v>
                </c:pt>
                <c:pt idx="287">
                  <c:v>0.44258433791318447</c:v>
                </c:pt>
                <c:pt idx="288">
                  <c:v>0.44402325900987882</c:v>
                </c:pt>
                <c:pt idx="289">
                  <c:v>0.44546223850597461</c:v>
                </c:pt>
                <c:pt idx="290">
                  <c:v>0.44690127610032981</c:v>
                </c:pt>
                <c:pt idx="291">
                  <c:v>0.44834037149205386</c:v>
                </c:pt>
                <c:pt idx="292">
                  <c:v>0.44977952438050617</c:v>
                </c:pt>
                <c:pt idx="293">
                  <c:v>0.4512187344652947</c:v>
                </c:pt>
                <c:pt idx="294">
                  <c:v>0.45265800144627444</c:v>
                </c:pt>
                <c:pt idx="295">
                  <c:v>0.45409732502354594</c:v>
                </c:pt>
                <c:pt idx="296">
                  <c:v>0.45553670489745396</c:v>
                </c:pt>
                <c:pt idx="297">
                  <c:v>0.45697614076858584</c:v>
                </c:pt>
                <c:pt idx="298">
                  <c:v>0.45841563233777022</c:v>
                </c:pt>
                <c:pt idx="299">
                  <c:v>0.4598551793060755</c:v>
                </c:pt>
                <c:pt idx="300">
                  <c:v>0.46129478137480839</c:v>
                </c:pt>
                <c:pt idx="301">
                  <c:v>0.46273443824551252</c:v>
                </c:pt>
                <c:pt idx="302">
                  <c:v>0.46417414961996695</c:v>
                </c:pt>
                <c:pt idx="303">
                  <c:v>0.46561391520018475</c:v>
                </c:pt>
                <c:pt idx="304">
                  <c:v>0.46705373468841166</c:v>
                </c:pt>
                <c:pt idx="305">
                  <c:v>0.46849360778712457</c:v>
                </c:pt>
                <c:pt idx="306">
                  <c:v>0.46993353419903006</c:v>
                </c:pt>
                <c:pt idx="307">
                  <c:v>0.47137351362706309</c:v>
                </c:pt>
                <c:pt idx="308">
                  <c:v>0.47281354577438556</c:v>
                </c:pt>
                <c:pt idx="309">
                  <c:v>0.47425363034438484</c:v>
                </c:pt>
                <c:pt idx="310">
                  <c:v>0.47569376704067234</c:v>
                </c:pt>
                <c:pt idx="311">
                  <c:v>0.47713395556708232</c:v>
                </c:pt>
                <c:pt idx="312">
                  <c:v>0.47857419562767023</c:v>
                </c:pt>
                <c:pt idx="313">
                  <c:v>0.48001448692671139</c:v>
                </c:pt>
                <c:pt idx="314">
                  <c:v>0.48145482916869975</c:v>
                </c:pt>
                <c:pt idx="315">
                  <c:v>0.48289522205834623</c:v>
                </c:pt>
                <c:pt idx="316">
                  <c:v>0.48433566530057753</c:v>
                </c:pt>
                <c:pt idx="317">
                  <c:v>0.4857761586005348</c:v>
                </c:pt>
                <c:pt idx="318">
                  <c:v>0.487216701663572</c:v>
                </c:pt>
                <c:pt idx="319">
                  <c:v>0.48865729419525472</c:v>
                </c:pt>
                <c:pt idx="320">
                  <c:v>0.49009793590135881</c:v>
                </c:pt>
                <c:pt idx="321">
                  <c:v>0.49153862648786895</c:v>
                </c:pt>
                <c:pt idx="322">
                  <c:v>0.49297936566097728</c:v>
                </c:pt>
                <c:pt idx="323">
                  <c:v>0.49442015312708204</c:v>
                </c:pt>
                <c:pt idx="324">
                  <c:v>0.49586098859278627</c:v>
                </c:pt>
                <c:pt idx="325">
                  <c:v>0.49730187176489632</c:v>
                </c:pt>
                <c:pt idx="326">
                  <c:v>0.49874280235042068</c:v>
                </c:pt>
                <c:pt idx="327">
                  <c:v>0.50018378005656838</c:v>
                </c:pt>
                <c:pt idx="328">
                  <c:v>0.50162480459074799</c:v>
                </c:pt>
                <c:pt idx="329">
                  <c:v>0.50306587566056593</c:v>
                </c:pt>
                <c:pt idx="330">
                  <c:v>0.50450699297382529</c:v>
                </c:pt>
                <c:pt idx="331">
                  <c:v>0.50594815623852452</c:v>
                </c:pt>
                <c:pt idx="332">
                  <c:v>0.50738936516285604</c:v>
                </c:pt>
                <c:pt idx="333">
                  <c:v>0.5088306194552048</c:v>
                </c:pt>
                <c:pt idx="334">
                  <c:v>0.51027191882414724</c:v>
                </c:pt>
                <c:pt idx="335">
                  <c:v>0.51171326297844955</c:v>
                </c:pt>
                <c:pt idx="336">
                  <c:v>0.51315465162706686</c:v>
                </c:pt>
                <c:pt idx="337">
                  <c:v>0.5145960844791414</c:v>
                </c:pt>
                <c:pt idx="338">
                  <c:v>0.51603756124400157</c:v>
                </c:pt>
                <c:pt idx="339">
                  <c:v>0.51747908163116041</c:v>
                </c:pt>
                <c:pt idx="340">
                  <c:v>0.51892064535031435</c:v>
                </c:pt>
                <c:pt idx="341">
                  <c:v>0.52036225211134191</c:v>
                </c:pt>
                <c:pt idx="342">
                  <c:v>0.52180390162430235</c:v>
                </c:pt>
                <c:pt idx="343">
                  <c:v>0.52324559359943434</c:v>
                </c:pt>
                <c:pt idx="344">
                  <c:v>0.52468732774715487</c:v>
                </c:pt>
                <c:pt idx="345">
                  <c:v>0.52612910377805766</c:v>
                </c:pt>
                <c:pt idx="346">
                  <c:v>0.52757092140291206</c:v>
                </c:pt>
                <c:pt idx="347">
                  <c:v>0.52901278033266175</c:v>
                </c:pt>
                <c:pt idx="348">
                  <c:v>0.53045468027842313</c:v>
                </c:pt>
                <c:pt idx="349">
                  <c:v>0.5318966209514846</c:v>
                </c:pt>
                <c:pt idx="350">
                  <c:v>0.53333860206330475</c:v>
                </c:pt>
                <c:pt idx="351">
                  <c:v>0.53478062332551146</c:v>
                </c:pt>
                <c:pt idx="352">
                  <c:v>0.53622268444990029</c:v>
                </c:pt>
                <c:pt idx="353">
                  <c:v>0.53766478514843341</c:v>
                </c:pt>
                <c:pt idx="354">
                  <c:v>0.53910692513323821</c:v>
                </c:pt>
                <c:pt idx="355">
                  <c:v>0.54054910411660628</c:v>
                </c:pt>
                <c:pt idx="356">
                  <c:v>0.54199132181099174</c:v>
                </c:pt>
                <c:pt idx="357">
                  <c:v>0.54343357792901026</c:v>
                </c:pt>
                <c:pt idx="358">
                  <c:v>0.54487587218343769</c:v>
                </c:pt>
                <c:pt idx="359">
                  <c:v>0.54631820428720879</c:v>
                </c:pt>
                <c:pt idx="360">
                  <c:v>0.54776057395341604</c:v>
                </c:pt>
                <c:pt idx="361">
                  <c:v>0.54920298089530839</c:v>
                </c:pt>
                <c:pt idx="362">
                  <c:v>0.55064542482628975</c:v>
                </c:pt>
                <c:pt idx="363">
                  <c:v>0.55208790545991815</c:v>
                </c:pt>
                <c:pt idx="364">
                  <c:v>0.55353042250990414</c:v>
                </c:pt>
                <c:pt idx="365">
                  <c:v>0.55497297569010962</c:v>
                </c:pt>
                <c:pt idx="366">
                  <c:v>0.55641556471454678</c:v>
                </c:pt>
                <c:pt idx="367">
                  <c:v>0.55785818929737663</c:v>
                </c:pt>
                <c:pt idx="368">
                  <c:v>0.55930084915290779</c:v>
                </c:pt>
                <c:pt idx="369">
                  <c:v>0.56074354399559534</c:v>
                </c:pt>
                <c:pt idx="370">
                  <c:v>0.56218627354003958</c:v>
                </c:pt>
                <c:pt idx="371">
                  <c:v>0.56362903750098481</c:v>
                </c:pt>
                <c:pt idx="372">
                  <c:v>0.56507183559331775</c:v>
                </c:pt>
                <c:pt idx="373">
                  <c:v>0.56651466753206692</c:v>
                </c:pt>
                <c:pt idx="374">
                  <c:v>0.56795753303240082</c:v>
                </c:pt>
                <c:pt idx="375">
                  <c:v>0.56940043180962707</c:v>
                </c:pt>
                <c:pt idx="376">
                  <c:v>0.57084336357919119</c:v>
                </c:pt>
                <c:pt idx="377">
                  <c:v>0.57228632805667501</c:v>
                </c:pt>
                <c:pt idx="378">
                  <c:v>0.57372932495779583</c:v>
                </c:pt>
                <c:pt idx="379">
                  <c:v>0.57517235399840516</c:v>
                </c:pt>
                <c:pt idx="380">
                  <c:v>0.5766154148944872</c:v>
                </c:pt>
                <c:pt idx="381">
                  <c:v>0.57805850736215791</c:v>
                </c:pt>
                <c:pt idx="382">
                  <c:v>0.57950163111766384</c:v>
                </c:pt>
                <c:pt idx="383">
                  <c:v>0.58094478587738063</c:v>
                </c:pt>
                <c:pt idx="384">
                  <c:v>0.58238797135781195</c:v>
                </c:pt>
                <c:pt idx="385">
                  <c:v>0.58383118727558836</c:v>
                </c:pt>
                <c:pt idx="386">
                  <c:v>0.58527443334746609</c:v>
                </c:pt>
                <c:pt idx="387">
                  <c:v>0.58671770929032563</c:v>
                </c:pt>
                <c:pt idx="388">
                  <c:v>0.58816101482117089</c:v>
                </c:pt>
                <c:pt idx="389">
                  <c:v>0.5896043496571276</c:v>
                </c:pt>
                <c:pt idx="390">
                  <c:v>0.59104771351544239</c:v>
                </c:pt>
                <c:pt idx="391">
                  <c:v>0.59249110611348144</c:v>
                </c:pt>
                <c:pt idx="392">
                  <c:v>0.59393452716872941</c:v>
                </c:pt>
                <c:pt idx="393">
                  <c:v>0.59537797639878809</c:v>
                </c:pt>
                <c:pt idx="394">
                  <c:v>0.5968214535213755</c:v>
                </c:pt>
                <c:pt idx="395">
                  <c:v>0.59826495825432424</c:v>
                </c:pt>
                <c:pt idx="396">
                  <c:v>0.5997084903155806</c:v>
                </c:pt>
                <c:pt idx="397">
                  <c:v>0.60115204942320355</c:v>
                </c:pt>
                <c:pt idx="398">
                  <c:v>0.60259563529536297</c:v>
                </c:pt>
                <c:pt idx="399">
                  <c:v>0.60403924765033912</c:v>
                </c:pt>
                <c:pt idx="400">
                  <c:v>0.60548288620652102</c:v>
                </c:pt>
                <c:pt idx="401">
                  <c:v>0.60692655068240553</c:v>
                </c:pt>
                <c:pt idx="402">
                  <c:v>0.60837024079659585</c:v>
                </c:pt>
                <c:pt idx="403">
                  <c:v>0.60981395626780066</c:v>
                </c:pt>
                <c:pt idx="404">
                  <c:v>0.61125769681483277</c:v>
                </c:pt>
                <c:pt idx="405">
                  <c:v>0.61270146215660803</c:v>
                </c:pt>
                <c:pt idx="406">
                  <c:v>0.61414525201214409</c:v>
                </c:pt>
                <c:pt idx="407">
                  <c:v>0.6155890661005593</c:v>
                </c:pt>
                <c:pt idx="408">
                  <c:v>0.61703290414107148</c:v>
                </c:pt>
                <c:pt idx="409">
                  <c:v>0.61847676585299671</c:v>
                </c:pt>
                <c:pt idx="410">
                  <c:v>0.61992065095574822</c:v>
                </c:pt>
                <c:pt idx="411">
                  <c:v>0.62136455916883537</c:v>
                </c:pt>
                <c:pt idx="412">
                  <c:v>0.62280849021186224</c:v>
                </c:pt>
                <c:pt idx="413">
                  <c:v>0.62425244380452649</c:v>
                </c:pt>
                <c:pt idx="414">
                  <c:v>0.62569641966661826</c:v>
                </c:pt>
                <c:pt idx="415">
                  <c:v>0.62714041751801919</c:v>
                </c:pt>
                <c:pt idx="416">
                  <c:v>0.62858443707870082</c:v>
                </c:pt>
                <c:pt idx="417">
                  <c:v>0.63002847806872397</c:v>
                </c:pt>
                <c:pt idx="418">
                  <c:v>0.63147254020823718</c:v>
                </c:pt>
                <c:pt idx="419">
                  <c:v>0.63291662321747566</c:v>
                </c:pt>
                <c:pt idx="420">
                  <c:v>0.63436072681676015</c:v>
                </c:pt>
                <c:pt idx="421">
                  <c:v>0.63580485072649584</c:v>
                </c:pt>
                <c:pt idx="422">
                  <c:v>0.63724899466717111</c:v>
                </c:pt>
                <c:pt idx="423">
                  <c:v>0.63869315835935636</c:v>
                </c:pt>
                <c:pt idx="424">
                  <c:v>0.64013734152370294</c:v>
                </c:pt>
                <c:pt idx="425">
                  <c:v>0.64158154388094213</c:v>
                </c:pt>
                <c:pt idx="426">
                  <c:v>0.6430257651518837</c:v>
                </c:pt>
                <c:pt idx="427">
                  <c:v>0.64447000505741481</c:v>
                </c:pt>
                <c:pt idx="428">
                  <c:v>0.64591426331849922</c:v>
                </c:pt>
                <c:pt idx="429">
                  <c:v>0.64735853965617562</c:v>
                </c:pt>
                <c:pt idx="430">
                  <c:v>0.6488028337915569</c:v>
                </c:pt>
                <c:pt idx="431">
                  <c:v>0.65024714544582884</c:v>
                </c:pt>
                <c:pt idx="432">
                  <c:v>0.65169147434024888</c:v>
                </c:pt>
                <c:pt idx="433">
                  <c:v>0.65313582019614524</c:v>
                </c:pt>
                <c:pt idx="434">
                  <c:v>0.65458018273491558</c:v>
                </c:pt>
                <c:pt idx="435">
                  <c:v>0.65602456167802581</c:v>
                </c:pt>
                <c:pt idx="436">
                  <c:v>0.657468956747009</c:v>
                </c:pt>
                <c:pt idx="437">
                  <c:v>0.65891336766346453</c:v>
                </c:pt>
                <c:pt idx="438">
                  <c:v>0.6603577941490566</c:v>
                </c:pt>
                <c:pt idx="439">
                  <c:v>0.66180223592551313</c:v>
                </c:pt>
                <c:pt idx="440">
                  <c:v>0.66324669271462477</c:v>
                </c:pt>
                <c:pt idx="441">
                  <c:v>0.66469116423824381</c:v>
                </c:pt>
                <c:pt idx="442">
                  <c:v>0.66613565021828269</c:v>
                </c:pt>
                <c:pt idx="443">
                  <c:v>0.66758015037671337</c:v>
                </c:pt>
                <c:pt idx="444">
                  <c:v>0.66902466443556585</c:v>
                </c:pt>
                <c:pt idx="445">
                  <c:v>0.67046919211692713</c:v>
                </c:pt>
                <c:pt idx="446">
                  <c:v>0.67191373314294001</c:v>
                </c:pt>
                <c:pt idx="447">
                  <c:v>0.67335828723580227</c:v>
                </c:pt>
                <c:pt idx="448">
                  <c:v>0.67480285411776508</c:v>
                </c:pt>
                <c:pt idx="449">
                  <c:v>0.67624743351113226</c:v>
                </c:pt>
                <c:pt idx="450">
                  <c:v>0.67769202513825899</c:v>
                </c:pt>
                <c:pt idx="451">
                  <c:v>0.67913662872155067</c:v>
                </c:pt>
                <c:pt idx="452">
                  <c:v>0.68058124398346176</c:v>
                </c:pt>
                <c:pt idx="453">
                  <c:v>0.68202587064649478</c:v>
                </c:pt>
                <c:pt idx="454">
                  <c:v>0.68347050843319923</c:v>
                </c:pt>
                <c:pt idx="455">
                  <c:v>0.68491515706617023</c:v>
                </c:pt>
                <c:pt idx="456">
                  <c:v>0.68635981626804765</c:v>
                </c:pt>
                <c:pt idx="457">
                  <c:v>0.68780448576151476</c:v>
                </c:pt>
                <c:pt idx="458">
                  <c:v>0.68924916526929725</c:v>
                </c:pt>
                <c:pt idx="459">
                  <c:v>0.69069385451416221</c:v>
                </c:pt>
                <c:pt idx="460">
                  <c:v>0.69213855321891671</c:v>
                </c:pt>
                <c:pt idx="461">
                  <c:v>0.693583261106407</c:v>
                </c:pt>
                <c:pt idx="462">
                  <c:v>0.6950279778995172</c:v>
                </c:pt>
                <c:pt idx="463">
                  <c:v>0.69647270332116817</c:v>
                </c:pt>
                <c:pt idx="464">
                  <c:v>0.69791743709431664</c:v>
                </c:pt>
                <c:pt idx="465">
                  <c:v>0.69936217894195363</c:v>
                </c:pt>
                <c:pt idx="466">
                  <c:v>0.70080692858710392</c:v>
                </c:pt>
                <c:pt idx="467">
                  <c:v>0.70225168575282437</c:v>
                </c:pt>
                <c:pt idx="468">
                  <c:v>0.70369645016220328</c:v>
                </c:pt>
                <c:pt idx="469">
                  <c:v>0.7051412215383589</c:v>
                </c:pt>
                <c:pt idx="470">
                  <c:v>0.70658599960443857</c:v>
                </c:pt>
                <c:pt idx="471">
                  <c:v>0.70803078408361741</c:v>
                </c:pt>
                <c:pt idx="472">
                  <c:v>0.7094755746990975</c:v>
                </c:pt>
                <c:pt idx="473">
                  <c:v>0.71092037117410645</c:v>
                </c:pt>
                <c:pt idx="474">
                  <c:v>0.71236517323189641</c:v>
                </c:pt>
                <c:pt idx="475">
                  <c:v>0.71380998059574297</c:v>
                </c:pt>
                <c:pt idx="476">
                  <c:v>0.71525479298894412</c:v>
                </c:pt>
                <c:pt idx="477">
                  <c:v>0.71669961013481898</c:v>
                </c:pt>
                <c:pt idx="478">
                  <c:v>0.71814443175670672</c:v>
                </c:pt>
                <c:pt idx="479">
                  <c:v>0.71958925757796566</c:v>
                </c:pt>
                <c:pt idx="480">
                  <c:v>0.72103408732197183</c:v>
                </c:pt>
                <c:pt idx="481">
                  <c:v>0.72247892071211817</c:v>
                </c:pt>
                <c:pt idx="482">
                  <c:v>0.72392375747181326</c:v>
                </c:pt>
                <c:pt idx="483">
                  <c:v>0.72536859732448011</c:v>
                </c:pt>
                <c:pt idx="484">
                  <c:v>0.7268134399935553</c:v>
                </c:pt>
                <c:pt idx="485">
                  <c:v>0.72825828520248759</c:v>
                </c:pt>
                <c:pt idx="486">
                  <c:v>0.72970313267473719</c:v>
                </c:pt>
                <c:pt idx="487">
                  <c:v>0.7311479821337743</c:v>
                </c:pt>
                <c:pt idx="488">
                  <c:v>0.73259283330307801</c:v>
                </c:pt>
                <c:pt idx="489">
                  <c:v>0.7340376859061355</c:v>
                </c:pt>
                <c:pt idx="490">
                  <c:v>0.73548253966644062</c:v>
                </c:pt>
                <c:pt idx="491">
                  <c:v>0.73692739430749299</c:v>
                </c:pt>
                <c:pt idx="492">
                  <c:v>0.73837224955279668</c:v>
                </c:pt>
                <c:pt idx="493">
                  <c:v>0.7398171051258593</c:v>
                </c:pt>
                <c:pt idx="494">
                  <c:v>0.7412619607501908</c:v>
                </c:pt>
                <c:pt idx="495">
                  <c:v>0.74270681614930234</c:v>
                </c:pt>
                <c:pt idx="496">
                  <c:v>0.74415167104670521</c:v>
                </c:pt>
                <c:pt idx="497">
                  <c:v>0.74559652516590991</c:v>
                </c:pt>
                <c:pt idx="498">
                  <c:v>0.7470413782304246</c:v>
                </c:pt>
                <c:pt idx="499">
                  <c:v>0.74848622996375447</c:v>
                </c:pt>
                <c:pt idx="500">
                  <c:v>0.74993108008940024</c:v>
                </c:pt>
                <c:pt idx="501">
                  <c:v>0.75137592833085731</c:v>
                </c:pt>
                <c:pt idx="502">
                  <c:v>0.75282077441161466</c:v>
                </c:pt>
                <c:pt idx="503">
                  <c:v>0.75426561805515346</c:v>
                </c:pt>
                <c:pt idx="504">
                  <c:v>0.75571045898494627</c:v>
                </c:pt>
                <c:pt idx="505">
                  <c:v>0.75715529692445571</c:v>
                </c:pt>
                <c:pt idx="506">
                  <c:v>0.75860013159713369</c:v>
                </c:pt>
                <c:pt idx="507">
                  <c:v>0.76004496272641975</c:v>
                </c:pt>
                <c:pt idx="508">
                  <c:v>0.76148979003574058</c:v>
                </c:pt>
                <c:pt idx="509">
                  <c:v>0.76293461324850831</c:v>
                </c:pt>
                <c:pt idx="510">
                  <c:v>0.76437943208811987</c:v>
                </c:pt>
                <c:pt idx="511">
                  <c:v>0.76582424627795564</c:v>
                </c:pt>
                <c:pt idx="512">
                  <c:v>0.76726905554137848</c:v>
                </c:pt>
                <c:pt idx="513">
                  <c:v>0.76871385960173233</c:v>
                </c:pt>
                <c:pt idx="514">
                  <c:v>0.77015865818234153</c:v>
                </c:pt>
                <c:pt idx="515">
                  <c:v>0.7716034510065094</c:v>
                </c:pt>
                <c:pt idx="516">
                  <c:v>0.77304823779751719</c:v>
                </c:pt>
                <c:pt idx="517">
                  <c:v>0.77449301827862294</c:v>
                </c:pt>
                <c:pt idx="518">
                  <c:v>0.77593779217306058</c:v>
                </c:pt>
                <c:pt idx="519">
                  <c:v>0.77738255920403865</c:v>
                </c:pt>
                <c:pt idx="520">
                  <c:v>0.77882731909473901</c:v>
                </c:pt>
                <c:pt idx="521">
                  <c:v>0.78027207156831613</c:v>
                </c:pt>
                <c:pt idx="522">
                  <c:v>0.78171681634789558</c:v>
                </c:pt>
                <c:pt idx="523">
                  <c:v>0.78316155315657332</c:v>
                </c:pt>
                <c:pt idx="524">
                  <c:v>0.78460628171741409</c:v>
                </c:pt>
                <c:pt idx="525">
                  <c:v>0.78605100175345088</c:v>
                </c:pt>
                <c:pt idx="526">
                  <c:v>0.78749571298768328</c:v>
                </c:pt>
                <c:pt idx="527">
                  <c:v>0.78894041514307656</c:v>
                </c:pt>
                <c:pt idx="528">
                  <c:v>0.79038510794256078</c:v>
                </c:pt>
                <c:pt idx="529">
                  <c:v>0.7918297911090294</c:v>
                </c:pt>
                <c:pt idx="530">
                  <c:v>0.79327446436533822</c:v>
                </c:pt>
                <c:pt idx="531">
                  <c:v>0.7947191274343044</c:v>
                </c:pt>
                <c:pt idx="532">
                  <c:v>0.79616378003870503</c:v>
                </c:pt>
                <c:pt idx="533">
                  <c:v>0.79760842190127623</c:v>
                </c:pt>
                <c:pt idx="534">
                  <c:v>0.79905305274471228</c:v>
                </c:pt>
                <c:pt idx="535">
                  <c:v>0.80049767229166391</c:v>
                </c:pt>
                <c:pt idx="536">
                  <c:v>0.80194228026473768</c:v>
                </c:pt>
                <c:pt idx="537">
                  <c:v>0.80338687638649464</c:v>
                </c:pt>
                <c:pt idx="538">
                  <c:v>0.8048314603794493</c:v>
                </c:pt>
                <c:pt idx="539">
                  <c:v>0.80627603196606834</c:v>
                </c:pt>
                <c:pt idx="540">
                  <c:v>0.80772059086876979</c:v>
                </c:pt>
                <c:pt idx="541">
                  <c:v>0.80916513680992153</c:v>
                </c:pt>
                <c:pt idx="542">
                  <c:v>0.81060966951184044</c:v>
                </c:pt>
                <c:pt idx="543">
                  <c:v>0.81205418869679125</c:v>
                </c:pt>
                <c:pt idx="544">
                  <c:v>0.81349869408698539</c:v>
                </c:pt>
                <c:pt idx="545">
                  <c:v>0.81494318540457955</c:v>
                </c:pt>
                <c:pt idx="546">
                  <c:v>0.81638766237167526</c:v>
                </c:pt>
                <c:pt idx="547">
                  <c:v>0.81783212471031697</c:v>
                </c:pt>
                <c:pt idx="548">
                  <c:v>0.8192765721424915</c:v>
                </c:pt>
                <c:pt idx="549">
                  <c:v>0.82072100439012663</c:v>
                </c:pt>
                <c:pt idx="550">
                  <c:v>0.82216542117509006</c:v>
                </c:pt>
                <c:pt idx="551">
                  <c:v>0.82360982221918821</c:v>
                </c:pt>
                <c:pt idx="552">
                  <c:v>0.82505420724416523</c:v>
                </c:pt>
                <c:pt idx="553">
                  <c:v>0.82649857597170173</c:v>
                </c:pt>
                <c:pt idx="554">
                  <c:v>0.82794292812341375</c:v>
                </c:pt>
                <c:pt idx="555">
                  <c:v>0.82938726342085145</c:v>
                </c:pt>
                <c:pt idx="556">
                  <c:v>0.83083158158549808</c:v>
                </c:pt>
                <c:pt idx="557">
                  <c:v>0.83227588233876904</c:v>
                </c:pt>
                <c:pt idx="558">
                  <c:v>0.83372016540201033</c:v>
                </c:pt>
                <c:pt idx="559">
                  <c:v>0.83516443049649791</c:v>
                </c:pt>
                <c:pt idx="560">
                  <c:v>0.83660867734343602</c:v>
                </c:pt>
                <c:pt idx="561">
                  <c:v>0.83805290566395652</c:v>
                </c:pt>
                <c:pt idx="562">
                  <c:v>0.83949711517911729</c:v>
                </c:pt>
                <c:pt idx="563">
                  <c:v>0.84094130560990166</c:v>
                </c:pt>
                <c:pt idx="564">
                  <c:v>0.84238547667721675</c:v>
                </c:pt>
                <c:pt idx="565">
                  <c:v>0.84382962810189244</c:v>
                </c:pt>
                <c:pt idx="566">
                  <c:v>0.84527375960468054</c:v>
                </c:pt>
                <c:pt idx="567">
                  <c:v>0.84671787090625317</c:v>
                </c:pt>
                <c:pt idx="568">
                  <c:v>0.84816196172720204</c:v>
                </c:pt>
                <c:pt idx="569">
                  <c:v>0.84960603178803695</c:v>
                </c:pt>
                <c:pt idx="570">
                  <c:v>0.85105008080918498</c:v>
                </c:pt>
                <c:pt idx="571">
                  <c:v>0.85249410851098895</c:v>
                </c:pt>
                <c:pt idx="572">
                  <c:v>0.85393811461370661</c:v>
                </c:pt>
                <c:pt idx="573">
                  <c:v>0.85538209883750937</c:v>
                </c:pt>
                <c:pt idx="574">
                  <c:v>0.85682606090248103</c:v>
                </c:pt>
                <c:pt idx="575">
                  <c:v>0.85827000052861679</c:v>
                </c:pt>
                <c:pt idx="576">
                  <c:v>0.85971391743582204</c:v>
                </c:pt>
                <c:pt idx="577">
                  <c:v>0.86115781134391112</c:v>
                </c:pt>
                <c:pt idx="578">
                  <c:v>0.86260168197260623</c:v>
                </c:pt>
                <c:pt idx="579">
                  <c:v>0.86404552904153631</c:v>
                </c:pt>
                <c:pt idx="580">
                  <c:v>0.86548935227023582</c:v>
                </c:pt>
                <c:pt idx="581">
                  <c:v>0.86693315137814353</c:v>
                </c:pt>
                <c:pt idx="582">
                  <c:v>0.86837692608460149</c:v>
                </c:pt>
                <c:pt idx="583">
                  <c:v>0.86982067610885372</c:v>
                </c:pt>
                <c:pt idx="584">
                  <c:v>0.87126440117004511</c:v>
                </c:pt>
                <c:pt idx="585">
                  <c:v>0.87270810098722029</c:v>
                </c:pt>
                <c:pt idx="586">
                  <c:v>0.87415177527932253</c:v>
                </c:pt>
                <c:pt idx="587">
                  <c:v>0.87559542376519217</c:v>
                </c:pt>
                <c:pt idx="588">
                  <c:v>0.87703904616356598</c:v>
                </c:pt>
                <c:pt idx="589">
                  <c:v>0.87848264219307559</c:v>
                </c:pt>
                <c:pt idx="590">
                  <c:v>0.87992621157224649</c:v>
                </c:pt>
                <c:pt idx="591">
                  <c:v>0.8813697540194968</c:v>
                </c:pt>
                <c:pt idx="592">
                  <c:v>0.88281326925313619</c:v>
                </c:pt>
                <c:pt idx="593">
                  <c:v>0.88425675699136452</c:v>
                </c:pt>
                <c:pt idx="594">
                  <c:v>0.88570021695227086</c:v>
                </c:pt>
                <c:pt idx="595">
                  <c:v>0.88714364885383212</c:v>
                </c:pt>
                <c:pt idx="596">
                  <c:v>0.88858705241391189</c:v>
                </c:pt>
                <c:pt idx="597">
                  <c:v>0.8900304273502595</c:v>
                </c:pt>
                <c:pt idx="598">
                  <c:v>0.89147377338050837</c:v>
                </c:pt>
                <c:pt idx="599">
                  <c:v>0.89291709022217536</c:v>
                </c:pt>
                <c:pt idx="600">
                  <c:v>0.89436037759265907</c:v>
                </c:pt>
                <c:pt idx="601">
                  <c:v>0.895803635209239</c:v>
                </c:pt>
                <c:pt idx="602">
                  <c:v>0.89724686278907428</c:v>
                </c:pt>
                <c:pt idx="603">
                  <c:v>0.89869006004920227</c:v>
                </c:pt>
                <c:pt idx="604">
                  <c:v>0.9001332267065375</c:v>
                </c:pt>
                <c:pt idx="605">
                  <c:v>0.90157636247787065</c:v>
                </c:pt>
                <c:pt idx="606">
                  <c:v>0.90301946707986713</c:v>
                </c:pt>
                <c:pt idx="607">
                  <c:v>0.9044625402290658</c:v>
                </c:pt>
                <c:pt idx="608">
                  <c:v>0.90590558164187807</c:v>
                </c:pt>
                <c:pt idx="609">
                  <c:v>0.90734859103458632</c:v>
                </c:pt>
                <c:pt idx="610">
                  <c:v>0.90879156812334294</c:v>
                </c:pt>
                <c:pt idx="611">
                  <c:v>0.9102345126241691</c:v>
                </c:pt>
                <c:pt idx="612">
                  <c:v>0.91167742425295339</c:v>
                </c:pt>
                <c:pt idx="613">
                  <c:v>0.91312030272545086</c:v>
                </c:pt>
                <c:pt idx="614">
                  <c:v>0.91456314775728154</c:v>
                </c:pt>
                <c:pt idx="615">
                  <c:v>0.91600595906392923</c:v>
                </c:pt>
                <c:pt idx="616">
                  <c:v>0.91744873636074054</c:v>
                </c:pt>
                <c:pt idx="617">
                  <c:v>0.91889147936292337</c:v>
                </c:pt>
                <c:pt idx="618">
                  <c:v>0.92033418778554588</c:v>
                </c:pt>
                <c:pt idx="619">
                  <c:v>0.9217768613435352</c:v>
                </c:pt>
                <c:pt idx="620">
                  <c:v>0.92321949975167616</c:v>
                </c:pt>
                <c:pt idx="621">
                  <c:v>0.92466210272461002</c:v>
                </c:pt>
                <c:pt idx="622">
                  <c:v>0.92610466997683338</c:v>
                </c:pt>
                <c:pt idx="623">
                  <c:v>0.92754720122269685</c:v>
                </c:pt>
                <c:pt idx="624">
                  <c:v>0.92898969617640381</c:v>
                </c:pt>
                <c:pt idx="625">
                  <c:v>0.93043215455200923</c:v>
                </c:pt>
                <c:pt idx="626">
                  <c:v>0.93187457606341839</c:v>
                </c:pt>
                <c:pt idx="627">
                  <c:v>0.9333169604243855</c:v>
                </c:pt>
                <c:pt idx="628">
                  <c:v>0.93475930734851265</c:v>
                </c:pt>
                <c:pt idx="629">
                  <c:v>0.93620161654924849</c:v>
                </c:pt>
                <c:pt idx="630">
                  <c:v>0.93764388773988705</c:v>
                </c:pt>
                <c:pt idx="631">
                  <c:v>0.93908612063356633</c:v>
                </c:pt>
                <c:pt idx="632">
                  <c:v>0.94052831494326716</c:v>
                </c:pt>
                <c:pt idx="633">
                  <c:v>0.94197047038181192</c:v>
                </c:pt>
                <c:pt idx="634">
                  <c:v>0.94341258666186312</c:v>
                </c:pt>
                <c:pt idx="635">
                  <c:v>0.9448546634959224</c:v>
                </c:pt>
                <c:pt idx="636">
                  <c:v>0.9462967005963292</c:v>
                </c:pt>
                <c:pt idx="637">
                  <c:v>0.94773869767525931</c:v>
                </c:pt>
                <c:pt idx="638">
                  <c:v>0.94918065444472377</c:v>
                </c:pt>
                <c:pt idx="639">
                  <c:v>0.95062257061656763</c:v>
                </c:pt>
                <c:pt idx="640">
                  <c:v>0.95206444590246853</c:v>
                </c:pt>
                <c:pt idx="641">
                  <c:v>0.95350628001393534</c:v>
                </c:pt>
                <c:pt idx="642">
                  <c:v>0.9549480726623073</c:v>
                </c:pt>
                <c:pt idx="643">
                  <c:v>0.95638982355875224</c:v>
                </c:pt>
                <c:pt idx="644">
                  <c:v>0.95783153241426566</c:v>
                </c:pt>
                <c:pt idx="645">
                  <c:v>0.95927319893966922</c:v>
                </c:pt>
                <c:pt idx="646">
                  <c:v>0.96071482284560961</c:v>
                </c:pt>
                <c:pt idx="647">
                  <c:v>0.96215640384255707</c:v>
                </c:pt>
                <c:pt idx="648">
                  <c:v>0.96359794164080415</c:v>
                </c:pt>
                <c:pt idx="649">
                  <c:v>0.9650394359504646</c:v>
                </c:pt>
                <c:pt idx="650">
                  <c:v>0.9664808864814719</c:v>
                </c:pt>
                <c:pt idx="651">
                  <c:v>0.9679222929435779</c:v>
                </c:pt>
                <c:pt idx="652">
                  <c:v>0.96936365504635169</c:v>
                </c:pt>
                <c:pt idx="653">
                  <c:v>0.97080497249917808</c:v>
                </c:pt>
                <c:pt idx="654">
                  <c:v>0.97224624501125645</c:v>
                </c:pt>
                <c:pt idx="655">
                  <c:v>0.97368747229159947</c:v>
                </c:pt>
                <c:pt idx="656">
                  <c:v>0.9751286540490316</c:v>
                </c:pt>
                <c:pt idx="657">
                  <c:v>0.97656978999218791</c:v>
                </c:pt>
                <c:pt idx="658">
                  <c:v>0.97801087982951262</c:v>
                </c:pt>
                <c:pt idx="659">
                  <c:v>0.97945192326925801</c:v>
                </c:pt>
                <c:pt idx="660">
                  <c:v>0.98089292001948292</c:v>
                </c:pt>
                <c:pt idx="661">
                  <c:v>0.98233386978805137</c:v>
                </c:pt>
                <c:pt idx="662">
                  <c:v>0.98377477228263122</c:v>
                </c:pt>
                <c:pt idx="663">
                  <c:v>0.98521562721069311</c:v>
                </c:pt>
                <c:pt idx="664">
                  <c:v>0.98665643427950889</c:v>
                </c:pt>
                <c:pt idx="665">
                  <c:v>0.98809719319615008</c:v>
                </c:pt>
                <c:pt idx="666">
                  <c:v>0.98953790366748706</c:v>
                </c:pt>
                <c:pt idx="667">
                  <c:v>0.99097856540018714</c:v>
                </c:pt>
                <c:pt idx="668">
                  <c:v>0.99241917810071367</c:v>
                </c:pt>
                <c:pt idx="669">
                  <c:v>0.9938597414753243</c:v>
                </c:pt>
                <c:pt idx="670">
                  <c:v>0.99530025523006993</c:v>
                </c:pt>
                <c:pt idx="671">
                  <c:v>0.99674071907079331</c:v>
                </c:pt>
                <c:pt idx="672">
                  <c:v>0.99818113270312736</c:v>
                </c:pt>
                <c:pt idx="673">
                  <c:v>0.99962149583249416</c:v>
                </c:pt>
                <c:pt idx="674">
                  <c:v>1.0010618081641034</c:v>
                </c:pt>
                <c:pt idx="675">
                  <c:v>1.0025020694029512</c:v>
                </c:pt>
                <c:pt idx="676">
                  <c:v>1.0039422792538182</c:v>
                </c:pt>
                <c:pt idx="677">
                  <c:v>1.005382437421269</c:v>
                </c:pt>
                <c:pt idx="678">
                  <c:v>1.0068225436096501</c:v>
                </c:pt>
                <c:pt idx="679">
                  <c:v>1.0082625975230888</c:v>
                </c:pt>
                <c:pt idx="680">
                  <c:v>1.0097025988654917</c:v>
                </c:pt>
                <c:pt idx="681">
                  <c:v>1.0111425473405435</c:v>
                </c:pt>
                <c:pt idx="682">
                  <c:v>1.0125824426517052</c:v>
                </c:pt>
                <c:pt idx="683">
                  <c:v>1.0140222845022131</c:v>
                </c:pt>
                <c:pt idx="684">
                  <c:v>1.0154620725950771</c:v>
                </c:pt>
                <c:pt idx="685">
                  <c:v>1.0169018066330799</c:v>
                </c:pt>
                <c:pt idx="686">
                  <c:v>1.0183414863187745</c:v>
                </c:pt>
                <c:pt idx="687">
                  <c:v>1.0197811113544839</c:v>
                </c:pt>
                <c:pt idx="688">
                  <c:v>1.0212206814422988</c:v>
                </c:pt>
                <c:pt idx="689">
                  <c:v>1.0226601962840769</c:v>
                </c:pt>
                <c:pt idx="690">
                  <c:v>1.024099655581441</c:v>
                </c:pt>
                <c:pt idx="691">
                  <c:v>1.0255390590357776</c:v>
                </c:pt>
                <c:pt idx="692">
                  <c:v>1.0269784063482357</c:v>
                </c:pt>
                <c:pt idx="693">
                  <c:v>1.028417697219725</c:v>
                </c:pt>
                <c:pt idx="694">
                  <c:v>1.0298569313509152</c:v>
                </c:pt>
                <c:pt idx="695">
                  <c:v>1.0312961084422334</c:v>
                </c:pt>
                <c:pt idx="696">
                  <c:v>1.0327352281938638</c:v>
                </c:pt>
                <c:pt idx="697">
                  <c:v>1.0341742903057454</c:v>
                </c:pt>
                <c:pt idx="698">
                  <c:v>1.0356132944775711</c:v>
                </c:pt>
                <c:pt idx="699">
                  <c:v>1.0370522404087861</c:v>
                </c:pt>
                <c:pt idx="700">
                  <c:v>1.038491127798586</c:v>
                </c:pt>
                <c:pt idx="701">
                  <c:v>1.0399299563459161</c:v>
                </c:pt>
                <c:pt idx="702">
                  <c:v>1.0413687257494693</c:v>
                </c:pt>
                <c:pt idx="703">
                  <c:v>1.0428074357076844</c:v>
                </c:pt>
                <c:pt idx="704">
                  <c:v>1.0442460859187459</c:v>
                </c:pt>
                <c:pt idx="705">
                  <c:v>1.0456846760805811</c:v>
                </c:pt>
                <c:pt idx="706">
                  <c:v>1.0471232058908595</c:v>
                </c:pt>
                <c:pt idx="707">
                  <c:v>1.0485616750469908</c:v>
                </c:pt>
                <c:pt idx="708">
                  <c:v>1.0500000832461236</c:v>
                </c:pt>
                <c:pt idx="709">
                  <c:v>1.0514384301851438</c:v>
                </c:pt>
                <c:pt idx="710">
                  <c:v>1.0528767155606733</c:v>
                </c:pt>
                <c:pt idx="711">
                  <c:v>1.0543149390690685</c:v>
                </c:pt>
                <c:pt idx="712">
                  <c:v>1.0557531004064185</c:v>
                </c:pt>
                <c:pt idx="713">
                  <c:v>1.0571911992685437</c:v>
                </c:pt>
                <c:pt idx="714">
                  <c:v>1.0586292353509943</c:v>
                </c:pt>
                <c:pt idx="715">
                  <c:v>1.0600672083490492</c:v>
                </c:pt>
                <c:pt idx="716">
                  <c:v>1.0615051179577135</c:v>
                </c:pt>
                <c:pt idx="717">
                  <c:v>1.0629429638717178</c:v>
                </c:pt>
                <c:pt idx="718">
                  <c:v>1.0643807457855166</c:v>
                </c:pt>
                <c:pt idx="719">
                  <c:v>1.0658184633932859</c:v>
                </c:pt>
                <c:pt idx="720">
                  <c:v>1.0672561163889231</c:v>
                </c:pt>
                <c:pt idx="721">
                  <c:v>1.0686937044660441</c:v>
                </c:pt>
                <c:pt idx="722">
                  <c:v>1.0701312273179822</c:v>
                </c:pt>
                <c:pt idx="723">
                  <c:v>1.0715686846377872</c:v>
                </c:pt>
                <c:pt idx="724">
                  <c:v>1.0730060761182227</c:v>
                </c:pt>
                <c:pt idx="725">
                  <c:v>1.0744434014517654</c:v>
                </c:pt>
                <c:pt idx="726">
                  <c:v>1.0758806603306028</c:v>
                </c:pt>
                <c:pt idx="727">
                  <c:v>1.0773178524466327</c:v>
                </c:pt>
                <c:pt idx="728">
                  <c:v>1.0787549774914602</c:v>
                </c:pt>
                <c:pt idx="729">
                  <c:v>1.0801920351563974</c:v>
                </c:pt>
                <c:pt idx="730">
                  <c:v>1.0816290251324612</c:v>
                </c:pt>
                <c:pt idx="731">
                  <c:v>1.0830659471103714</c:v>
                </c:pt>
                <c:pt idx="732">
                  <c:v>1.0845028007805497</c:v>
                </c:pt>
                <c:pt idx="733">
                  <c:v>1.0859395858331178</c:v>
                </c:pt>
                <c:pt idx="734">
                  <c:v>1.0873763019578957</c:v>
                </c:pt>
                <c:pt idx="735">
                  <c:v>1.0888129488444007</c:v>
                </c:pt>
                <c:pt idx="736">
                  <c:v>1.0902495261818446</c:v>
                </c:pt>
                <c:pt idx="737">
                  <c:v>1.0916860336591332</c:v>
                </c:pt>
                <c:pt idx="738">
                  <c:v>1.0931224709648641</c:v>
                </c:pt>
                <c:pt idx="739">
                  <c:v>1.0945588377873252</c:v>
                </c:pt>
                <c:pt idx="740">
                  <c:v>1.0959951338144931</c:v>
                </c:pt>
                <c:pt idx="741">
                  <c:v>1.0974313587340312</c:v>
                </c:pt>
                <c:pt idx="742">
                  <c:v>1.0988675122332883</c:v>
                </c:pt>
                <c:pt idx="743">
                  <c:v>1.1003035939992969</c:v>
                </c:pt>
                <c:pt idx="744">
                  <c:v>1.1017396037187714</c:v>
                </c:pt>
                <c:pt idx="745">
                  <c:v>1.103175541078107</c:v>
                </c:pt>
                <c:pt idx="746">
                  <c:v>1.1046114057633769</c:v>
                </c:pt>
                <c:pt idx="747">
                  <c:v>1.1060471974603319</c:v>
                </c:pt>
                <c:pt idx="748">
                  <c:v>1.1074829158543975</c:v>
                </c:pt>
                <c:pt idx="749">
                  <c:v>1.1089185606306731</c:v>
                </c:pt>
                <c:pt idx="750">
                  <c:v>1.11035413147393</c:v>
                </c:pt>
                <c:pt idx="751">
                  <c:v>1.1117896280686099</c:v>
                </c:pt>
                <c:pt idx="752">
                  <c:v>1.1132250500988228</c:v>
                </c:pt>
                <c:pt idx="753">
                  <c:v>1.1146603972483451</c:v>
                </c:pt>
                <c:pt idx="754">
                  <c:v>1.116095669200619</c:v>
                </c:pt>
                <c:pt idx="755">
                  <c:v>1.1175308656387495</c:v>
                </c:pt>
                <c:pt idx="756">
                  <c:v>1.1189659862455033</c:v>
                </c:pt>
                <c:pt idx="757">
                  <c:v>1.1204010307033072</c:v>
                </c:pt>
                <c:pt idx="758">
                  <c:v>1.1218359986942459</c:v>
                </c:pt>
                <c:pt idx="759">
                  <c:v>1.1232708899000605</c:v>
                </c:pt>
                <c:pt idx="760">
                  <c:v>1.1247057040021469</c:v>
                </c:pt>
                <c:pt idx="761">
                  <c:v>1.1261404406815536</c:v>
                </c:pt>
                <c:pt idx="762">
                  <c:v>1.1275750996189804</c:v>
                </c:pt>
                <c:pt idx="763">
                  <c:v>1.1290096804947762</c:v>
                </c:pt>
                <c:pt idx="764">
                  <c:v>1.1304441829889378</c:v>
                </c:pt>
                <c:pt idx="765">
                  <c:v>1.1318786067811075</c:v>
                </c:pt>
                <c:pt idx="766">
                  <c:v>1.1333129515505718</c:v>
                </c:pt>
                <c:pt idx="767">
                  <c:v>1.1347472169762591</c:v>
                </c:pt>
                <c:pt idx="768">
                  <c:v>1.1361814027367385</c:v>
                </c:pt>
                <c:pt idx="769">
                  <c:v>1.1376155085102175</c:v>
                </c:pt>
                <c:pt idx="770">
                  <c:v>1.1390495339745403</c:v>
                </c:pt>
                <c:pt idx="771">
                  <c:v>1.140483478807186</c:v>
                </c:pt>
                <c:pt idx="772">
                  <c:v>1.1419173426852671</c:v>
                </c:pt>
                <c:pt idx="773">
                  <c:v>1.1433511252855271</c:v>
                </c:pt>
                <c:pt idx="774">
                  <c:v>1.1447848262843392</c:v>
                </c:pt>
                <c:pt idx="775">
                  <c:v>1.146218445357704</c:v>
                </c:pt>
                <c:pt idx="776">
                  <c:v>1.1476519821812479</c:v>
                </c:pt>
                <c:pt idx="777">
                  <c:v>1.149085436430221</c:v>
                </c:pt>
                <c:pt idx="778">
                  <c:v>1.1505188077794959</c:v>
                </c:pt>
                <c:pt idx="779">
                  <c:v>1.151952095903565</c:v>
                </c:pt>
                <c:pt idx="780">
                  <c:v>1.1533853004765389</c:v>
                </c:pt>
                <c:pt idx="781">
                  <c:v>1.1548184211721448</c:v>
                </c:pt>
                <c:pt idx="782">
                  <c:v>1.1562514576637244</c:v>
                </c:pt>
                <c:pt idx="783">
                  <c:v>1.1576844096242318</c:v>
                </c:pt>
                <c:pt idx="784">
                  <c:v>1.1591172767262321</c:v>
                </c:pt>
                <c:pt idx="785">
                  <c:v>1.1605500586418989</c:v>
                </c:pt>
                <c:pt idx="786">
                  <c:v>1.1619827550430128</c:v>
                </c:pt>
                <c:pt idx="787">
                  <c:v>1.1634153656009594</c:v>
                </c:pt>
                <c:pt idx="788">
                  <c:v>1.1648478899867272</c:v>
                </c:pt>
                <c:pt idx="789">
                  <c:v>1.1662803278709057</c:v>
                </c:pt>
                <c:pt idx="790">
                  <c:v>1.1677126789236838</c:v>
                </c:pt>
                <c:pt idx="791">
                  <c:v>1.1691449428148473</c:v>
                </c:pt>
                <c:pt idx="792">
                  <c:v>1.1705771192137773</c:v>
                </c:pt>
                <c:pt idx="793">
                  <c:v>1.1720092077894479</c:v>
                </c:pt>
                <c:pt idx="794">
                  <c:v>1.1734412082104251</c:v>
                </c:pt>
                <c:pt idx="795">
                  <c:v>1.1748731201448637</c:v>
                </c:pt>
                <c:pt idx="796">
                  <c:v>1.1763049432605057</c:v>
                </c:pt>
                <c:pt idx="797">
                  <c:v>1.1777366772246787</c:v>
                </c:pt>
                <c:pt idx="798">
                  <c:v>1.1791683217042934</c:v>
                </c:pt>
                <c:pt idx="799">
                  <c:v>1.1805998763658418</c:v>
                </c:pt>
                <c:pt idx="800">
                  <c:v>1.1820313408753955</c:v>
                </c:pt>
                <c:pt idx="801">
                  <c:v>1.1834627148986028</c:v>
                </c:pt>
                <c:pt idx="802">
                  <c:v>1.1848939981006874</c:v>
                </c:pt>
                <c:pt idx="803">
                  <c:v>1.1863251901464464</c:v>
                </c:pt>
                <c:pt idx="804">
                  <c:v>1.1877562907002477</c:v>
                </c:pt>
                <c:pt idx="805">
                  <c:v>1.1891872994260284</c:v>
                </c:pt>
                <c:pt idx="806">
                  <c:v>1.1906182159872924</c:v>
                </c:pt>
                <c:pt idx="807">
                  <c:v>1.1920490400471089</c:v>
                </c:pt>
                <c:pt idx="808">
                  <c:v>1.1934797712681096</c:v>
                </c:pt>
                <c:pt idx="809">
                  <c:v>1.1949104093124869</c:v>
                </c:pt>
                <c:pt idx="810">
                  <c:v>1.196340953841992</c:v>
                </c:pt>
                <c:pt idx="811">
                  <c:v>1.1977714045179328</c:v>
                </c:pt>
                <c:pt idx="812">
                  <c:v>1.1992017610011714</c:v>
                </c:pt>
                <c:pt idx="813">
                  <c:v>1.2006320229521219</c:v>
                </c:pt>
                <c:pt idx="814">
                  <c:v>1.2020621900307491</c:v>
                </c:pt>
                <c:pt idx="815">
                  <c:v>1.2034922618965658</c:v>
                </c:pt>
                <c:pt idx="816">
                  <c:v>1.2049222382086304</c:v>
                </c:pt>
                <c:pt idx="817">
                  <c:v>1.2063521186255453</c:v>
                </c:pt>
                <c:pt idx="818">
                  <c:v>1.2077819028054542</c:v>
                </c:pt>
                <c:pt idx="819">
                  <c:v>1.2092115904060403</c:v>
                </c:pt>
                <c:pt idx="820">
                  <c:v>1.2106411810845241</c:v>
                </c:pt>
                <c:pt idx="821">
                  <c:v>1.212070674497661</c:v>
                </c:pt>
                <c:pt idx="822">
                  <c:v>1.2135000703017396</c:v>
                </c:pt>
                <c:pt idx="823">
                  <c:v>1.2149293681525786</c:v>
                </c:pt>
                <c:pt idx="824">
                  <c:v>1.2163585677055253</c:v>
                </c:pt>
                <c:pt idx="825">
                  <c:v>1.2177876686154534</c:v>
                </c:pt>
                <c:pt idx="826">
                  <c:v>1.2192166705367604</c:v>
                </c:pt>
                <c:pt idx="827">
                  <c:v>1.2206455731233654</c:v>
                </c:pt>
                <c:pt idx="828">
                  <c:v>1.2220743760287072</c:v>
                </c:pt>
                <c:pt idx="829">
                  <c:v>1.2235030789057415</c:v>
                </c:pt>
                <c:pt idx="830">
                  <c:v>1.2249316814069393</c:v>
                </c:pt>
                <c:pt idx="831">
                  <c:v>1.2263601831842841</c:v>
                </c:pt>
                <c:pt idx="832">
                  <c:v>1.2277885838892695</c:v>
                </c:pt>
                <c:pt idx="833">
                  <c:v>1.2292168831728976</c:v>
                </c:pt>
                <c:pt idx="834">
                  <c:v>1.2306450806856759</c:v>
                </c:pt>
                <c:pt idx="835">
                  <c:v>1.2313445420810851</c:v>
                </c:pt>
                <c:pt idx="836">
                  <c:v>1.2320440034764943</c:v>
                </c:pt>
                <c:pt idx="837">
                  <c:v>1.2327434648719036</c:v>
                </c:pt>
                <c:pt idx="838">
                  <c:v>1.2334429262673128</c:v>
                </c:pt>
                <c:pt idx="839">
                  <c:v>1.234142387662722</c:v>
                </c:pt>
                <c:pt idx="840">
                  <c:v>1.2348418490581312</c:v>
                </c:pt>
                <c:pt idx="841">
                  <c:v>1.2355413104535404</c:v>
                </c:pt>
                <c:pt idx="842">
                  <c:v>1.2362407718489496</c:v>
                </c:pt>
                <c:pt idx="843">
                  <c:v>1.2369402332443589</c:v>
                </c:pt>
                <c:pt idx="844">
                  <c:v>1.2376396946397681</c:v>
                </c:pt>
                <c:pt idx="845">
                  <c:v>1.2383391560351773</c:v>
                </c:pt>
                <c:pt idx="846">
                  <c:v>1.2390386174305865</c:v>
                </c:pt>
                <c:pt idx="847">
                  <c:v>1.2397380788259957</c:v>
                </c:pt>
                <c:pt idx="848">
                  <c:v>1.240437540221405</c:v>
                </c:pt>
                <c:pt idx="849">
                  <c:v>1.2411370016168142</c:v>
                </c:pt>
                <c:pt idx="850">
                  <c:v>1.2418364630122234</c:v>
                </c:pt>
                <c:pt idx="851">
                  <c:v>1.2425359244076326</c:v>
                </c:pt>
                <c:pt idx="852">
                  <c:v>1.2432353858030418</c:v>
                </c:pt>
                <c:pt idx="853">
                  <c:v>1.243934847198451</c:v>
                </c:pt>
                <c:pt idx="854">
                  <c:v>1.2446343085938603</c:v>
                </c:pt>
                <c:pt idx="855">
                  <c:v>1.2453337699892695</c:v>
                </c:pt>
                <c:pt idx="856">
                  <c:v>1.2460332313846787</c:v>
                </c:pt>
                <c:pt idx="857">
                  <c:v>1.2467326927800879</c:v>
                </c:pt>
                <c:pt idx="858">
                  <c:v>1.2474321541754971</c:v>
                </c:pt>
                <c:pt idx="859">
                  <c:v>1.2481316155709063</c:v>
                </c:pt>
                <c:pt idx="860">
                  <c:v>1.2488310769663156</c:v>
                </c:pt>
                <c:pt idx="861">
                  <c:v>1.2495305383617248</c:v>
                </c:pt>
                <c:pt idx="862">
                  <c:v>1.250229999757134</c:v>
                </c:pt>
                <c:pt idx="863">
                  <c:v>1.2509294611525432</c:v>
                </c:pt>
                <c:pt idx="864">
                  <c:v>1.2516289225479524</c:v>
                </c:pt>
                <c:pt idx="865">
                  <c:v>1.2523283839433617</c:v>
                </c:pt>
                <c:pt idx="866">
                  <c:v>1.2530278453387709</c:v>
                </c:pt>
                <c:pt idx="867">
                  <c:v>1.2537273067341801</c:v>
                </c:pt>
                <c:pt idx="868">
                  <c:v>1.2544267681295893</c:v>
                </c:pt>
                <c:pt idx="869">
                  <c:v>1.2551262295249985</c:v>
                </c:pt>
                <c:pt idx="870">
                  <c:v>1.2558256909204077</c:v>
                </c:pt>
                <c:pt idx="871">
                  <c:v>1.256525152315817</c:v>
                </c:pt>
                <c:pt idx="872">
                  <c:v>1.2572246137112262</c:v>
                </c:pt>
                <c:pt idx="873">
                  <c:v>1.2579240751066354</c:v>
                </c:pt>
                <c:pt idx="874">
                  <c:v>1.2586235365020446</c:v>
                </c:pt>
                <c:pt idx="875">
                  <c:v>1.2593229978974538</c:v>
                </c:pt>
                <c:pt idx="876">
                  <c:v>1.2600224592928631</c:v>
                </c:pt>
                <c:pt idx="877">
                  <c:v>1.2607219206882723</c:v>
                </c:pt>
                <c:pt idx="878">
                  <c:v>1.2614213820836815</c:v>
                </c:pt>
                <c:pt idx="879">
                  <c:v>1.2621208434790907</c:v>
                </c:pt>
                <c:pt idx="880">
                  <c:v>1.2628203048744999</c:v>
                </c:pt>
                <c:pt idx="881">
                  <c:v>1.2635197662699091</c:v>
                </c:pt>
                <c:pt idx="882">
                  <c:v>1.2642192276653184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407.30782741400941</c:v>
                </c:pt>
                <c:pt idx="2">
                  <c:v>462.55600318223907</c:v>
                </c:pt>
                <c:pt idx="3">
                  <c:v>502.56207903236327</c:v>
                </c:pt>
                <c:pt idx="4">
                  <c:v>532.48288017278617</c:v>
                </c:pt>
                <c:pt idx="5">
                  <c:v>555.36103514298043</c:v>
                </c:pt>
                <c:pt idx="6">
                  <c:v>573.1569642524596</c:v>
                </c:pt>
                <c:pt idx="7">
                  <c:v>587.20394868569747</c:v>
                </c:pt>
                <c:pt idx="8">
                  <c:v>598.44203713794695</c:v>
                </c:pt>
                <c:pt idx="9">
                  <c:v>607.55106333405683</c:v>
                </c:pt>
                <c:pt idx="10">
                  <c:v>615.03189907692479</c:v>
                </c:pt>
                <c:pt idx="11">
                  <c:v>621.25877827336649</c:v>
                </c:pt>
                <c:pt idx="12">
                  <c:v>626.51436873533294</c:v>
                </c:pt>
                <c:pt idx="13">
                  <c:v>631.01401935223646</c:v>
                </c:pt>
                <c:pt idx="14">
                  <c:v>634.9229352906774</c:v>
                </c:pt>
                <c:pt idx="15">
                  <c:v>638.36858000267512</c:v>
                </c:pt>
                <c:pt idx="16">
                  <c:v>641.44976937684839</c:v>
                </c:pt>
                <c:pt idx="17">
                  <c:v>644.24342362344407</c:v>
                </c:pt>
                <c:pt idx="18">
                  <c:v>646.80963114104122</c:v>
                </c:pt>
                <c:pt idx="19">
                  <c:v>649.19547812555913</c:v>
                </c:pt>
                <c:pt idx="20">
                  <c:v>651.43796486856854</c:v>
                </c:pt>
                <c:pt idx="21">
                  <c:v>653.56623950749497</c:v>
                </c:pt>
                <c:pt idx="22">
                  <c:v>655.60331745853273</c:v>
                </c:pt>
                <c:pt idx="23">
                  <c:v>657.56741059717365</c:v>
                </c:pt>
                <c:pt idx="24">
                  <c:v>659.4729585818103</c:v>
                </c:pt>
                <c:pt idx="25">
                  <c:v>661.33143169129016</c:v>
                </c:pt>
                <c:pt idx="26">
                  <c:v>663.15195763108147</c:v>
                </c:pt>
                <c:pt idx="27">
                  <c:v>664.94181220424673</c:v>
                </c:pt>
                <c:pt idx="28">
                  <c:v>666.70680434627013</c:v>
                </c:pt>
                <c:pt idx="29">
                  <c:v>668.45157894499403</c:v>
                </c:pt>
                <c:pt idx="30">
                  <c:v>670.17985550268645</c:v>
                </c:pt>
                <c:pt idx="31">
                  <c:v>671.89461660261259</c:v>
                </c:pt>
                <c:pt idx="32">
                  <c:v>673.59825701923057</c:v>
                </c:pt>
                <c:pt idx="33">
                  <c:v>675.29270190108502</c:v>
                </c:pt>
                <c:pt idx="34">
                  <c:v>676.97950060252674</c:v>
                </c:pt>
                <c:pt idx="35">
                  <c:v>678.6599013074283</c:v>
                </c:pt>
                <c:pt idx="36">
                  <c:v>680.33491047160214</c:v>
                </c:pt>
                <c:pt idx="37">
                  <c:v>682.0053402464365</c:v>
                </c:pt>
                <c:pt idx="38">
                  <c:v>683.67184637486855</c:v>
                </c:pt>
                <c:pt idx="39">
                  <c:v>685.33495851529779</c:v>
                </c:pt>
                <c:pt idx="40">
                  <c:v>686.99510454532651</c:v>
                </c:pt>
                <c:pt idx="41">
                  <c:v>688.65263006764349</c:v>
                </c:pt>
                <c:pt idx="42">
                  <c:v>690.30781408718622</c:v>
                </c:pt>
                <c:pt idx="43">
                  <c:v>691.96088162934757</c:v>
                </c:pt>
                <c:pt idx="44">
                  <c:v>693.61201390967062</c:v>
                </c:pt>
                <c:pt idx="45">
                  <c:v>695.26135654172538</c:v>
                </c:pt>
                <c:pt idx="46">
                  <c:v>696.90902617018673</c:v>
                </c:pt>
                <c:pt idx="47">
                  <c:v>698.55511583837347</c:v>
                </c:pt>
                <c:pt idx="48">
                  <c:v>700.19969933811899</c:v>
                </c:pt>
                <c:pt idx="49">
                  <c:v>701.84283473828543</c:v>
                </c:pt>
                <c:pt idx="50">
                  <c:v>703.48456725149288</c:v>
                </c:pt>
                <c:pt idx="51">
                  <c:v>705.12493156630387</c:v>
                </c:pt>
                <c:pt idx="52">
                  <c:v>706.76395374598042</c:v>
                </c:pt>
                <c:pt idx="53">
                  <c:v>708.40165277739959</c:v>
                </c:pt>
                <c:pt idx="54">
                  <c:v>710.03804183547538</c:v>
                </c:pt>
                <c:pt idx="55">
                  <c:v>711.67312931645324</c:v>
                </c:pt>
                <c:pt idx="56">
                  <c:v>713.30691968399049</c:v>
                </c:pt>
                <c:pt idx="57">
                  <c:v>714.93941416201494</c:v>
                </c:pt>
                <c:pt idx="58">
                  <c:v>716.57061130377576</c:v>
                </c:pt>
                <c:pt idx="59">
                  <c:v>718.20050745856531</c:v>
                </c:pt>
                <c:pt idx="60">
                  <c:v>719.82909715544827</c:v>
                </c:pt>
                <c:pt idx="61">
                  <c:v>721.4563734200691</c:v>
                </c:pt>
                <c:pt idx="62">
                  <c:v>723.0823280346242</c:v>
                </c:pt>
                <c:pt idx="63">
                  <c:v>724.706951752902</c:v>
                </c:pt>
                <c:pt idx="64">
                  <c:v>726.33023447840151</c:v>
                </c:pt>
                <c:pt idx="65">
                  <c:v>727.95216541029788</c:v>
                </c:pt>
                <c:pt idx="66">
                  <c:v>729.57273316559474</c:v>
                </c:pt>
                <c:pt idx="67">
                  <c:v>731.19192587961822</c:v>
                </c:pt>
                <c:pt idx="68">
                  <c:v>732.80973129019389</c:v>
                </c:pt>
                <c:pt idx="69">
                  <c:v>734.42613680598095</c:v>
                </c:pt>
                <c:pt idx="70">
                  <c:v>736.04112956525842</c:v>
                </c:pt>
                <c:pt idx="71">
                  <c:v>737.65469648328917</c:v>
                </c:pt>
                <c:pt idx="72">
                  <c:v>739.26682429274194</c:v>
                </c:pt>
                <c:pt idx="73">
                  <c:v>740.8774995768423</c:v>
                </c:pt>
                <c:pt idx="74">
                  <c:v>742.48670879763677</c:v>
                </c:pt>
                <c:pt idx="75">
                  <c:v>744.09443831876354</c:v>
                </c:pt>
                <c:pt idx="76">
                  <c:v>745.70067442552545</c:v>
                </c:pt>
                <c:pt idx="77">
                  <c:v>747.30540334075818</c:v>
                </c:pt>
                <c:pt idx="78">
                  <c:v>748.9086112391393</c:v>
                </c:pt>
                <c:pt idx="79">
                  <c:v>750.5102842581008</c:v>
                </c:pt>
                <c:pt idx="80">
                  <c:v>752.11040850757604</c:v>
                </c:pt>
                <c:pt idx="81">
                  <c:v>753.7089700788971</c:v>
                </c:pt>
                <c:pt idx="82">
                  <c:v>755.30595505054566</c:v>
                </c:pt>
                <c:pt idx="83">
                  <c:v>756.90134949492608</c:v>
                </c:pt>
                <c:pt idx="84">
                  <c:v>758.49513948262756</c:v>
                </c:pt>
                <c:pt idx="85">
                  <c:v>760.08731108695667</c:v>
                </c:pt>
                <c:pt idx="86">
                  <c:v>761.67785038712691</c:v>
                </c:pt>
                <c:pt idx="87">
                  <c:v>763.26674347151368</c:v>
                </c:pt>
                <c:pt idx="88">
                  <c:v>764.85397644011596</c:v>
                </c:pt>
                <c:pt idx="89">
                  <c:v>766.43953540640371</c:v>
                </c:pt>
                <c:pt idx="90">
                  <c:v>768.02340649969835</c:v>
                </c:pt>
                <c:pt idx="91">
                  <c:v>769.60557586634241</c:v>
                </c:pt>
                <c:pt idx="92">
                  <c:v>771.18602967127038</c:v>
                </c:pt>
                <c:pt idx="93">
                  <c:v>772.76475409894465</c:v>
                </c:pt>
                <c:pt idx="94">
                  <c:v>774.34173535444847</c:v>
                </c:pt>
                <c:pt idx="95">
                  <c:v>775.91695966429972</c:v>
                </c:pt>
                <c:pt idx="96">
                  <c:v>777.49041327739997</c:v>
                </c:pt>
                <c:pt idx="97">
                  <c:v>779.0620824653879</c:v>
                </c:pt>
                <c:pt idx="98">
                  <c:v>780.63195352332195</c:v>
                </c:pt>
                <c:pt idx="99">
                  <c:v>782.20001277020799</c:v>
                </c:pt>
                <c:pt idx="100">
                  <c:v>783.76624654936279</c:v>
                </c:pt>
                <c:pt idx="101">
                  <c:v>785.33064122874134</c:v>
                </c:pt>
                <c:pt idx="102">
                  <c:v>786.89318320123039</c:v>
                </c:pt>
                <c:pt idx="103">
                  <c:v>788.45385888538692</c:v>
                </c:pt>
                <c:pt idx="104">
                  <c:v>790.01265472485591</c:v>
                </c:pt>
                <c:pt idx="105">
                  <c:v>791.56955718945414</c:v>
                </c:pt>
                <c:pt idx="106">
                  <c:v>793.12455277485697</c:v>
                </c:pt>
                <c:pt idx="107">
                  <c:v>794.67762800296487</c:v>
                </c:pt>
                <c:pt idx="108">
                  <c:v>796.22876942190646</c:v>
                </c:pt>
                <c:pt idx="109">
                  <c:v>797.77796360653895</c:v>
                </c:pt>
                <c:pt idx="110">
                  <c:v>799.32519715831802</c:v>
                </c:pt>
                <c:pt idx="111">
                  <c:v>800.87045670548446</c:v>
                </c:pt>
                <c:pt idx="112">
                  <c:v>802.41372890304262</c:v>
                </c:pt>
                <c:pt idx="113">
                  <c:v>803.95500043319055</c:v>
                </c:pt>
                <c:pt idx="114">
                  <c:v>805.49425800524523</c:v>
                </c:pt>
                <c:pt idx="115">
                  <c:v>807.0314883557495</c:v>
                </c:pt>
                <c:pt idx="116">
                  <c:v>808.56667824851297</c:v>
                </c:pt>
                <c:pt idx="117">
                  <c:v>810.09981447481437</c:v>
                </c:pt>
                <c:pt idx="118">
                  <c:v>811.63088385333083</c:v>
                </c:pt>
                <c:pt idx="119">
                  <c:v>813.15987323040679</c:v>
                </c:pt>
                <c:pt idx="120">
                  <c:v>814.68676947999677</c:v>
                </c:pt>
                <c:pt idx="121">
                  <c:v>816.21155950383127</c:v>
                </c:pt>
                <c:pt idx="122">
                  <c:v>817.73423023144903</c:v>
                </c:pt>
                <c:pt idx="123">
                  <c:v>819.25476862009953</c:v>
                </c:pt>
                <c:pt idx="124">
                  <c:v>820.77316165517732</c:v>
                </c:pt>
                <c:pt idx="125">
                  <c:v>822.28939634990434</c:v>
                </c:pt>
                <c:pt idx="126">
                  <c:v>823.80345974567183</c:v>
                </c:pt>
                <c:pt idx="127">
                  <c:v>825.31533891198069</c:v>
                </c:pt>
                <c:pt idx="128">
                  <c:v>826.82502094642723</c:v>
                </c:pt>
                <c:pt idx="129">
                  <c:v>828.33249297494513</c:v>
                </c:pt>
                <c:pt idx="130">
                  <c:v>829.83774215176675</c:v>
                </c:pt>
                <c:pt idx="131">
                  <c:v>831.34075565945409</c:v>
                </c:pt>
                <c:pt idx="132">
                  <c:v>832.8415207089547</c:v>
                </c:pt>
                <c:pt idx="133">
                  <c:v>834.34002453970493</c:v>
                </c:pt>
                <c:pt idx="134">
                  <c:v>835.83625441964557</c:v>
                </c:pt>
                <c:pt idx="135">
                  <c:v>837.33019764522157</c:v>
                </c:pt>
                <c:pt idx="136">
                  <c:v>838.82184154181266</c:v>
                </c:pt>
                <c:pt idx="137">
                  <c:v>840.31117346305439</c:v>
                </c:pt>
                <c:pt idx="138">
                  <c:v>841.79818079156826</c:v>
                </c:pt>
                <c:pt idx="139">
                  <c:v>843.28285093860484</c:v>
                </c:pt>
                <c:pt idx="140">
                  <c:v>844.76517134438166</c:v>
                </c:pt>
                <c:pt idx="141">
                  <c:v>846.24512947781568</c:v>
                </c:pt>
                <c:pt idx="142">
                  <c:v>850.23477499987064</c:v>
                </c:pt>
                <c:pt idx="143">
                  <c:v>853.0007802985881</c:v>
                </c:pt>
                <c:pt idx="144">
                  <c:v>854.96580087275788</c:v>
                </c:pt>
                <c:pt idx="145">
                  <c:v>856.40571955579367</c:v>
                </c:pt>
                <c:pt idx="146">
                  <c:v>857.50078236641104</c:v>
                </c:pt>
                <c:pt idx="147">
                  <c:v>858.36888947486602</c:v>
                </c:pt>
                <c:pt idx="148">
                  <c:v>859.08726217747846</c:v>
                </c:pt>
                <c:pt idx="149">
                  <c:v>859.70654994836229</c:v>
                </c:pt>
                <c:pt idx="150">
                  <c:v>860.26002282338027</c:v>
                </c:pt>
                <c:pt idx="151">
                  <c:v>860.76956784309164</c:v>
                </c:pt>
                <c:pt idx="152">
                  <c:v>861.24960564967944</c:v>
                </c:pt>
                <c:pt idx="153">
                  <c:v>861.70965214873672</c:v>
                </c:pt>
                <c:pt idx="154">
                  <c:v>862.15599639282846</c:v>
                </c:pt>
                <c:pt idx="155">
                  <c:v>862.59280122538394</c:v>
                </c:pt>
                <c:pt idx="156">
                  <c:v>863.02282636272696</c:v>
                </c:pt>
                <c:pt idx="157">
                  <c:v>863.44790415325247</c:v>
                </c:pt>
                <c:pt idx="158">
                  <c:v>863.86925308693844</c:v>
                </c:pt>
                <c:pt idx="159">
                  <c:v>864.28768470137675</c:v>
                </c:pt>
                <c:pt idx="160">
                  <c:v>864.70374034115366</c:v>
                </c:pt>
                <c:pt idx="161">
                  <c:v>865.11778168892965</c:v>
                </c:pt>
                <c:pt idx="162">
                  <c:v>865.53005078466026</c:v>
                </c:pt>
                <c:pt idx="163">
                  <c:v>865.94070987621978</c:v>
                </c:pt>
                <c:pt idx="164">
                  <c:v>866.34986791809297</c:v>
                </c:pt>
                <c:pt idx="165">
                  <c:v>866.75759821761187</c:v>
                </c:pt>
                <c:pt idx="166">
                  <c:v>867.1639502035149</c:v>
                </c:pt>
                <c:pt idx="167">
                  <c:v>867.56895728612028</c:v>
                </c:pt>
                <c:pt idx="168">
                  <c:v>867.97264211460345</c:v>
                </c:pt>
                <c:pt idx="169">
                  <c:v>868.37502009822072</c:v>
                </c:pt>
                <c:pt idx="170">
                  <c:v>868.77610176849532</c:v>
                </c:pt>
                <c:pt idx="171">
                  <c:v>869.17589436571177</c:v>
                </c:pt>
                <c:pt idx="172">
                  <c:v>869.57440290656166</c:v>
                </c:pt>
                <c:pt idx="173">
                  <c:v>869.9716309027657</c:v>
                </c:pt>
                <c:pt idx="174">
                  <c:v>870.36758084631185</c:v>
                </c:pt>
                <c:pt idx="175">
                  <c:v>870.7622545368049</c:v>
                </c:pt>
                <c:pt idx="176">
                  <c:v>871.15565330342145</c:v>
                </c:pt>
                <c:pt idx="177">
                  <c:v>871.54777815458488</c:v>
                </c:pt>
                <c:pt idx="178">
                  <c:v>871.93862988007129</c:v>
                </c:pt>
                <c:pt idx="179">
                  <c:v>872.32820912021782</c:v>
                </c:pt>
                <c:pt idx="180">
                  <c:v>872.71651641257483</c:v>
                </c:pt>
                <c:pt idx="181">
                  <c:v>873.10355222429234</c:v>
                </c:pt>
                <c:pt idx="182">
                  <c:v>873.48931697386047</c:v>
                </c:pt>
                <c:pt idx="183">
                  <c:v>873.87381104581573</c:v>
                </c:pt>
                <c:pt idx="184">
                  <c:v>874.25703480138191</c:v>
                </c:pt>
                <c:pt idx="185">
                  <c:v>874.6389885849477</c:v>
                </c:pt>
                <c:pt idx="186">
                  <c:v>875.01967272915783</c:v>
                </c:pt>
                <c:pt idx="187">
                  <c:v>875.39908755819499</c:v>
                </c:pt>
                <c:pt idx="188">
                  <c:v>875.77723338988415</c:v>
                </c:pt>
                <c:pt idx="189">
                  <c:v>876.15411053737739</c:v>
                </c:pt>
                <c:pt idx="190">
                  <c:v>876.52971931012553</c:v>
                </c:pt>
                <c:pt idx="191">
                  <c:v>876.90406001475844</c:v>
                </c:pt>
                <c:pt idx="192">
                  <c:v>877.27713295545209</c:v>
                </c:pt>
                <c:pt idx="193">
                  <c:v>877.64893843439836</c:v>
                </c:pt>
                <c:pt idx="194">
                  <c:v>878.01947675191821</c:v>
                </c:pt>
                <c:pt idx="195">
                  <c:v>878.38874820679689</c:v>
                </c:pt>
                <c:pt idx="196">
                  <c:v>878.75675309629958</c:v>
                </c:pt>
                <c:pt idx="197">
                  <c:v>879.12349171619587</c:v>
                </c:pt>
                <c:pt idx="198">
                  <c:v>879.48896436102643</c:v>
                </c:pt>
                <c:pt idx="199">
                  <c:v>879.85317132399996</c:v>
                </c:pt>
                <c:pt idx="200">
                  <c:v>880.21611289693806</c:v>
                </c:pt>
                <c:pt idx="201">
                  <c:v>880.57778937050682</c:v>
                </c:pt>
                <c:pt idx="202">
                  <c:v>880.93820103407461</c:v>
                </c:pt>
                <c:pt idx="203">
                  <c:v>881.29734817583392</c:v>
                </c:pt>
                <c:pt idx="204">
                  <c:v>881.65523108266814</c:v>
                </c:pt>
                <c:pt idx="205">
                  <c:v>882.01185004030685</c:v>
                </c:pt>
                <c:pt idx="206">
                  <c:v>882.3672053333064</c:v>
                </c:pt>
                <c:pt idx="207">
                  <c:v>882.72129724496097</c:v>
                </c:pt>
                <c:pt idx="208">
                  <c:v>883.07412605731474</c:v>
                </c:pt>
                <c:pt idx="209">
                  <c:v>883.42569205134123</c:v>
                </c:pt>
                <c:pt idx="210">
                  <c:v>883.77599550674563</c:v>
                </c:pt>
                <c:pt idx="211">
                  <c:v>884.12503670207138</c:v>
                </c:pt>
                <c:pt idx="212">
                  <c:v>884.47281591461638</c:v>
                </c:pt>
                <c:pt idx="213">
                  <c:v>884.81933342060029</c:v>
                </c:pt>
                <c:pt idx="214">
                  <c:v>885.16458949494097</c:v>
                </c:pt>
                <c:pt idx="215">
                  <c:v>885.50858441149683</c:v>
                </c:pt>
                <c:pt idx="216">
                  <c:v>885.85131844286309</c:v>
                </c:pt>
                <c:pt idx="217">
                  <c:v>886.19279186051915</c:v>
                </c:pt>
                <c:pt idx="218">
                  <c:v>886.53300493469408</c:v>
                </c:pt>
                <c:pt idx="219">
                  <c:v>886.87195793459216</c:v>
                </c:pt>
                <c:pt idx="220">
                  <c:v>887.20965112804186</c:v>
                </c:pt>
                <c:pt idx="221">
                  <c:v>887.546084781986</c:v>
                </c:pt>
                <c:pt idx="222">
                  <c:v>887.88125916186914</c:v>
                </c:pt>
                <c:pt idx="223">
                  <c:v>888.21517453228739</c:v>
                </c:pt>
                <c:pt idx="224">
                  <c:v>888.54783115653515</c:v>
                </c:pt>
                <c:pt idx="225">
                  <c:v>888.87922929678086</c:v>
                </c:pt>
                <c:pt idx="226">
                  <c:v>889.20936921397674</c:v>
                </c:pt>
                <c:pt idx="227">
                  <c:v>889.53825116808218</c:v>
                </c:pt>
                <c:pt idx="228">
                  <c:v>889.8658754177651</c:v>
                </c:pt>
                <c:pt idx="229">
                  <c:v>890.19224222057574</c:v>
                </c:pt>
                <c:pt idx="230">
                  <c:v>890.51735183297183</c:v>
                </c:pt>
                <c:pt idx="231">
                  <c:v>890.84120451021931</c:v>
                </c:pt>
                <c:pt idx="232">
                  <c:v>891.16380050652583</c:v>
                </c:pt>
                <c:pt idx="233">
                  <c:v>891.48514007486835</c:v>
                </c:pt>
                <c:pt idx="234">
                  <c:v>891.80522346718669</c:v>
                </c:pt>
                <c:pt idx="235">
                  <c:v>892.12405093422603</c:v>
                </c:pt>
                <c:pt idx="236">
                  <c:v>892.44162272558674</c:v>
                </c:pt>
                <c:pt idx="237">
                  <c:v>892.75793908983985</c:v>
                </c:pt>
                <c:pt idx="238">
                  <c:v>893.07300027431938</c:v>
                </c:pt>
                <c:pt idx="239">
                  <c:v>893.38680652531173</c:v>
                </c:pt>
                <c:pt idx="240">
                  <c:v>893.69935808800903</c:v>
                </c:pt>
                <c:pt idx="241">
                  <c:v>894.01065520635166</c:v>
                </c:pt>
                <c:pt idx="242">
                  <c:v>894.3206981233393</c:v>
                </c:pt>
                <c:pt idx="243">
                  <c:v>894.62948708072884</c:v>
                </c:pt>
                <c:pt idx="244">
                  <c:v>894.9370223192534</c:v>
                </c:pt>
                <c:pt idx="245">
                  <c:v>895.24330407849186</c:v>
                </c:pt>
                <c:pt idx="246">
                  <c:v>895.5483325969135</c:v>
                </c:pt>
                <c:pt idx="247">
                  <c:v>895.85210811191507</c:v>
                </c:pt>
                <c:pt idx="248">
                  <c:v>896.1546308597708</c:v>
                </c:pt>
                <c:pt idx="249">
                  <c:v>896.45590107568864</c:v>
                </c:pt>
                <c:pt idx="250">
                  <c:v>896.75591899370625</c:v>
                </c:pt>
                <c:pt idx="251">
                  <c:v>897.05468484679352</c:v>
                </c:pt>
                <c:pt idx="252">
                  <c:v>897.3521988669645</c:v>
                </c:pt>
                <c:pt idx="253">
                  <c:v>897.64846128490558</c:v>
                </c:pt>
                <c:pt idx="254">
                  <c:v>897.94347233038729</c:v>
                </c:pt>
                <c:pt idx="255">
                  <c:v>898.23723223203331</c:v>
                </c:pt>
                <c:pt idx="256">
                  <c:v>898.52974121738896</c:v>
                </c:pt>
                <c:pt idx="257">
                  <c:v>898.82099951291877</c:v>
                </c:pt>
                <c:pt idx="258">
                  <c:v>899.11100734400304</c:v>
                </c:pt>
                <c:pt idx="259">
                  <c:v>899.39976493493441</c:v>
                </c:pt>
                <c:pt idx="260">
                  <c:v>899.68727250894972</c:v>
                </c:pt>
                <c:pt idx="261">
                  <c:v>899.97353028822124</c:v>
                </c:pt>
                <c:pt idx="262">
                  <c:v>900.25853849377006</c:v>
                </c:pt>
                <c:pt idx="263">
                  <c:v>900.54229734568742</c:v>
                </c:pt>
                <c:pt idx="264">
                  <c:v>900.82480706283923</c:v>
                </c:pt>
                <c:pt idx="265">
                  <c:v>901.10606786315702</c:v>
                </c:pt>
                <c:pt idx="266">
                  <c:v>901.38607996339852</c:v>
                </c:pt>
                <c:pt idx="267">
                  <c:v>901.66484357931677</c:v>
                </c:pt>
                <c:pt idx="268">
                  <c:v>901.94235892563688</c:v>
                </c:pt>
                <c:pt idx="269">
                  <c:v>902.21862621594141</c:v>
                </c:pt>
                <c:pt idx="270">
                  <c:v>902.49364566279587</c:v>
                </c:pt>
                <c:pt idx="271">
                  <c:v>902.76741747770075</c:v>
                </c:pt>
                <c:pt idx="272">
                  <c:v>903.03994187117871</c:v>
                </c:pt>
                <c:pt idx="273">
                  <c:v>903.31121905256407</c:v>
                </c:pt>
                <c:pt idx="274">
                  <c:v>903.58124923021501</c:v>
                </c:pt>
                <c:pt idx="275">
                  <c:v>903.85003261146164</c:v>
                </c:pt>
                <c:pt idx="276">
                  <c:v>904.11756940255464</c:v>
                </c:pt>
                <c:pt idx="277">
                  <c:v>904.38385980869793</c:v>
                </c:pt>
                <c:pt idx="278">
                  <c:v>904.64890403405911</c:v>
                </c:pt>
                <c:pt idx="279">
                  <c:v>904.91270228177063</c:v>
                </c:pt>
                <c:pt idx="280">
                  <c:v>905.17525475392131</c:v>
                </c:pt>
                <c:pt idx="281">
                  <c:v>905.43656165155244</c:v>
                </c:pt>
                <c:pt idx="282">
                  <c:v>905.69662317469454</c:v>
                </c:pt>
                <c:pt idx="283">
                  <c:v>905.95543952228934</c:v>
                </c:pt>
                <c:pt idx="284">
                  <c:v>906.21301089233964</c:v>
                </c:pt>
                <c:pt idx="285">
                  <c:v>906.4693374817025</c:v>
                </c:pt>
                <c:pt idx="286">
                  <c:v>906.72441948630353</c:v>
                </c:pt>
                <c:pt idx="287">
                  <c:v>906.97825710095799</c:v>
                </c:pt>
                <c:pt idx="288">
                  <c:v>907.23085051952262</c:v>
                </c:pt>
                <c:pt idx="289">
                  <c:v>907.48219993483281</c:v>
                </c:pt>
                <c:pt idx="290">
                  <c:v>907.73230553864971</c:v>
                </c:pt>
                <c:pt idx="291">
                  <c:v>907.98116752167982</c:v>
                </c:pt>
                <c:pt idx="292">
                  <c:v>908.22878607371831</c:v>
                </c:pt>
                <c:pt idx="293">
                  <c:v>908.47516138348772</c:v>
                </c:pt>
                <c:pt idx="294">
                  <c:v>908.72029363868262</c:v>
                </c:pt>
                <c:pt idx="295">
                  <c:v>908.96418302601523</c:v>
                </c:pt>
                <c:pt idx="296">
                  <c:v>909.2068297311298</c:v>
                </c:pt>
                <c:pt idx="297">
                  <c:v>909.44823393871934</c:v>
                </c:pt>
                <c:pt idx="298">
                  <c:v>909.68839583243698</c:v>
                </c:pt>
                <c:pt idx="299">
                  <c:v>909.92731559491642</c:v>
                </c:pt>
                <c:pt idx="300">
                  <c:v>910.16499340783287</c:v>
                </c:pt>
                <c:pt idx="301">
                  <c:v>910.40142945174694</c:v>
                </c:pt>
                <c:pt idx="302">
                  <c:v>910.63662390637376</c:v>
                </c:pt>
                <c:pt idx="303">
                  <c:v>910.87057695029716</c:v>
                </c:pt>
                <c:pt idx="304">
                  <c:v>911.10328876112908</c:v>
                </c:pt>
                <c:pt idx="305">
                  <c:v>911.33475951552987</c:v>
                </c:pt>
                <c:pt idx="306">
                  <c:v>911.56498938914717</c:v>
                </c:pt>
                <c:pt idx="307">
                  <c:v>911.79397855656703</c:v>
                </c:pt>
                <c:pt idx="308">
                  <c:v>912.02172719142948</c:v>
                </c:pt>
                <c:pt idx="309">
                  <c:v>912.24823546639686</c:v>
                </c:pt>
                <c:pt idx="310">
                  <c:v>912.47350355312824</c:v>
                </c:pt>
                <c:pt idx="311">
                  <c:v>912.69753162223378</c:v>
                </c:pt>
                <c:pt idx="312">
                  <c:v>912.92031984346352</c:v>
                </c:pt>
                <c:pt idx="313">
                  <c:v>913.14186838545629</c:v>
                </c:pt>
                <c:pt idx="314">
                  <c:v>913.36217741587507</c:v>
                </c:pt>
                <c:pt idx="315">
                  <c:v>913.58124710147229</c:v>
                </c:pt>
                <c:pt idx="316">
                  <c:v>913.7990776079763</c:v>
                </c:pt>
                <c:pt idx="317">
                  <c:v>914.01566910010661</c:v>
                </c:pt>
                <c:pt idx="318">
                  <c:v>914.23102174163705</c:v>
                </c:pt>
                <c:pt idx="319">
                  <c:v>914.44513569532853</c:v>
                </c:pt>
                <c:pt idx="320">
                  <c:v>914.6580111230553</c:v>
                </c:pt>
                <c:pt idx="321">
                  <c:v>914.86964818555373</c:v>
                </c:pt>
                <c:pt idx="322">
                  <c:v>915.08004704271286</c:v>
                </c:pt>
                <c:pt idx="323">
                  <c:v>915.28920785343985</c:v>
                </c:pt>
                <c:pt idx="324">
                  <c:v>915.4971307755917</c:v>
                </c:pt>
                <c:pt idx="325">
                  <c:v>915.70381596610946</c:v>
                </c:pt>
                <c:pt idx="326">
                  <c:v>915.90926358097965</c:v>
                </c:pt>
                <c:pt idx="327">
                  <c:v>916.11347377520121</c:v>
                </c:pt>
                <c:pt idx="328">
                  <c:v>916.31644670270532</c:v>
                </c:pt>
                <c:pt idx="329">
                  <c:v>916.51818251664292</c:v>
                </c:pt>
                <c:pt idx="330">
                  <c:v>916.7186813690937</c:v>
                </c:pt>
                <c:pt idx="331">
                  <c:v>916.91794341116326</c:v>
                </c:pt>
                <c:pt idx="332">
                  <c:v>917.11596879298793</c:v>
                </c:pt>
                <c:pt idx="333">
                  <c:v>917.3127576638152</c:v>
                </c:pt>
                <c:pt idx="334">
                  <c:v>917.50831017185897</c:v>
                </c:pt>
                <c:pt idx="335">
                  <c:v>917.70262646442109</c:v>
                </c:pt>
                <c:pt idx="336">
                  <c:v>917.8957066878063</c:v>
                </c:pt>
                <c:pt idx="337">
                  <c:v>918.08755098738345</c:v>
                </c:pt>
                <c:pt idx="338">
                  <c:v>918.27815950758384</c:v>
                </c:pt>
                <c:pt idx="339">
                  <c:v>918.46753239183727</c:v>
                </c:pt>
                <c:pt idx="340">
                  <c:v>918.65566978260858</c:v>
                </c:pt>
                <c:pt idx="341">
                  <c:v>918.84257182154658</c:v>
                </c:pt>
                <c:pt idx="342">
                  <c:v>919.02823864917923</c:v>
                </c:pt>
                <c:pt idx="343">
                  <c:v>919.21267040514067</c:v>
                </c:pt>
                <c:pt idx="344">
                  <c:v>919.3958672282057</c:v>
                </c:pt>
                <c:pt idx="345">
                  <c:v>919.57782925606</c:v>
                </c:pt>
                <c:pt idx="346">
                  <c:v>919.7585566255093</c:v>
                </c:pt>
                <c:pt idx="347">
                  <c:v>919.93804947242313</c:v>
                </c:pt>
                <c:pt idx="348">
                  <c:v>920.11630793173663</c:v>
                </c:pt>
                <c:pt idx="349">
                  <c:v>920.29333213739358</c:v>
                </c:pt>
                <c:pt idx="350">
                  <c:v>920.46912222244782</c:v>
                </c:pt>
                <c:pt idx="351">
                  <c:v>920.64367831898676</c:v>
                </c:pt>
                <c:pt idx="352">
                  <c:v>920.81700055810336</c:v>
                </c:pt>
                <c:pt idx="353">
                  <c:v>920.98908907006364</c:v>
                </c:pt>
                <c:pt idx="354">
                  <c:v>921.15994398414489</c:v>
                </c:pt>
                <c:pt idx="355">
                  <c:v>921.32956542862553</c:v>
                </c:pt>
                <c:pt idx="356">
                  <c:v>921.49795353094316</c:v>
                </c:pt>
                <c:pt idx="357">
                  <c:v>921.665108417547</c:v>
                </c:pt>
                <c:pt idx="358">
                  <c:v>921.83103021397835</c:v>
                </c:pt>
                <c:pt idx="359">
                  <c:v>921.99571904477602</c:v>
                </c:pt>
                <c:pt idx="360">
                  <c:v>922.15917503369485</c:v>
                </c:pt>
                <c:pt idx="361">
                  <c:v>922.32139830340475</c:v>
                </c:pt>
                <c:pt idx="362">
                  <c:v>922.48238897569854</c:v>
                </c:pt>
                <c:pt idx="363">
                  <c:v>922.64214717150753</c:v>
                </c:pt>
                <c:pt idx="364">
                  <c:v>922.80067301071119</c:v>
                </c:pt>
                <c:pt idx="365">
                  <c:v>922.95796661238046</c:v>
                </c:pt>
                <c:pt idx="366">
                  <c:v>923.11402809458173</c:v>
                </c:pt>
                <c:pt idx="367">
                  <c:v>923.26885757445098</c:v>
                </c:pt>
                <c:pt idx="368">
                  <c:v>923.42245516829018</c:v>
                </c:pt>
                <c:pt idx="369">
                  <c:v>923.57482099139133</c:v>
                </c:pt>
                <c:pt idx="370">
                  <c:v>923.72595515813703</c:v>
                </c:pt>
                <c:pt idx="371">
                  <c:v>923.87585778202072</c:v>
                </c:pt>
                <c:pt idx="372">
                  <c:v>924.02452897557907</c:v>
                </c:pt>
                <c:pt idx="373">
                  <c:v>924.17196885046053</c:v>
                </c:pt>
                <c:pt idx="374">
                  <c:v>924.31817751738049</c:v>
                </c:pt>
                <c:pt idx="375">
                  <c:v>924.46315508612702</c:v>
                </c:pt>
                <c:pt idx="376">
                  <c:v>924.60690166559573</c:v>
                </c:pt>
                <c:pt idx="377">
                  <c:v>924.74941736376479</c:v>
                </c:pt>
                <c:pt idx="378">
                  <c:v>924.89070228762193</c:v>
                </c:pt>
                <c:pt idx="379">
                  <c:v>925.03075654336988</c:v>
                </c:pt>
                <c:pt idx="380">
                  <c:v>925.16958023616792</c:v>
                </c:pt>
                <c:pt idx="381">
                  <c:v>925.30717347040274</c:v>
                </c:pt>
                <c:pt idx="382">
                  <c:v>925.44353634940853</c:v>
                </c:pt>
                <c:pt idx="383">
                  <c:v>925.57866897567783</c:v>
                </c:pt>
                <c:pt idx="384">
                  <c:v>925.71257145079642</c:v>
                </c:pt>
                <c:pt idx="385">
                  <c:v>925.84524387544116</c:v>
                </c:pt>
                <c:pt idx="386">
                  <c:v>925.97668634935042</c:v>
                </c:pt>
                <c:pt idx="387">
                  <c:v>926.10689897138695</c:v>
                </c:pt>
                <c:pt idx="388">
                  <c:v>926.23588183946754</c:v>
                </c:pt>
                <c:pt idx="389">
                  <c:v>926.36363505064037</c:v>
                </c:pt>
                <c:pt idx="390">
                  <c:v>926.49015870105961</c:v>
                </c:pt>
                <c:pt idx="391">
                  <c:v>926.61545288590355</c:v>
                </c:pt>
                <c:pt idx="392">
                  <c:v>926.73951769954351</c:v>
                </c:pt>
                <c:pt idx="393">
                  <c:v>926.86235323535379</c:v>
                </c:pt>
                <c:pt idx="394">
                  <c:v>926.9839595858848</c:v>
                </c:pt>
                <c:pt idx="395">
                  <c:v>927.10433684270049</c:v>
                </c:pt>
                <c:pt idx="396">
                  <c:v>927.22348509656001</c:v>
                </c:pt>
                <c:pt idx="397">
                  <c:v>927.34140443724334</c:v>
                </c:pt>
                <c:pt idx="398">
                  <c:v>927.45809495368474</c:v>
                </c:pt>
                <c:pt idx="399">
                  <c:v>927.57355673387542</c:v>
                </c:pt>
                <c:pt idx="400">
                  <c:v>927.6877898649559</c:v>
                </c:pt>
                <c:pt idx="401">
                  <c:v>927.80079443310967</c:v>
                </c:pt>
                <c:pt idx="402">
                  <c:v>927.91257052365881</c:v>
                </c:pt>
                <c:pt idx="403">
                  <c:v>928.02311822105071</c:v>
                </c:pt>
                <c:pt idx="404">
                  <c:v>928.13243760880243</c:v>
                </c:pt>
                <c:pt idx="405">
                  <c:v>928.24052876954772</c:v>
                </c:pt>
                <c:pt idx="406">
                  <c:v>928.34739178500411</c:v>
                </c:pt>
                <c:pt idx="407">
                  <c:v>928.45302673605192</c:v>
                </c:pt>
                <c:pt idx="408">
                  <c:v>928.55743370259381</c:v>
                </c:pt>
                <c:pt idx="409">
                  <c:v>928.66061276373352</c:v>
                </c:pt>
                <c:pt idx="410">
                  <c:v>928.76256399762974</c:v>
                </c:pt>
                <c:pt idx="411">
                  <c:v>928.86328748155825</c:v>
                </c:pt>
                <c:pt idx="412">
                  <c:v>928.96278329185839</c:v>
                </c:pt>
                <c:pt idx="413">
                  <c:v>929.06105150408268</c:v>
                </c:pt>
                <c:pt idx="414">
                  <c:v>929.15809219279583</c:v>
                </c:pt>
                <c:pt idx="415">
                  <c:v>929.25390543174285</c:v>
                </c:pt>
                <c:pt idx="416">
                  <c:v>929.34849129375448</c:v>
                </c:pt>
                <c:pt idx="417">
                  <c:v>929.44184985074855</c:v>
                </c:pt>
                <c:pt idx="418">
                  <c:v>929.53398117379481</c:v>
                </c:pt>
                <c:pt idx="419">
                  <c:v>929.62488533306134</c:v>
                </c:pt>
                <c:pt idx="420">
                  <c:v>929.71456239781298</c:v>
                </c:pt>
                <c:pt idx="421">
                  <c:v>929.80301243645408</c:v>
                </c:pt>
                <c:pt idx="422">
                  <c:v>929.89023551646596</c:v>
                </c:pt>
                <c:pt idx="423">
                  <c:v>929.97623170455222</c:v>
                </c:pt>
                <c:pt idx="424">
                  <c:v>930.06100106639849</c:v>
                </c:pt>
                <c:pt idx="425">
                  <c:v>930.14454366686698</c:v>
                </c:pt>
                <c:pt idx="426">
                  <c:v>930.22685956994928</c:v>
                </c:pt>
                <c:pt idx="427">
                  <c:v>930.30794883871829</c:v>
                </c:pt>
                <c:pt idx="428">
                  <c:v>930.38781153539753</c:v>
                </c:pt>
                <c:pt idx="429">
                  <c:v>930.46644772132902</c:v>
                </c:pt>
                <c:pt idx="430">
                  <c:v>930.54385745695083</c:v>
                </c:pt>
                <c:pt idx="431">
                  <c:v>930.62004080183999</c:v>
                </c:pt>
                <c:pt idx="432">
                  <c:v>930.69499781467562</c:v>
                </c:pt>
                <c:pt idx="433">
                  <c:v>930.76872855325996</c:v>
                </c:pt>
                <c:pt idx="434">
                  <c:v>930.84123307454865</c:v>
                </c:pt>
                <c:pt idx="435">
                  <c:v>930.9125114345668</c:v>
                </c:pt>
                <c:pt idx="436">
                  <c:v>930.98256368852344</c:v>
                </c:pt>
                <c:pt idx="437">
                  <c:v>931.05138989070349</c:v>
                </c:pt>
                <c:pt idx="438">
                  <c:v>931.11899009449337</c:v>
                </c:pt>
                <c:pt idx="439">
                  <c:v>931.18536435246745</c:v>
                </c:pt>
                <c:pt idx="440">
                  <c:v>931.25051271629309</c:v>
                </c:pt>
                <c:pt idx="441">
                  <c:v>931.31443523675262</c:v>
                </c:pt>
                <c:pt idx="442">
                  <c:v>931.37713196374352</c:v>
                </c:pt>
                <c:pt idx="443">
                  <c:v>931.43860294634317</c:v>
                </c:pt>
                <c:pt idx="444">
                  <c:v>931.49884823266984</c:v>
                </c:pt>
                <c:pt idx="445">
                  <c:v>931.55786787003353</c:v>
                </c:pt>
                <c:pt idx="446">
                  <c:v>931.61566190489089</c:v>
                </c:pt>
                <c:pt idx="447">
                  <c:v>931.67223038272641</c:v>
                </c:pt>
                <c:pt idx="448">
                  <c:v>931.72757334824382</c:v>
                </c:pt>
                <c:pt idx="449">
                  <c:v>931.78169084520493</c:v>
                </c:pt>
                <c:pt idx="450">
                  <c:v>931.8345829165645</c:v>
                </c:pt>
                <c:pt idx="451">
                  <c:v>931.88624960436368</c:v>
                </c:pt>
                <c:pt idx="452">
                  <c:v>931.93669094975803</c:v>
                </c:pt>
                <c:pt idx="453">
                  <c:v>931.98590699310148</c:v>
                </c:pt>
                <c:pt idx="454">
                  <c:v>932.0338977738096</c:v>
                </c:pt>
                <c:pt idx="455">
                  <c:v>932.08066333041108</c:v>
                </c:pt>
                <c:pt idx="456">
                  <c:v>932.12620370065213</c:v>
                </c:pt>
                <c:pt idx="457">
                  <c:v>932.17051892132815</c:v>
                </c:pt>
                <c:pt idx="458">
                  <c:v>932.21360902838796</c:v>
                </c:pt>
                <c:pt idx="459">
                  <c:v>932.25547405692964</c:v>
                </c:pt>
                <c:pt idx="460">
                  <c:v>932.29611404116633</c:v>
                </c:pt>
                <c:pt idx="461">
                  <c:v>932.33552901443784</c:v>
                </c:pt>
                <c:pt idx="462">
                  <c:v>932.37371900922165</c:v>
                </c:pt>
                <c:pt idx="463">
                  <c:v>932.41068405711076</c:v>
                </c:pt>
                <c:pt idx="464">
                  <c:v>932.44642418885655</c:v>
                </c:pt>
                <c:pt idx="465">
                  <c:v>932.48093943433446</c:v>
                </c:pt>
                <c:pt idx="466">
                  <c:v>932.51422982252359</c:v>
                </c:pt>
                <c:pt idx="467">
                  <c:v>932.54629538159224</c:v>
                </c:pt>
                <c:pt idx="468">
                  <c:v>932.57713613878809</c:v>
                </c:pt>
                <c:pt idx="469">
                  <c:v>932.60675212049694</c:v>
                </c:pt>
                <c:pt idx="470">
                  <c:v>932.63514335225011</c:v>
                </c:pt>
                <c:pt idx="471">
                  <c:v>932.66230985876541</c:v>
                </c:pt>
                <c:pt idx="472">
                  <c:v>932.68825166377621</c:v>
                </c:pt>
                <c:pt idx="473">
                  <c:v>932.71296879022952</c:v>
                </c:pt>
                <c:pt idx="474">
                  <c:v>932.73646126021617</c:v>
                </c:pt>
                <c:pt idx="475">
                  <c:v>932.75872909490602</c:v>
                </c:pt>
                <c:pt idx="476">
                  <c:v>932.77977231465945</c:v>
                </c:pt>
                <c:pt idx="477">
                  <c:v>932.79959093890602</c:v>
                </c:pt>
                <c:pt idx="478">
                  <c:v>932.81818498628161</c:v>
                </c:pt>
                <c:pt idx="479">
                  <c:v>932.83555447451135</c:v>
                </c:pt>
                <c:pt idx="480">
                  <c:v>932.85169942046207</c:v>
                </c:pt>
                <c:pt idx="481">
                  <c:v>932.86661984012699</c:v>
                </c:pt>
                <c:pt idx="482">
                  <c:v>932.88031574867466</c:v>
                </c:pt>
                <c:pt idx="483">
                  <c:v>932.89278716035676</c:v>
                </c:pt>
                <c:pt idx="484">
                  <c:v>932.90403408860357</c:v>
                </c:pt>
                <c:pt idx="485">
                  <c:v>932.91405654593279</c:v>
                </c:pt>
                <c:pt idx="486">
                  <c:v>932.92285454404259</c:v>
                </c:pt>
                <c:pt idx="487">
                  <c:v>932.93042809373992</c:v>
                </c:pt>
                <c:pt idx="488">
                  <c:v>932.93677720498965</c:v>
                </c:pt>
                <c:pt idx="489">
                  <c:v>932.94190188687617</c:v>
                </c:pt>
                <c:pt idx="490">
                  <c:v>932.9458021476222</c:v>
                </c:pt>
                <c:pt idx="491">
                  <c:v>932.94847799456704</c:v>
                </c:pt>
                <c:pt idx="492">
                  <c:v>932.94992943422017</c:v>
                </c:pt>
                <c:pt idx="493">
                  <c:v>932.95015647221669</c:v>
                </c:pt>
                <c:pt idx="494">
                  <c:v>932.94915911331475</c:v>
                </c:pt>
                <c:pt idx="495">
                  <c:v>932.9469373614354</c:v>
                </c:pt>
                <c:pt idx="496">
                  <c:v>932.94349121959749</c:v>
                </c:pt>
                <c:pt idx="497">
                  <c:v>932.9388206899705</c:v>
                </c:pt>
                <c:pt idx="498">
                  <c:v>932.93292577389218</c:v>
                </c:pt>
                <c:pt idx="499">
                  <c:v>932.92580647178295</c:v>
                </c:pt>
                <c:pt idx="500">
                  <c:v>932.91746278323922</c:v>
                </c:pt>
                <c:pt idx="501">
                  <c:v>932.90789470697155</c:v>
                </c:pt>
                <c:pt idx="502">
                  <c:v>932.89710224084979</c:v>
                </c:pt>
                <c:pt idx="503">
                  <c:v>932.88508538184374</c:v>
                </c:pt>
                <c:pt idx="504">
                  <c:v>932.87184412609895</c:v>
                </c:pt>
                <c:pt idx="505">
                  <c:v>932.85737846887992</c:v>
                </c:pt>
                <c:pt idx="506">
                  <c:v>932.84168840457664</c:v>
                </c:pt>
                <c:pt idx="507">
                  <c:v>932.82477392671944</c:v>
                </c:pt>
                <c:pt idx="508">
                  <c:v>932.80663502801042</c:v>
                </c:pt>
                <c:pt idx="509">
                  <c:v>932.78727170022887</c:v>
                </c:pt>
                <c:pt idx="510">
                  <c:v>932.76668393433238</c:v>
                </c:pt>
                <c:pt idx="511">
                  <c:v>932.74487172039278</c:v>
                </c:pt>
                <c:pt idx="512">
                  <c:v>932.7218350476237</c:v>
                </c:pt>
                <c:pt idx="513">
                  <c:v>932.69757390439304</c:v>
                </c:pt>
                <c:pt idx="514">
                  <c:v>932.67208827818274</c:v>
                </c:pt>
                <c:pt idx="515">
                  <c:v>932.6453781555972</c:v>
                </c:pt>
                <c:pt idx="516">
                  <c:v>932.61744352240657</c:v>
                </c:pt>
                <c:pt idx="517">
                  <c:v>932.58828436353701</c:v>
                </c:pt>
                <c:pt idx="518">
                  <c:v>932.55790066297538</c:v>
                </c:pt>
                <c:pt idx="519">
                  <c:v>932.52629240389058</c:v>
                </c:pt>
                <c:pt idx="520">
                  <c:v>932.49345956860884</c:v>
                </c:pt>
                <c:pt idx="521">
                  <c:v>932.45940213853964</c:v>
                </c:pt>
                <c:pt idx="522">
                  <c:v>932.42412009426687</c:v>
                </c:pt>
                <c:pt idx="523">
                  <c:v>932.38761341548616</c:v>
                </c:pt>
                <c:pt idx="524">
                  <c:v>932.34988208104687</c:v>
                </c:pt>
                <c:pt idx="525">
                  <c:v>932.31092606891457</c:v>
                </c:pt>
                <c:pt idx="526">
                  <c:v>932.27074535619192</c:v>
                </c:pt>
                <c:pt idx="527">
                  <c:v>932.22933991914192</c:v>
                </c:pt>
                <c:pt idx="528">
                  <c:v>932.18670973312192</c:v>
                </c:pt>
                <c:pt idx="529">
                  <c:v>932.14285477265048</c:v>
                </c:pt>
                <c:pt idx="530">
                  <c:v>932.09777501136796</c:v>
                </c:pt>
                <c:pt idx="531">
                  <c:v>932.05147042204067</c:v>
                </c:pt>
                <c:pt idx="532">
                  <c:v>932.00394097659921</c:v>
                </c:pt>
                <c:pt idx="533">
                  <c:v>931.95518664608528</c:v>
                </c:pt>
                <c:pt idx="534">
                  <c:v>931.90520740065244</c:v>
                </c:pt>
                <c:pt idx="535">
                  <c:v>931.85400320963299</c:v>
                </c:pt>
                <c:pt idx="536">
                  <c:v>931.80157404146576</c:v>
                </c:pt>
                <c:pt idx="537">
                  <c:v>931.74791986371736</c:v>
                </c:pt>
                <c:pt idx="538">
                  <c:v>931.69304064309074</c:v>
                </c:pt>
                <c:pt idx="539">
                  <c:v>931.63693634543699</c:v>
                </c:pt>
                <c:pt idx="540">
                  <c:v>931.57960693570169</c:v>
                </c:pt>
                <c:pt idx="541">
                  <c:v>931.52105237801516</c:v>
                </c:pt>
                <c:pt idx="542">
                  <c:v>931.4612726355798</c:v>
                </c:pt>
                <c:pt idx="543">
                  <c:v>931.40026767077507</c:v>
                </c:pt>
                <c:pt idx="544">
                  <c:v>931.33803744506554</c:v>
                </c:pt>
                <c:pt idx="545">
                  <c:v>931.27458191912535</c:v>
                </c:pt>
                <c:pt idx="546">
                  <c:v>931.2099010526656</c:v>
                </c:pt>
                <c:pt idx="547">
                  <c:v>931.14399480457394</c:v>
                </c:pt>
                <c:pt idx="548">
                  <c:v>931.07686313287161</c:v>
                </c:pt>
                <c:pt idx="549">
                  <c:v>931.00850599470243</c:v>
                </c:pt>
                <c:pt idx="550">
                  <c:v>930.93892334631664</c:v>
                </c:pt>
                <c:pt idx="551">
                  <c:v>930.86811514312649</c:v>
                </c:pt>
                <c:pt idx="552">
                  <c:v>930.79608133964723</c:v>
                </c:pt>
                <c:pt idx="553">
                  <c:v>930.72282188954955</c:v>
                </c:pt>
                <c:pt idx="554">
                  <c:v>930.64833674558895</c:v>
                </c:pt>
                <c:pt idx="555">
                  <c:v>930.57262585968738</c:v>
                </c:pt>
                <c:pt idx="556">
                  <c:v>930.4956891828748</c:v>
                </c:pt>
                <c:pt idx="557">
                  <c:v>930.41752666531238</c:v>
                </c:pt>
                <c:pt idx="558">
                  <c:v>930.33813825630557</c:v>
                </c:pt>
                <c:pt idx="559">
                  <c:v>930.25752390422758</c:v>
                </c:pt>
                <c:pt idx="560">
                  <c:v>930.17568355664162</c:v>
                </c:pt>
                <c:pt idx="561">
                  <c:v>930.09261716020922</c:v>
                </c:pt>
                <c:pt idx="562">
                  <c:v>930.00832466071006</c:v>
                </c:pt>
                <c:pt idx="563">
                  <c:v>929.92280600305003</c:v>
                </c:pt>
                <c:pt idx="564">
                  <c:v>929.8360611312703</c:v>
                </c:pt>
                <c:pt idx="565">
                  <c:v>929.74808998854348</c:v>
                </c:pt>
                <c:pt idx="566">
                  <c:v>929.65889251710735</c:v>
                </c:pt>
                <c:pt idx="567">
                  <c:v>929.56846865841351</c:v>
                </c:pt>
                <c:pt idx="568">
                  <c:v>929.47681835294657</c:v>
                </c:pt>
                <c:pt idx="569">
                  <c:v>929.38394154037633</c:v>
                </c:pt>
                <c:pt idx="570">
                  <c:v>929.28983815946572</c:v>
                </c:pt>
                <c:pt idx="571">
                  <c:v>929.19450814809488</c:v>
                </c:pt>
                <c:pt idx="572">
                  <c:v>929.09795144326972</c:v>
                </c:pt>
                <c:pt idx="573">
                  <c:v>929.00016798112574</c:v>
                </c:pt>
                <c:pt idx="574">
                  <c:v>928.90115769690601</c:v>
                </c:pt>
                <c:pt idx="575">
                  <c:v>928.80092052498026</c:v>
                </c:pt>
                <c:pt idx="576">
                  <c:v>928.69945639883053</c:v>
                </c:pt>
                <c:pt idx="577">
                  <c:v>928.59676525104783</c:v>
                </c:pt>
                <c:pt idx="578">
                  <c:v>928.49284701335966</c:v>
                </c:pt>
                <c:pt idx="579">
                  <c:v>928.387701616605</c:v>
                </c:pt>
                <c:pt idx="580">
                  <c:v>928.28132899072284</c:v>
                </c:pt>
                <c:pt idx="581">
                  <c:v>928.17372906479102</c:v>
                </c:pt>
                <c:pt idx="582">
                  <c:v>928.06490176699424</c:v>
                </c:pt>
                <c:pt idx="583">
                  <c:v>927.95484702462795</c:v>
                </c:pt>
                <c:pt idx="584">
                  <c:v>927.84356476409391</c:v>
                </c:pt>
                <c:pt idx="585">
                  <c:v>927.73105491093531</c:v>
                </c:pt>
                <c:pt idx="586">
                  <c:v>927.61731738975402</c:v>
                </c:pt>
                <c:pt idx="587">
                  <c:v>927.50235212434552</c:v>
                </c:pt>
                <c:pt idx="588">
                  <c:v>927.38615903752498</c:v>
                </c:pt>
                <c:pt idx="589">
                  <c:v>927.26873805131208</c:v>
                </c:pt>
                <c:pt idx="590">
                  <c:v>927.15008908676054</c:v>
                </c:pt>
                <c:pt idx="591">
                  <c:v>927.03021206407323</c:v>
                </c:pt>
                <c:pt idx="592">
                  <c:v>926.90910690255555</c:v>
                </c:pt>
                <c:pt idx="593">
                  <c:v>926.78677352062095</c:v>
                </c:pt>
                <c:pt idx="594">
                  <c:v>926.66321183577816</c:v>
                </c:pt>
                <c:pt idx="595">
                  <c:v>926.53842176466298</c:v>
                </c:pt>
                <c:pt idx="596">
                  <c:v>926.41240322302713</c:v>
                </c:pt>
                <c:pt idx="597">
                  <c:v>926.28515612568594</c:v>
                </c:pt>
                <c:pt idx="598">
                  <c:v>926.15668038661261</c:v>
                </c:pt>
                <c:pt idx="599">
                  <c:v>926.0269759188335</c:v>
                </c:pt>
                <c:pt idx="600">
                  <c:v>925.89604263451929</c:v>
                </c:pt>
                <c:pt idx="601">
                  <c:v>925.76388044493558</c:v>
                </c:pt>
                <c:pt idx="602">
                  <c:v>925.63048926043598</c:v>
                </c:pt>
                <c:pt idx="603">
                  <c:v>925.49586899048802</c:v>
                </c:pt>
                <c:pt idx="604">
                  <c:v>925.36001954366623</c:v>
                </c:pt>
                <c:pt idx="605">
                  <c:v>925.22294082765302</c:v>
                </c:pt>
                <c:pt idx="606">
                  <c:v>925.0846327491895</c:v>
                </c:pt>
                <c:pt idx="607">
                  <c:v>924.9450952141633</c:v>
                </c:pt>
                <c:pt idx="608">
                  <c:v>924.80432812753645</c:v>
                </c:pt>
                <c:pt idx="609">
                  <c:v>924.66233139337828</c:v>
                </c:pt>
                <c:pt idx="610">
                  <c:v>924.51910491485535</c:v>
                </c:pt>
                <c:pt idx="611">
                  <c:v>924.3746485942371</c:v>
                </c:pt>
                <c:pt idx="612">
                  <c:v>924.22896233285553</c:v>
                </c:pt>
                <c:pt idx="613">
                  <c:v>924.08204603118486</c:v>
                </c:pt>
                <c:pt idx="614">
                  <c:v>923.93389958875207</c:v>
                </c:pt>
                <c:pt idx="615">
                  <c:v>923.78452290422331</c:v>
                </c:pt>
                <c:pt idx="616">
                  <c:v>923.63391587532408</c:v>
                </c:pt>
                <c:pt idx="617">
                  <c:v>923.48207839886356</c:v>
                </c:pt>
                <c:pt idx="618">
                  <c:v>923.32901037078534</c:v>
                </c:pt>
                <c:pt idx="619">
                  <c:v>923.17471168608154</c:v>
                </c:pt>
                <c:pt idx="620">
                  <c:v>923.01918223884059</c:v>
                </c:pt>
                <c:pt idx="621">
                  <c:v>922.8624219222803</c:v>
                </c:pt>
                <c:pt idx="622">
                  <c:v>922.7044306286374</c:v>
                </c:pt>
                <c:pt idx="623">
                  <c:v>922.54520824930603</c:v>
                </c:pt>
                <c:pt idx="624">
                  <c:v>922.38475467471551</c:v>
                </c:pt>
                <c:pt idx="625">
                  <c:v>922.22306979440918</c:v>
                </c:pt>
                <c:pt idx="626">
                  <c:v>922.06015349700397</c:v>
                </c:pt>
                <c:pt idx="627">
                  <c:v>921.89600567020784</c:v>
                </c:pt>
                <c:pt idx="628">
                  <c:v>921.73062620079702</c:v>
                </c:pt>
                <c:pt idx="629">
                  <c:v>921.564014974663</c:v>
                </c:pt>
                <c:pt idx="630">
                  <c:v>921.39617187673218</c:v>
                </c:pt>
                <c:pt idx="631">
                  <c:v>921.2270967910539</c:v>
                </c:pt>
                <c:pt idx="632">
                  <c:v>921.05678960071839</c:v>
                </c:pt>
                <c:pt idx="633">
                  <c:v>920.88525018792291</c:v>
                </c:pt>
                <c:pt idx="634">
                  <c:v>920.71247843394326</c:v>
                </c:pt>
                <c:pt idx="635">
                  <c:v>920.53847421911962</c:v>
                </c:pt>
                <c:pt idx="636">
                  <c:v>920.36323742286015</c:v>
                </c:pt>
                <c:pt idx="637">
                  <c:v>920.18676792367808</c:v>
                </c:pt>
                <c:pt idx="638">
                  <c:v>920.00906559912789</c:v>
                </c:pt>
                <c:pt idx="639">
                  <c:v>919.83013032586439</c:v>
                </c:pt>
                <c:pt idx="640">
                  <c:v>919.64996197958703</c:v>
                </c:pt>
                <c:pt idx="641">
                  <c:v>919.46856043509615</c:v>
                </c:pt>
                <c:pt idx="642">
                  <c:v>919.28592556624346</c:v>
                </c:pt>
                <c:pt idx="643">
                  <c:v>919.10205724594175</c:v>
                </c:pt>
                <c:pt idx="644">
                  <c:v>918.91695534620192</c:v>
                </c:pt>
                <c:pt idx="645">
                  <c:v>918.73061973807501</c:v>
                </c:pt>
                <c:pt idx="646">
                  <c:v>918.5430502916937</c:v>
                </c:pt>
                <c:pt idx="647">
                  <c:v>918.35424687623242</c:v>
                </c:pt>
                <c:pt idx="648">
                  <c:v>918.1642093599736</c:v>
                </c:pt>
                <c:pt idx="649">
                  <c:v>917.97293761021967</c:v>
                </c:pt>
                <c:pt idx="650">
                  <c:v>917.78043149336452</c:v>
                </c:pt>
                <c:pt idx="651">
                  <c:v>917.58669087483565</c:v>
                </c:pt>
                <c:pt idx="652">
                  <c:v>917.39171561914372</c:v>
                </c:pt>
                <c:pt idx="653">
                  <c:v>917.19550558985588</c:v>
                </c:pt>
                <c:pt idx="654">
                  <c:v>916.99806064958909</c:v>
                </c:pt>
                <c:pt idx="655">
                  <c:v>916.79938066001921</c:v>
                </c:pt>
                <c:pt idx="656">
                  <c:v>916.59946548187418</c:v>
                </c:pt>
                <c:pt idx="657">
                  <c:v>916.39831497494777</c:v>
                </c:pt>
                <c:pt idx="658">
                  <c:v>916.19592899808958</c:v>
                </c:pt>
                <c:pt idx="659">
                  <c:v>915.9923074091721</c:v>
                </c:pt>
                <c:pt idx="660">
                  <c:v>915.78745006515408</c:v>
                </c:pt>
                <c:pt idx="661">
                  <c:v>915.58135682201259</c:v>
                </c:pt>
                <c:pt idx="662">
                  <c:v>915.37402753483047</c:v>
                </c:pt>
                <c:pt idx="663">
                  <c:v>915.16546205766554</c:v>
                </c:pt>
                <c:pt idx="664">
                  <c:v>914.95566024367031</c:v>
                </c:pt>
                <c:pt idx="665">
                  <c:v>914.7446219450228</c:v>
                </c:pt>
                <c:pt idx="666">
                  <c:v>914.53234701295162</c:v>
                </c:pt>
                <c:pt idx="667">
                  <c:v>914.31883529774973</c:v>
                </c:pt>
                <c:pt idx="668">
                  <c:v>914.10408664869885</c:v>
                </c:pt>
                <c:pt idx="669">
                  <c:v>913.88810091418156</c:v>
                </c:pt>
                <c:pt idx="670">
                  <c:v>913.67087794158533</c:v>
                </c:pt>
                <c:pt idx="671">
                  <c:v>913.45241757733095</c:v>
                </c:pt>
                <c:pt idx="672">
                  <c:v>913.23271966690618</c:v>
                </c:pt>
                <c:pt idx="673">
                  <c:v>913.01178405480869</c:v>
                </c:pt>
                <c:pt idx="674">
                  <c:v>912.78961058457764</c:v>
                </c:pt>
                <c:pt idx="675">
                  <c:v>912.56619909880044</c:v>
                </c:pt>
                <c:pt idx="676">
                  <c:v>912.34154943907663</c:v>
                </c:pt>
                <c:pt idx="677">
                  <c:v>912.1156614460466</c:v>
                </c:pt>
                <c:pt idx="678">
                  <c:v>911.88853495937644</c:v>
                </c:pt>
                <c:pt idx="679">
                  <c:v>911.66016981776079</c:v>
                </c:pt>
                <c:pt idx="680">
                  <c:v>911.43056585892202</c:v>
                </c:pt>
                <c:pt idx="681">
                  <c:v>911.19972291961699</c:v>
                </c:pt>
                <c:pt idx="682">
                  <c:v>910.96764083561663</c:v>
                </c:pt>
                <c:pt idx="683">
                  <c:v>910.73431944172705</c:v>
                </c:pt>
                <c:pt idx="684">
                  <c:v>910.49975857176207</c:v>
                </c:pt>
                <c:pt idx="685">
                  <c:v>910.26395805854929</c:v>
                </c:pt>
                <c:pt idx="686">
                  <c:v>910.02691773397828</c:v>
                </c:pt>
                <c:pt idx="687">
                  <c:v>909.78863742889394</c:v>
                </c:pt>
                <c:pt idx="688">
                  <c:v>909.54911697321279</c:v>
                </c:pt>
                <c:pt idx="689">
                  <c:v>909.30835619583502</c:v>
                </c:pt>
                <c:pt idx="690">
                  <c:v>909.06635492467012</c:v>
                </c:pt>
                <c:pt idx="691">
                  <c:v>908.82311298667742</c:v>
                </c:pt>
                <c:pt idx="692">
                  <c:v>908.57863020779087</c:v>
                </c:pt>
                <c:pt idx="693">
                  <c:v>908.33290641296935</c:v>
                </c:pt>
                <c:pt idx="694">
                  <c:v>908.08594142617119</c:v>
                </c:pt>
                <c:pt idx="695">
                  <c:v>907.83773507037256</c:v>
                </c:pt>
                <c:pt idx="696">
                  <c:v>907.58828716754738</c:v>
                </c:pt>
                <c:pt idx="697">
                  <c:v>907.33759753867616</c:v>
                </c:pt>
                <c:pt idx="698">
                  <c:v>907.08566600374058</c:v>
                </c:pt>
                <c:pt idx="699">
                  <c:v>906.83249238171254</c:v>
                </c:pt>
                <c:pt idx="700">
                  <c:v>906.57807649058839</c:v>
                </c:pt>
                <c:pt idx="701">
                  <c:v>906.32241814733925</c:v>
                </c:pt>
                <c:pt idx="702">
                  <c:v>906.06551716792967</c:v>
                </c:pt>
                <c:pt idx="703">
                  <c:v>905.80737336736718</c:v>
                </c:pt>
                <c:pt idx="704">
                  <c:v>905.54798655959235</c:v>
                </c:pt>
                <c:pt idx="705">
                  <c:v>905.2873565575627</c:v>
                </c:pt>
                <c:pt idx="706">
                  <c:v>905.02548317323283</c:v>
                </c:pt>
                <c:pt idx="707">
                  <c:v>904.76236621751252</c:v>
                </c:pt>
                <c:pt idx="708">
                  <c:v>904.49800550035411</c:v>
                </c:pt>
                <c:pt idx="709">
                  <c:v>904.23240083065468</c:v>
                </c:pt>
                <c:pt idx="710">
                  <c:v>903.96555201632248</c:v>
                </c:pt>
                <c:pt idx="711">
                  <c:v>903.69745886420696</c:v>
                </c:pt>
                <c:pt idx="712">
                  <c:v>903.42812118018469</c:v>
                </c:pt>
                <c:pt idx="713">
                  <c:v>903.15753876907593</c:v>
                </c:pt>
                <c:pt idx="714">
                  <c:v>902.8857114347104</c:v>
                </c:pt>
                <c:pt idx="715">
                  <c:v>902.6126389798527</c:v>
                </c:pt>
                <c:pt idx="716">
                  <c:v>902.33832120628938</c:v>
                </c:pt>
                <c:pt idx="717">
                  <c:v>902.06275791474798</c:v>
                </c:pt>
                <c:pt idx="718">
                  <c:v>901.78594890492707</c:v>
                </c:pt>
                <c:pt idx="719">
                  <c:v>901.50789397552478</c:v>
                </c:pt>
                <c:pt idx="720">
                  <c:v>901.22859292415558</c:v>
                </c:pt>
                <c:pt idx="721">
                  <c:v>900.94804554745485</c:v>
                </c:pt>
                <c:pt idx="722">
                  <c:v>900.66625164098957</c:v>
                </c:pt>
                <c:pt idx="723">
                  <c:v>900.38321099927964</c:v>
                </c:pt>
                <c:pt idx="724">
                  <c:v>900.09892341585623</c:v>
                </c:pt>
                <c:pt idx="725">
                  <c:v>899.81338868315243</c:v>
                </c:pt>
                <c:pt idx="726">
                  <c:v>899.52660659260243</c:v>
                </c:pt>
                <c:pt idx="727">
                  <c:v>899.23857693455034</c:v>
                </c:pt>
                <c:pt idx="728">
                  <c:v>898.94929949835466</c:v>
                </c:pt>
                <c:pt idx="729">
                  <c:v>898.65877407226856</c:v>
                </c:pt>
                <c:pt idx="730">
                  <c:v>898.36700044351551</c:v>
                </c:pt>
                <c:pt idx="731">
                  <c:v>898.07397839827684</c:v>
                </c:pt>
                <c:pt idx="732">
                  <c:v>897.77970772168715</c:v>
                </c:pt>
                <c:pt idx="733">
                  <c:v>897.48418819780511</c:v>
                </c:pt>
                <c:pt idx="734">
                  <c:v>897.18741960965019</c:v>
                </c:pt>
                <c:pt idx="735">
                  <c:v>896.88940173914727</c:v>
                </c:pt>
                <c:pt idx="736">
                  <c:v>896.59013436722273</c:v>
                </c:pt>
                <c:pt idx="737">
                  <c:v>896.28961727367709</c:v>
                </c:pt>
                <c:pt idx="738">
                  <c:v>895.98785023728783</c:v>
                </c:pt>
                <c:pt idx="739">
                  <c:v>895.68483303575454</c:v>
                </c:pt>
                <c:pt idx="740">
                  <c:v>895.38056544570065</c:v>
                </c:pt>
                <c:pt idx="741">
                  <c:v>895.07504724268927</c:v>
                </c:pt>
                <c:pt idx="742">
                  <c:v>894.76827820120354</c:v>
                </c:pt>
                <c:pt idx="743">
                  <c:v>894.46025809467574</c:v>
                </c:pt>
                <c:pt idx="744">
                  <c:v>894.15098669543499</c:v>
                </c:pt>
                <c:pt idx="745">
                  <c:v>893.84046377473635</c:v>
                </c:pt>
                <c:pt idx="746">
                  <c:v>893.528689102763</c:v>
                </c:pt>
                <c:pt idx="747">
                  <c:v>893.21566244861754</c:v>
                </c:pt>
                <c:pt idx="748">
                  <c:v>892.90138358030731</c:v>
                </c:pt>
                <c:pt idx="749">
                  <c:v>892.58585226477999</c:v>
                </c:pt>
                <c:pt idx="750">
                  <c:v>892.26906826787001</c:v>
                </c:pt>
                <c:pt idx="751">
                  <c:v>891.95103135432407</c:v>
                </c:pt>
                <c:pt idx="752">
                  <c:v>891.63174128779906</c:v>
                </c:pt>
                <c:pt idx="753">
                  <c:v>891.31119783088661</c:v>
                </c:pt>
                <c:pt idx="754">
                  <c:v>890.98940074503264</c:v>
                </c:pt>
                <c:pt idx="755">
                  <c:v>890.66634979061928</c:v>
                </c:pt>
                <c:pt idx="756">
                  <c:v>890.34204472692693</c:v>
                </c:pt>
                <c:pt idx="757">
                  <c:v>890.01648531211106</c:v>
                </c:pt>
                <c:pt idx="758">
                  <c:v>889.68967130325802</c:v>
                </c:pt>
                <c:pt idx="759">
                  <c:v>889.36160245631629</c:v>
                </c:pt>
                <c:pt idx="760">
                  <c:v>889.03227852614043</c:v>
                </c:pt>
                <c:pt idx="761">
                  <c:v>888.7016992664694</c:v>
                </c:pt>
                <c:pt idx="762">
                  <c:v>888.36986442994134</c:v>
                </c:pt>
                <c:pt idx="763">
                  <c:v>888.03677376806979</c:v>
                </c:pt>
                <c:pt idx="764">
                  <c:v>887.70242703124927</c:v>
                </c:pt>
                <c:pt idx="765">
                  <c:v>887.36682396875017</c:v>
                </c:pt>
                <c:pt idx="766">
                  <c:v>887.02996432873795</c:v>
                </c:pt>
                <c:pt idx="767">
                  <c:v>886.69184785823086</c:v>
                </c:pt>
                <c:pt idx="768">
                  <c:v>886.35247430315417</c:v>
                </c:pt>
                <c:pt idx="769">
                  <c:v>886.01184340826001</c:v>
                </c:pt>
                <c:pt idx="770">
                  <c:v>885.66995491721332</c:v>
                </c:pt>
                <c:pt idx="771">
                  <c:v>885.32680857253763</c:v>
                </c:pt>
                <c:pt idx="772">
                  <c:v>884.98240411559971</c:v>
                </c:pt>
                <c:pt idx="773">
                  <c:v>884.63674128664752</c:v>
                </c:pt>
                <c:pt idx="774">
                  <c:v>884.28981982477592</c:v>
                </c:pt>
                <c:pt idx="775">
                  <c:v>883.94163946794197</c:v>
                </c:pt>
                <c:pt idx="776">
                  <c:v>883.59219995297644</c:v>
                </c:pt>
                <c:pt idx="777">
                  <c:v>883.24150101554926</c:v>
                </c:pt>
                <c:pt idx="778">
                  <c:v>882.88954239017016</c:v>
                </c:pt>
                <c:pt idx="779">
                  <c:v>882.5363238102085</c:v>
                </c:pt>
                <c:pt idx="780">
                  <c:v>882.18184500788811</c:v>
                </c:pt>
                <c:pt idx="781">
                  <c:v>881.82610571426289</c:v>
                </c:pt>
                <c:pt idx="782">
                  <c:v>881.46910565923451</c:v>
                </c:pt>
                <c:pt idx="783">
                  <c:v>881.1108445715488</c:v>
                </c:pt>
                <c:pt idx="784">
                  <c:v>880.75132217876819</c:v>
                </c:pt>
                <c:pt idx="785">
                  <c:v>880.39053820731181</c:v>
                </c:pt>
                <c:pt idx="786">
                  <c:v>880.02849238240924</c:v>
                </c:pt>
                <c:pt idx="787">
                  <c:v>879.66518442814265</c:v>
                </c:pt>
                <c:pt idx="788">
                  <c:v>879.30061406740265</c:v>
                </c:pt>
                <c:pt idx="789">
                  <c:v>878.93478102191057</c:v>
                </c:pt>
                <c:pt idx="790">
                  <c:v>878.5676850122087</c:v>
                </c:pt>
                <c:pt idx="791">
                  <c:v>878.19932575766211</c:v>
                </c:pt>
                <c:pt idx="792">
                  <c:v>877.82970297643567</c:v>
                </c:pt>
                <c:pt idx="793">
                  <c:v>877.45881638554192</c:v>
                </c:pt>
                <c:pt idx="794">
                  <c:v>877.08666570076912</c:v>
                </c:pt>
                <c:pt idx="795">
                  <c:v>876.713250636726</c:v>
                </c:pt>
                <c:pt idx="796">
                  <c:v>876.33857090682932</c:v>
                </c:pt>
                <c:pt idx="797">
                  <c:v>875.96262622331267</c:v>
                </c:pt>
                <c:pt idx="798">
                  <c:v>875.58541629718354</c:v>
                </c:pt>
                <c:pt idx="799">
                  <c:v>875.20694083827141</c:v>
                </c:pt>
                <c:pt idx="800">
                  <c:v>874.8271995551803</c:v>
                </c:pt>
                <c:pt idx="801">
                  <c:v>874.4461921553235</c:v>
                </c:pt>
                <c:pt idx="802">
                  <c:v>874.063918344895</c:v>
                </c:pt>
                <c:pt idx="803">
                  <c:v>873.68037782887279</c:v>
                </c:pt>
                <c:pt idx="804">
                  <c:v>873.29557031104127</c:v>
                </c:pt>
                <c:pt idx="805">
                  <c:v>872.90949549393338</c:v>
                </c:pt>
                <c:pt idx="806">
                  <c:v>872.52215307888491</c:v>
                </c:pt>
                <c:pt idx="807">
                  <c:v>872.13354276600523</c:v>
                </c:pt>
                <c:pt idx="808">
                  <c:v>871.74366425416736</c:v>
                </c:pt>
                <c:pt idx="809">
                  <c:v>871.35251724101545</c:v>
                </c:pt>
                <c:pt idx="810">
                  <c:v>870.96010142298496</c:v>
                </c:pt>
                <c:pt idx="811">
                  <c:v>870.56641649523783</c:v>
                </c:pt>
                <c:pt idx="812">
                  <c:v>870.17146215171817</c:v>
                </c:pt>
                <c:pt idx="813">
                  <c:v>869.77523808514604</c:v>
                </c:pt>
                <c:pt idx="814">
                  <c:v>869.37774398696604</c:v>
                </c:pt>
                <c:pt idx="815">
                  <c:v>868.97897954739096</c:v>
                </c:pt>
                <c:pt idx="816">
                  <c:v>868.57894445538489</c:v>
                </c:pt>
                <c:pt idx="817">
                  <c:v>868.17763839865097</c:v>
                </c:pt>
                <c:pt idx="818">
                  <c:v>867.77506106364956</c:v>
                </c:pt>
                <c:pt idx="819">
                  <c:v>867.37121213557157</c:v>
                </c:pt>
                <c:pt idx="820">
                  <c:v>866.9660912983619</c:v>
                </c:pt>
                <c:pt idx="821">
                  <c:v>866.55969823469115</c:v>
                </c:pt>
                <c:pt idx="822">
                  <c:v>866.15203262594036</c:v>
                </c:pt>
                <c:pt idx="823">
                  <c:v>865.74309415225594</c:v>
                </c:pt>
                <c:pt idx="824">
                  <c:v>865.33288249249983</c:v>
                </c:pt>
                <c:pt idx="825">
                  <c:v>864.92139732423766</c:v>
                </c:pt>
                <c:pt idx="826">
                  <c:v>864.50863832377627</c:v>
                </c:pt>
                <c:pt idx="827">
                  <c:v>864.09460516613194</c:v>
                </c:pt>
                <c:pt idx="828">
                  <c:v>863.67929752505017</c:v>
                </c:pt>
                <c:pt idx="829">
                  <c:v>863.2627150729445</c:v>
                </c:pt>
                <c:pt idx="830">
                  <c:v>862.844857480982</c:v>
                </c:pt>
                <c:pt idx="831">
                  <c:v>862.42572441901473</c:v>
                </c:pt>
                <c:pt idx="832">
                  <c:v>862.00531555560633</c:v>
                </c:pt>
                <c:pt idx="833">
                  <c:v>861.58363055799146</c:v>
                </c:pt>
                <c:pt idx="834">
                  <c:v>861.16066909213407</c:v>
                </c:pt>
                <c:pt idx="835">
                  <c:v>824.32147735646163</c:v>
                </c:pt>
                <c:pt idx="836">
                  <c:v>789.03185419343072</c:v>
                </c:pt>
                <c:pt idx="837">
                  <c:v>755.22662003073822</c:v>
                </c:pt>
                <c:pt idx="838">
                  <c:v>722.84333694735142</c:v>
                </c:pt>
                <c:pt idx="839">
                  <c:v>691.82219335130799</c:v>
                </c:pt>
                <c:pt idx="840">
                  <c:v>662.10589350831788</c:v>
                </c:pt>
                <c:pt idx="841">
                  <c:v>633.63955171712996</c:v>
                </c:pt>
                <c:pt idx="842">
                  <c:v>606.37059093620394</c:v>
                </c:pt>
                <c:pt idx="843">
                  <c:v>580.24864567445388</c:v>
                </c:pt>
                <c:pt idx="844">
                  <c:v>555.22546896670212</c:v>
                </c:pt>
                <c:pt idx="845">
                  <c:v>531.25484326202877</c:v>
                </c:pt>
                <c:pt idx="846">
                  <c:v>508.29249506042964</c:v>
                </c:pt>
                <c:pt idx="847">
                  <c:v>486.29601314011467</c:v>
                </c:pt>
                <c:pt idx="848">
                  <c:v>465.22477022441637</c:v>
                </c:pt>
                <c:pt idx="849">
                  <c:v>445.03984794362606</c:v>
                </c:pt>
                <c:pt idx="850">
                  <c:v>425.70396495316396</c:v>
                </c:pt>
                <c:pt idx="851">
                  <c:v>407.1814080753179</c:v>
                </c:pt>
                <c:pt idx="852">
                  <c:v>389.4379663373702</c:v>
                </c:pt>
                <c:pt idx="853">
                  <c:v>372.44086778428095</c:v>
                </c:pt>
                <c:pt idx="854">
                  <c:v>356.15871894922407</c:v>
                </c:pt>
                <c:pt idx="855">
                  <c:v>340.56144687017496</c:v>
                </c:pt>
                <c:pt idx="856">
                  <c:v>325.62024354545804</c:v>
                </c:pt>
                <c:pt idx="857">
                  <c:v>311.30751272566351</c:v>
                </c:pt>
                <c:pt idx="858">
                  <c:v>297.59681894365622</c:v>
                </c:pt>
                <c:pt idx="859">
                  <c:v>284.4628386885405</c:v>
                </c:pt>
                <c:pt idx="860">
                  <c:v>271.88131363339357</c:v>
                </c:pt>
                <c:pt idx="861">
                  <c:v>259.82900583038526</c:v>
                </c:pt>
                <c:pt idx="862">
                  <c:v>248.2836547905259</c:v>
                </c:pt>
                <c:pt idx="863">
                  <c:v>237.2239363687718</c:v>
                </c:pt>
                <c:pt idx="864">
                  <c:v>226.6294233785479</c:v>
                </c:pt>
                <c:pt idx="865">
                  <c:v>216.48054786294307</c:v>
                </c:pt>
                <c:pt idx="866">
                  <c:v>206.75856495289452</c:v>
                </c:pt>
                <c:pt idx="867">
                  <c:v>197.44551824560699</c:v>
                </c:pt>
                <c:pt idx="868">
                  <c:v>188.52420663926026</c:v>
                </c:pt>
                <c:pt idx="869">
                  <c:v>179.97815256275103</c:v>
                </c:pt>
                <c:pt idx="870">
                  <c:v>171.79157154178748</c:v>
                </c:pt>
                <c:pt idx="871">
                  <c:v>163.94934304512702</c:v>
                </c:pt>
                <c:pt idx="872">
                  <c:v>156.43698255711044</c:v>
                </c:pt>
                <c:pt idx="873">
                  <c:v>149.2406148249099</c:v>
                </c:pt>
                <c:pt idx="874">
                  <c:v>142.34694823107841</c:v>
                </c:pt>
                <c:pt idx="875">
                  <c:v>135.74325024406974</c:v>
                </c:pt>
                <c:pt idx="876">
                  <c:v>129.4173239013823</c:v>
                </c:pt>
                <c:pt idx="877">
                  <c:v>123.35748528189485</c:v>
                </c:pt>
                <c:pt idx="878">
                  <c:v>117.5525419257838</c:v>
                </c:pt>
                <c:pt idx="879">
                  <c:v>111.99177216216454</c:v>
                </c:pt>
                <c:pt idx="880">
                  <c:v>106.66490530627534</c:v>
                </c:pt>
                <c:pt idx="881">
                  <c:v>101.56210268962778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91808"/>
        <c:axId val="425092200"/>
      </c:scatterChart>
      <c:valAx>
        <c:axId val="42509180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2200"/>
        <c:crosses val="autoZero"/>
        <c:crossBetween val="midCat"/>
      </c:valAx>
      <c:valAx>
        <c:axId val="4250922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1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8.7733860442267171E-3</c:v>
                </c:pt>
                <c:pt idx="2">
                  <c:v>1.1123639161095067E-2</c:v>
                </c:pt>
                <c:pt idx="3">
                  <c:v>1.328306978897854E-2</c:v>
                </c:pt>
                <c:pt idx="4">
                  <c:v>1.5326114177416205E-2</c:v>
                </c:pt>
                <c:pt idx="5">
                  <c:v>1.7291596058602813E-2</c:v>
                </c:pt>
                <c:pt idx="6">
                  <c:v>1.9202441763053798E-2</c:v>
                </c:pt>
                <c:pt idx="7">
                  <c:v>2.107328378383018E-2</c:v>
                </c:pt>
                <c:pt idx="8">
                  <c:v>2.2913965295801111E-2</c:v>
                </c:pt>
                <c:pt idx="9">
                  <c:v>2.4731359964101821E-2</c:v>
                </c:pt>
                <c:pt idx="10">
                  <c:v>2.6530401812987499E-2</c:v>
                </c:pt>
                <c:pt idx="11">
                  <c:v>2.8314707178658159E-2</c:v>
                </c:pt>
                <c:pt idx="12">
                  <c:v>3.0086969786053873E-2</c:v>
                </c:pt>
                <c:pt idx="13">
                  <c:v>3.184922196505488E-2</c:v>
                </c:pt>
                <c:pt idx="14">
                  <c:v>3.3603012999502038E-2</c:v>
                </c:pt>
                <c:pt idx="15">
                  <c:v>3.5349534101373703E-2</c:v>
                </c:pt>
                <c:pt idx="16">
                  <c:v>3.7089707852056432E-2</c:v>
                </c:pt>
                <c:pt idx="17">
                  <c:v>3.8824253326308816E-2</c:v>
                </c:pt>
                <c:pt idx="18">
                  <c:v>4.055373418513962E-2</c:v>
                </c:pt>
                <c:pt idx="19">
                  <c:v>4.227859460734075E-2</c:v>
                </c:pt>
                <c:pt idx="20">
                  <c:v>4.3999186394972557E-2</c:v>
                </c:pt>
                <c:pt idx="21">
                  <c:v>4.5715789585737583E-2</c:v>
                </c:pt>
                <c:pt idx="22">
                  <c:v>4.7428628233791903E-2</c:v>
                </c:pt>
                <c:pt idx="23">
                  <c:v>4.9137882560771798E-2</c:v>
                </c:pt>
                <c:pt idx="24">
                  <c:v>5.0843698357786619E-2</c:v>
                </c:pt>
                <c:pt idx="25">
                  <c:v>5.2546194291121937E-2</c:v>
                </c:pt>
                <c:pt idx="26">
                  <c:v>5.4245467600055872E-2</c:v>
                </c:pt>
                <c:pt idx="27">
                  <c:v>5.5941598555200873E-2</c:v>
                </c:pt>
                <c:pt idx="28">
                  <c:v>5.7634653957208036E-2</c:v>
                </c:pt>
                <c:pt idx="29">
                  <c:v>5.9324689889663509E-2</c:v>
                </c:pt>
                <c:pt idx="30">
                  <c:v>6.1011753890408763E-2</c:v>
                </c:pt>
                <c:pt idx="31">
                  <c:v>6.2695886667984133E-2</c:v>
                </c:pt>
                <c:pt idx="32">
                  <c:v>6.4377123461331578E-2</c:v>
                </c:pt>
                <c:pt idx="33">
                  <c:v>6.6055495119023366E-2</c:v>
                </c:pt>
                <c:pt idx="34">
                  <c:v>6.7731028957477443E-2</c:v>
                </c:pt>
                <c:pt idx="35">
                  <c:v>6.9403749444645335E-2</c:v>
                </c:pt>
                <c:pt idx="36">
                  <c:v>7.1073678745603955E-2</c:v>
                </c:pt>
                <c:pt idx="37">
                  <c:v>7.2740837158674673E-2</c:v>
                </c:pt>
                <c:pt idx="38">
                  <c:v>7.4405243464605142E-2</c:v>
                </c:pt>
                <c:pt idx="39">
                  <c:v>7.6066915206587343E-2</c:v>
                </c:pt>
                <c:pt idx="40">
                  <c:v>7.7725868915167431E-2</c:v>
                </c:pt>
                <c:pt idx="41">
                  <c:v>7.9382120289171312E-2</c:v>
                </c:pt>
                <c:pt idx="42">
                  <c:v>8.1035684341471598E-2</c:v>
                </c:pt>
                <c:pt idx="43">
                  <c:v>8.2686575516608893E-2</c:v>
                </c:pt>
                <c:pt idx="44">
                  <c:v>8.433480778584708E-2</c:v>
                </c:pt>
                <c:pt idx="45">
                  <c:v>8.5980394724110953E-2</c:v>
                </c:pt>
                <c:pt idx="46">
                  <c:v>8.7623349572356068E-2</c:v>
                </c:pt>
                <c:pt idx="47">
                  <c:v>8.9263685288209618E-2</c:v>
                </c:pt>
                <c:pt idx="48">
                  <c:v>9.0901414587154769E-2</c:v>
                </c:pt>
                <c:pt idx="49">
                  <c:v>9.2536549976079199E-2</c:v>
                </c:pt>
                <c:pt idx="50">
                  <c:v>9.41691037806517E-2</c:v>
                </c:pt>
                <c:pt idx="51">
                  <c:v>9.5799088167702134E-2</c:v>
                </c:pt>
                <c:pt idx="52">
                  <c:v>9.7426515163550692E-2</c:v>
                </c:pt>
                <c:pt idx="53">
                  <c:v>9.905139666905044E-2</c:v>
                </c:pt>
                <c:pt idx="54">
                  <c:v>0.10067374447195801</c:v>
                </c:pt>
                <c:pt idx="55">
                  <c:v>0.10229357025713036</c:v>
                </c:pt>
                <c:pt idx="56">
                  <c:v>0.10391088561495075</c:v>
                </c:pt>
                <c:pt idx="57">
                  <c:v>0.10552570204830958</c:v>
                </c:pt>
                <c:pt idx="58">
                  <c:v>0.10713803097840525</c:v>
                </c:pt>
                <c:pt idx="59">
                  <c:v>0.10874788374957924</c:v>
                </c:pt>
                <c:pt idx="60">
                  <c:v>0.1103552716333609</c:v>
                </c:pt>
                <c:pt idx="61">
                  <c:v>0.11196020583186472</c:v>
                </c:pt>
                <c:pt idx="62">
                  <c:v>0.11356269748065423</c:v>
                </c:pt>
                <c:pt idx="63">
                  <c:v>0.11516275765116935</c:v>
                </c:pt>
                <c:pt idx="64">
                  <c:v>0.11676039735279345</c:v>
                </c:pt>
                <c:pt idx="65">
                  <c:v>0.11835562753462274</c:v>
                </c:pt>
                <c:pt idx="66">
                  <c:v>0.11994845908699184</c:v>
                </c:pt>
                <c:pt idx="67">
                  <c:v>0.12153890284279595</c:v>
                </c:pt>
                <c:pt idx="68">
                  <c:v>0.12312696957864566</c:v>
                </c:pt>
                <c:pt idx="69">
                  <c:v>0.12471267001588185</c:v>
                </c:pt>
                <c:pt idx="70">
                  <c:v>0.12629601482147665</c:v>
                </c:pt>
                <c:pt idx="71">
                  <c:v>0.12787701460883685</c:v>
                </c:pt>
                <c:pt idx="72">
                  <c:v>0.12945567993852816</c:v>
                </c:pt>
                <c:pt idx="73">
                  <c:v>0.13103202131893213</c:v>
                </c:pt>
                <c:pt idx="74">
                  <c:v>0.13260604920684735</c:v>
                </c:pt>
                <c:pt idx="75">
                  <c:v>0.13417777400804337</c:v>
                </c:pt>
                <c:pt idx="76">
                  <c:v>0.13574720607777579</c:v>
                </c:pt>
                <c:pt idx="77">
                  <c:v>0.13731435572126746</c:v>
                </c:pt>
                <c:pt idx="78">
                  <c:v>0.13887923319416207</c:v>
                </c:pt>
                <c:pt idx="79">
                  <c:v>0.14044184870295329</c:v>
                </c:pt>
                <c:pt idx="80">
                  <c:v>0.14200221240539426</c:v>
                </c:pt>
                <c:pt idx="81">
                  <c:v>0.14356033441088994</c:v>
                </c:pt>
                <c:pt idx="82">
                  <c:v>0.14511622478087327</c:v>
                </c:pt>
                <c:pt idx="83">
                  <c:v>0.14666989352917029</c:v>
                </c:pt>
                <c:pt idx="84">
                  <c:v>0.14822135062235275</c:v>
                </c:pt>
                <c:pt idx="85">
                  <c:v>0.14977060598008213</c:v>
                </c:pt>
                <c:pt idx="86">
                  <c:v>0.15131766947544439</c:v>
                </c:pt>
                <c:pt idx="87">
                  <c:v>0.15286255093527809</c:v>
                </c:pt>
                <c:pt idx="88">
                  <c:v>0.15440526014049533</c:v>
                </c:pt>
                <c:pt idx="89">
                  <c:v>0.15594580682639703</c:v>
                </c:pt>
                <c:pt idx="90">
                  <c:v>0.15748420068298344</c:v>
                </c:pt>
                <c:pt idx="91">
                  <c:v>0.15902045135525911</c:v>
                </c:pt>
                <c:pt idx="92">
                  <c:v>0.16055456844353408</c:v>
                </c:pt>
                <c:pt idx="93">
                  <c:v>0.16208656150372086</c:v>
                </c:pt>
                <c:pt idx="94">
                  <c:v>0.16361644004762815</c:v>
                </c:pt>
                <c:pt idx="95">
                  <c:v>0.16514421354325093</c:v>
                </c:pt>
                <c:pt idx="96">
                  <c:v>0.16666989141505748</c:v>
                </c:pt>
                <c:pt idx="97">
                  <c:v>0.16819348304427328</c:v>
                </c:pt>
                <c:pt idx="98">
                  <c:v>0.16971499776916241</c:v>
                </c:pt>
                <c:pt idx="99">
                  <c:v>0.17123444488530612</c:v>
                </c:pt>
                <c:pt idx="100">
                  <c:v>0.17275183364587895</c:v>
                </c:pt>
                <c:pt idx="101">
                  <c:v>0.1742671732619224</c:v>
                </c:pt>
                <c:pt idx="102">
                  <c:v>0.17578047290261628</c:v>
                </c:pt>
                <c:pt idx="103">
                  <c:v>0.17729174169554807</c:v>
                </c:pt>
                <c:pt idx="104">
                  <c:v>0.17880098872697936</c:v>
                </c:pt>
                <c:pt idx="105">
                  <c:v>0.18030822304211136</c:v>
                </c:pt>
                <c:pt idx="106">
                  <c:v>0.18181345364534707</c:v>
                </c:pt>
                <c:pt idx="107">
                  <c:v>0.18331668950055244</c:v>
                </c:pt>
                <c:pt idx="108">
                  <c:v>0.18481793953131501</c:v>
                </c:pt>
                <c:pt idx="109">
                  <c:v>0.18631721262120099</c:v>
                </c:pt>
                <c:pt idx="110">
                  <c:v>0.18781451761401005</c:v>
                </c:pt>
                <c:pt idx="111">
                  <c:v>0.18930986331402852</c:v>
                </c:pt>
                <c:pt idx="112">
                  <c:v>0.19080325848628071</c:v>
                </c:pt>
                <c:pt idx="113">
                  <c:v>0.19229471185677857</c:v>
                </c:pt>
                <c:pt idx="114">
                  <c:v>0.19378423211276927</c:v>
                </c:pt>
                <c:pt idx="115">
                  <c:v>0.19527182790298117</c:v>
                </c:pt>
                <c:pt idx="116">
                  <c:v>0.19675750783786813</c:v>
                </c:pt>
                <c:pt idx="117">
                  <c:v>0.19824128048985204</c:v>
                </c:pt>
                <c:pt idx="118">
                  <c:v>0.19972315439356361</c:v>
                </c:pt>
                <c:pt idx="119">
                  <c:v>0.20120313804608178</c:v>
                </c:pt>
                <c:pt idx="120">
                  <c:v>0.20268123990717099</c:v>
                </c:pt>
                <c:pt idx="121">
                  <c:v>0.20415746839951718</c:v>
                </c:pt>
                <c:pt idx="122">
                  <c:v>0.20563183190896203</c:v>
                </c:pt>
                <c:pt idx="123">
                  <c:v>0.20710433878473553</c:v>
                </c:pt>
                <c:pt idx="124">
                  <c:v>0.20857499733968729</c:v>
                </c:pt>
                <c:pt idx="125">
                  <c:v>0.21004381585051579</c:v>
                </c:pt>
                <c:pt idx="126">
                  <c:v>0.21151080255799642</c:v>
                </c:pt>
                <c:pt idx="127">
                  <c:v>0.21297596566720786</c:v>
                </c:pt>
                <c:pt idx="128">
                  <c:v>0.21443931334775684</c:v>
                </c:pt>
                <c:pt idx="129">
                  <c:v>0.21590085373400164</c:v>
                </c:pt>
                <c:pt idx="130">
                  <c:v>0.21736059492527374</c:v>
                </c:pt>
                <c:pt idx="131">
                  <c:v>0.21881854498609818</c:v>
                </c:pt>
                <c:pt idx="132">
                  <c:v>0.22027471194641243</c:v>
                </c:pt>
                <c:pt idx="133">
                  <c:v>0.22172910380178382</c:v>
                </c:pt>
                <c:pt idx="134">
                  <c:v>0.2231817285136253</c:v>
                </c:pt>
                <c:pt idx="135">
                  <c:v>0.22463259400941007</c:v>
                </c:pt>
                <c:pt idx="136">
                  <c:v>0.22608170818288464</c:v>
                </c:pt>
                <c:pt idx="137">
                  <c:v>0.22752907889428006</c:v>
                </c:pt>
                <c:pt idx="138">
                  <c:v>0.2289747139705226</c:v>
                </c:pt>
                <c:pt idx="139">
                  <c:v>0.23041862120544232</c:v>
                </c:pt>
                <c:pt idx="140">
                  <c:v>0.23186080835998052</c:v>
                </c:pt>
                <c:pt idx="141">
                  <c:v>0.23330128316239576</c:v>
                </c:pt>
                <c:pt idx="142">
                  <c:v>0.23472575016215233</c:v>
                </c:pt>
                <c:pt idx="143">
                  <c:v>0.23615119290769027</c:v>
                </c:pt>
                <c:pt idx="144">
                  <c:v>0.23757730988559539</c:v>
                </c:pt>
                <c:pt idx="145">
                  <c:v>0.23900390473885305</c:v>
                </c:pt>
                <c:pt idx="146">
                  <c:v>0.24043084918372504</c:v>
                </c:pt>
                <c:pt idx="147">
                  <c:v>0.24185805916472844</c:v>
                </c:pt>
                <c:pt idx="148">
                  <c:v>0.24328547944679232</c:v>
                </c:pt>
                <c:pt idx="149">
                  <c:v>0.24471307362172867</c:v>
                </c:pt>
                <c:pt idx="150">
                  <c:v>0.24614081760681578</c:v>
                </c:pt>
                <c:pt idx="151">
                  <c:v>0.24756869540448445</c:v>
                </c:pt>
                <c:pt idx="152">
                  <c:v>0.24899669633060056</c:v>
                </c:pt>
                <c:pt idx="153">
                  <c:v>0.25042481319908566</c:v>
                </c:pt>
                <c:pt idx="154">
                  <c:v>0.25185304113070145</c:v>
                </c:pt>
                <c:pt idx="155">
                  <c:v>0.25328137677002704</c:v>
                </c:pt>
                <c:pt idx="156">
                  <c:v>0.25470981776988594</c:v>
                </c:pt>
                <c:pt idx="157">
                  <c:v>0.25613836245131749</c:v>
                </c:pt>
                <c:pt idx="158">
                  <c:v>0.25756700957896372</c:v>
                </c:pt>
                <c:pt idx="159">
                  <c:v>0.25899575821246273</c:v>
                </c:pt>
                <c:pt idx="160">
                  <c:v>0.26042460760797681</c:v>
                </c:pt>
                <c:pt idx="161">
                  <c:v>0.26185355715284075</c:v>
                </c:pt>
                <c:pt idx="162">
                  <c:v>0.2632826063221253</c:v>
                </c:pt>
                <c:pt idx="163">
                  <c:v>0.26471175464972246</c:v>
                </c:pt>
                <c:pt idx="164">
                  <c:v>0.26614100170906929</c:v>
                </c:pt>
                <c:pt idx="165">
                  <c:v>0.26757034710027783</c:v>
                </c:pt>
                <c:pt idx="166">
                  <c:v>0.26899979044152911</c:v>
                </c:pt>
                <c:pt idx="167">
                  <c:v>0.27042933136331032</c:v>
                </c:pt>
                <c:pt idx="168">
                  <c:v>0.27185896950454952</c:v>
                </c:pt>
                <c:pt idx="169">
                  <c:v>0.27328870451001969</c:v>
                </c:pt>
                <c:pt idx="170">
                  <c:v>0.27471853602859192</c:v>
                </c:pt>
                <c:pt idx="171">
                  <c:v>0.2761484637120587</c:v>
                </c:pt>
                <c:pt idx="172">
                  <c:v>0.27757848721433953</c:v>
                </c:pt>
                <c:pt idx="173">
                  <c:v>0.27900860619094375</c:v>
                </c:pt>
                <c:pt idx="174">
                  <c:v>0.28043882029860651</c:v>
                </c:pt>
                <c:pt idx="175">
                  <c:v>0.28186912919504176</c:v>
                </c:pt>
                <c:pt idx="176">
                  <c:v>0.28329953253877388</c:v>
                </c:pt>
                <c:pt idx="177">
                  <c:v>0.2847300299890228</c:v>
                </c:pt>
                <c:pt idx="178">
                  <c:v>0.28616062120562502</c:v>
                </c:pt>
                <c:pt idx="179">
                  <c:v>0.28759130584897941</c:v>
                </c:pt>
                <c:pt idx="180">
                  <c:v>0.2890220835800093</c:v>
                </c:pt>
                <c:pt idx="181">
                  <c:v>0.29045295406013627</c:v>
                </c:pt>
                <c:pt idx="182">
                  <c:v>0.29188391695126115</c:v>
                </c:pt>
                <c:pt idx="183">
                  <c:v>0.29331497191575073</c:v>
                </c:pt>
                <c:pt idx="184">
                  <c:v>0.29474611861642791</c:v>
                </c:pt>
                <c:pt idx="185">
                  <c:v>0.29617735671656403</c:v>
                </c:pt>
                <c:pt idx="186">
                  <c:v>0.29760868587987332</c:v>
                </c:pt>
                <c:pt idx="187">
                  <c:v>0.29904010577050816</c:v>
                </c:pt>
                <c:pt idx="188">
                  <c:v>0.30047161605305539</c:v>
                </c:pt>
                <c:pt idx="189">
                  <c:v>0.30190321639253304</c:v>
                </c:pt>
                <c:pt idx="190">
                  <c:v>0.30333490645438721</c:v>
                </c:pt>
                <c:pt idx="191">
                  <c:v>0.3047666859044898</c:v>
                </c:pt>
                <c:pt idx="192">
                  <c:v>0.30619855440913585</c:v>
                </c:pt>
                <c:pt idx="193">
                  <c:v>0.30763051163504124</c:v>
                </c:pt>
                <c:pt idx="194">
                  <c:v>0.30906255724934062</c:v>
                </c:pt>
                <c:pt idx="195">
                  <c:v>0.31049469091958509</c:v>
                </c:pt>
                <c:pt idx="196">
                  <c:v>0.31192691231374026</c:v>
                </c:pt>
                <c:pt idx="197">
                  <c:v>0.31335922110018399</c:v>
                </c:pt>
                <c:pt idx="198">
                  <c:v>0.31479161694770452</c:v>
                </c:pt>
                <c:pt idx="199">
                  <c:v>0.3162240995254984</c:v>
                </c:pt>
                <c:pt idx="200">
                  <c:v>0.31765666850316854</c:v>
                </c:pt>
                <c:pt idx="201">
                  <c:v>0.31908932355072206</c:v>
                </c:pt>
                <c:pt idx="202">
                  <c:v>0.3205220643385685</c:v>
                </c:pt>
                <c:pt idx="203">
                  <c:v>0.3219548905375178</c:v>
                </c:pt>
                <c:pt idx="204">
                  <c:v>0.32338780181877824</c:v>
                </c:pt>
                <c:pt idx="205">
                  <c:v>0.32482079785395462</c:v>
                </c:pt>
                <c:pt idx="206">
                  <c:v>0.32625387831504626</c:v>
                </c:pt>
                <c:pt idx="207">
                  <c:v>0.32768704287444517</c:v>
                </c:pt>
                <c:pt idx="208">
                  <c:v>0.32912029120493391</c:v>
                </c:pt>
                <c:pt idx="209">
                  <c:v>0.33055362297968394</c:v>
                </c:pt>
                <c:pt idx="210">
                  <c:v>0.33198703787225348</c:v>
                </c:pt>
                <c:pt idx="211">
                  <c:v>0.3334205355565858</c:v>
                </c:pt>
                <c:pt idx="212">
                  <c:v>0.33485411570700713</c:v>
                </c:pt>
                <c:pt idx="213">
                  <c:v>0.33628777799822496</c:v>
                </c:pt>
                <c:pt idx="214">
                  <c:v>0.33772152210532608</c:v>
                </c:pt>
                <c:pt idx="215">
                  <c:v>0.33915534770377459</c:v>
                </c:pt>
                <c:pt idx="216">
                  <c:v>0.3405892544694103</c:v>
                </c:pt>
                <c:pt idx="217">
                  <c:v>0.34202324207844659</c:v>
                </c:pt>
                <c:pt idx="218">
                  <c:v>0.34345731020746872</c:v>
                </c:pt>
                <c:pt idx="219">
                  <c:v>0.34489145853343189</c:v>
                </c:pt>
                <c:pt idx="220">
                  <c:v>0.34632568673365954</c:v>
                </c:pt>
                <c:pt idx="221">
                  <c:v>0.34775999448584138</c:v>
                </c:pt>
                <c:pt idx="222">
                  <c:v>0.34919438146803156</c:v>
                </c:pt>
                <c:pt idx="223">
                  <c:v>0.35062884735864691</c:v>
                </c:pt>
                <c:pt idx="224">
                  <c:v>0.35206339183646512</c:v>
                </c:pt>
                <c:pt idx="225">
                  <c:v>0.35349801458062285</c:v>
                </c:pt>
                <c:pt idx="226">
                  <c:v>0.3549327152706141</c:v>
                </c:pt>
                <c:pt idx="227">
                  <c:v>0.35636749358628822</c:v>
                </c:pt>
                <c:pt idx="228">
                  <c:v>0.35780234920784815</c:v>
                </c:pt>
                <c:pt idx="229">
                  <c:v>0.3592372818158488</c:v>
                </c:pt>
                <c:pt idx="230">
                  <c:v>0.36067229109119509</c:v>
                </c:pt>
                <c:pt idx="231">
                  <c:v>0.36210737671514021</c:v>
                </c:pt>
                <c:pt idx="232">
                  <c:v>0.36354253836928385</c:v>
                </c:pt>
                <c:pt idx="233">
                  <c:v>0.36497777573557061</c:v>
                </c:pt>
                <c:pt idx="234">
                  <c:v>0.36641308849628795</c:v>
                </c:pt>
                <c:pt idx="235">
                  <c:v>0.36784847633406464</c:v>
                </c:pt>
                <c:pt idx="236">
                  <c:v>0.369283938931869</c:v>
                </c:pt>
                <c:pt idx="237">
                  <c:v>0.37071947597300708</c:v>
                </c:pt>
                <c:pt idx="238">
                  <c:v>0.372155087141121</c:v>
                </c:pt>
                <c:pt idx="239">
                  <c:v>0.37359077212018721</c:v>
                </c:pt>
                <c:pt idx="240">
                  <c:v>0.37502653059451468</c:v>
                </c:pt>
                <c:pt idx="241">
                  <c:v>0.37646236224874335</c:v>
                </c:pt>
                <c:pt idx="242">
                  <c:v>0.37789826676784227</c:v>
                </c:pt>
                <c:pt idx="243">
                  <c:v>0.37933424383710795</c:v>
                </c:pt>
                <c:pt idx="244">
                  <c:v>0.38077029314216271</c:v>
                </c:pt>
                <c:pt idx="245">
                  <c:v>0.38220641436895286</c:v>
                </c:pt>
                <c:pt idx="246">
                  <c:v>0.38364260720374715</c:v>
                </c:pt>
                <c:pt idx="247">
                  <c:v>0.38507887133313506</c:v>
                </c:pt>
                <c:pt idx="248">
                  <c:v>0.38651520644402498</c:v>
                </c:pt>
                <c:pt idx="249">
                  <c:v>0.38795161222364277</c:v>
                </c:pt>
                <c:pt idx="250">
                  <c:v>0.38938808835952987</c:v>
                </c:pt>
                <c:pt idx="251">
                  <c:v>0.39082463453954175</c:v>
                </c:pt>
                <c:pt idx="252">
                  <c:v>0.39226125045184629</c:v>
                </c:pt>
                <c:pt idx="253">
                  <c:v>0.39369793578492202</c:v>
                </c:pt>
                <c:pt idx="254">
                  <c:v>0.3951346902275566</c:v>
                </c:pt>
                <c:pt idx="255">
                  <c:v>0.396571513468845</c:v>
                </c:pt>
                <c:pt idx="256">
                  <c:v>0.39800840519818809</c:v>
                </c:pt>
                <c:pt idx="257">
                  <c:v>0.39944536510529083</c:v>
                </c:pt>
                <c:pt idx="258">
                  <c:v>0.40088239288016075</c:v>
                </c:pt>
                <c:pt idx="259">
                  <c:v>0.40231948821310626</c:v>
                </c:pt>
                <c:pt idx="260">
                  <c:v>0.40375665079473499</c:v>
                </c:pt>
                <c:pt idx="261">
                  <c:v>0.40519388031595233</c:v>
                </c:pt>
                <c:pt idx="262">
                  <c:v>0.40663117646795977</c:v>
                </c:pt>
                <c:pt idx="263">
                  <c:v>0.40806853894225315</c:v>
                </c:pt>
                <c:pt idx="264">
                  <c:v>0.40950596743062129</c:v>
                </c:pt>
                <c:pt idx="265">
                  <c:v>0.41094346162514422</c:v>
                </c:pt>
                <c:pt idx="266">
                  <c:v>0.4123810212181917</c:v>
                </c:pt>
                <c:pt idx="267">
                  <c:v>0.41381864590242157</c:v>
                </c:pt>
                <c:pt idx="268">
                  <c:v>0.41525633537077827</c:v>
                </c:pt>
                <c:pt idx="269">
                  <c:v>0.4166940893164911</c:v>
                </c:pt>
                <c:pt idx="270">
                  <c:v>0.41813190743307282</c:v>
                </c:pt>
                <c:pt idx="271">
                  <c:v>0.419569789414318</c:v>
                </c:pt>
                <c:pt idx="272">
                  <c:v>0.42100773495430144</c:v>
                </c:pt>
                <c:pt idx="273">
                  <c:v>0.4224457437473767</c:v>
                </c:pt>
                <c:pt idx="274">
                  <c:v>0.4238838154881745</c:v>
                </c:pt>
                <c:pt idx="275">
                  <c:v>0.4253219498716011</c:v>
                </c:pt>
                <c:pt idx="276">
                  <c:v>0.42676014659283695</c:v>
                </c:pt>
                <c:pt idx="277">
                  <c:v>0.42819840534733494</c:v>
                </c:pt>
                <c:pt idx="278">
                  <c:v>0.42963672583081902</c:v>
                </c:pt>
                <c:pt idx="279">
                  <c:v>0.43107510773928259</c:v>
                </c:pt>
                <c:pt idx="280">
                  <c:v>0.43251355076898701</c:v>
                </c:pt>
                <c:pt idx="281">
                  <c:v>0.43395205461646003</c:v>
                </c:pt>
                <c:pt idx="282">
                  <c:v>0.43539061897849435</c:v>
                </c:pt>
                <c:pt idx="283">
                  <c:v>0.43682924355214614</c:v>
                </c:pt>
                <c:pt idx="284">
                  <c:v>0.43826792803473336</c:v>
                </c:pt>
                <c:pt idx="285">
                  <c:v>0.43970667212383435</c:v>
                </c:pt>
                <c:pt idx="286">
                  <c:v>0.4411454755172865</c:v>
                </c:pt>
                <c:pt idx="287">
                  <c:v>0.44258433791318447</c:v>
                </c:pt>
                <c:pt idx="288">
                  <c:v>0.44402325900987882</c:v>
                </c:pt>
                <c:pt idx="289">
                  <c:v>0.44546223850597461</c:v>
                </c:pt>
                <c:pt idx="290">
                  <c:v>0.44690127610032981</c:v>
                </c:pt>
                <c:pt idx="291">
                  <c:v>0.44834037149205386</c:v>
                </c:pt>
                <c:pt idx="292">
                  <c:v>0.44977952438050617</c:v>
                </c:pt>
                <c:pt idx="293">
                  <c:v>0.4512187344652947</c:v>
                </c:pt>
                <c:pt idx="294">
                  <c:v>0.45265800144627444</c:v>
                </c:pt>
                <c:pt idx="295">
                  <c:v>0.45409732502354594</c:v>
                </c:pt>
                <c:pt idx="296">
                  <c:v>0.45553670489745396</c:v>
                </c:pt>
                <c:pt idx="297">
                  <c:v>0.45697614076858584</c:v>
                </c:pt>
                <c:pt idx="298">
                  <c:v>0.45841563233777022</c:v>
                </c:pt>
                <c:pt idx="299">
                  <c:v>0.4598551793060755</c:v>
                </c:pt>
                <c:pt idx="300">
                  <c:v>0.46129478137480839</c:v>
                </c:pt>
                <c:pt idx="301">
                  <c:v>0.46273443824551252</c:v>
                </c:pt>
                <c:pt idx="302">
                  <c:v>0.46417414961996695</c:v>
                </c:pt>
                <c:pt idx="303">
                  <c:v>0.46561391520018475</c:v>
                </c:pt>
                <c:pt idx="304">
                  <c:v>0.46705373468841166</c:v>
                </c:pt>
                <c:pt idx="305">
                  <c:v>0.46849360778712457</c:v>
                </c:pt>
                <c:pt idx="306">
                  <c:v>0.46993353419903006</c:v>
                </c:pt>
                <c:pt idx="307">
                  <c:v>0.47137351362706309</c:v>
                </c:pt>
                <c:pt idx="308">
                  <c:v>0.47281354577438556</c:v>
                </c:pt>
                <c:pt idx="309">
                  <c:v>0.47425363034438484</c:v>
                </c:pt>
                <c:pt idx="310">
                  <c:v>0.47569376704067234</c:v>
                </c:pt>
                <c:pt idx="311">
                  <c:v>0.47713395556708232</c:v>
                </c:pt>
                <c:pt idx="312">
                  <c:v>0.47857419562767023</c:v>
                </c:pt>
                <c:pt idx="313">
                  <c:v>0.48001448692671139</c:v>
                </c:pt>
                <c:pt idx="314">
                  <c:v>0.48145482916869975</c:v>
                </c:pt>
                <c:pt idx="315">
                  <c:v>0.48289522205834623</c:v>
                </c:pt>
                <c:pt idx="316">
                  <c:v>0.48433566530057753</c:v>
                </c:pt>
                <c:pt idx="317">
                  <c:v>0.4857761586005348</c:v>
                </c:pt>
                <c:pt idx="318">
                  <c:v>0.487216701663572</c:v>
                </c:pt>
                <c:pt idx="319">
                  <c:v>0.48865729419525472</c:v>
                </c:pt>
                <c:pt idx="320">
                  <c:v>0.49009793590135881</c:v>
                </c:pt>
                <c:pt idx="321">
                  <c:v>0.49153862648786895</c:v>
                </c:pt>
                <c:pt idx="322">
                  <c:v>0.49297936566097728</c:v>
                </c:pt>
                <c:pt idx="323">
                  <c:v>0.49442015312708204</c:v>
                </c:pt>
                <c:pt idx="324">
                  <c:v>0.49586098859278627</c:v>
                </c:pt>
                <c:pt idx="325">
                  <c:v>0.49730187176489632</c:v>
                </c:pt>
                <c:pt idx="326">
                  <c:v>0.49874280235042068</c:v>
                </c:pt>
                <c:pt idx="327">
                  <c:v>0.50018378005656838</c:v>
                </c:pt>
                <c:pt idx="328">
                  <c:v>0.50162480459074799</c:v>
                </c:pt>
                <c:pt idx="329">
                  <c:v>0.50306587566056593</c:v>
                </c:pt>
                <c:pt idx="330">
                  <c:v>0.50450699297382529</c:v>
                </c:pt>
                <c:pt idx="331">
                  <c:v>0.50594815623852452</c:v>
                </c:pt>
                <c:pt idx="332">
                  <c:v>0.50738936516285604</c:v>
                </c:pt>
                <c:pt idx="333">
                  <c:v>0.5088306194552048</c:v>
                </c:pt>
                <c:pt idx="334">
                  <c:v>0.51027191882414724</c:v>
                </c:pt>
                <c:pt idx="335">
                  <c:v>0.51171326297844955</c:v>
                </c:pt>
                <c:pt idx="336">
                  <c:v>0.51315465162706686</c:v>
                </c:pt>
                <c:pt idx="337">
                  <c:v>0.5145960844791414</c:v>
                </c:pt>
                <c:pt idx="338">
                  <c:v>0.51603756124400157</c:v>
                </c:pt>
                <c:pt idx="339">
                  <c:v>0.51747908163116041</c:v>
                </c:pt>
                <c:pt idx="340">
                  <c:v>0.51892064535031435</c:v>
                </c:pt>
                <c:pt idx="341">
                  <c:v>0.52036225211134191</c:v>
                </c:pt>
                <c:pt idx="342">
                  <c:v>0.52180390162430235</c:v>
                </c:pt>
                <c:pt idx="343">
                  <c:v>0.52324559359943434</c:v>
                </c:pt>
                <c:pt idx="344">
                  <c:v>0.52468732774715487</c:v>
                </c:pt>
                <c:pt idx="345">
                  <c:v>0.52612910377805766</c:v>
                </c:pt>
                <c:pt idx="346">
                  <c:v>0.52757092140291206</c:v>
                </c:pt>
                <c:pt idx="347">
                  <c:v>0.52901278033266175</c:v>
                </c:pt>
                <c:pt idx="348">
                  <c:v>0.53045468027842313</c:v>
                </c:pt>
                <c:pt idx="349">
                  <c:v>0.5318966209514846</c:v>
                </c:pt>
                <c:pt idx="350">
                  <c:v>0.53333860206330475</c:v>
                </c:pt>
                <c:pt idx="351">
                  <c:v>0.53478062332551146</c:v>
                </c:pt>
                <c:pt idx="352">
                  <c:v>0.53622268444990029</c:v>
                </c:pt>
                <c:pt idx="353">
                  <c:v>0.53766478514843341</c:v>
                </c:pt>
                <c:pt idx="354">
                  <c:v>0.53910692513323821</c:v>
                </c:pt>
                <c:pt idx="355">
                  <c:v>0.54054910411660628</c:v>
                </c:pt>
                <c:pt idx="356">
                  <c:v>0.54199132181099174</c:v>
                </c:pt>
                <c:pt idx="357">
                  <c:v>0.54343357792901026</c:v>
                </c:pt>
                <c:pt idx="358">
                  <c:v>0.54487587218343769</c:v>
                </c:pt>
                <c:pt idx="359">
                  <c:v>0.54631820428720879</c:v>
                </c:pt>
                <c:pt idx="360">
                  <c:v>0.54776057395341604</c:v>
                </c:pt>
                <c:pt idx="361">
                  <c:v>0.54920298089530839</c:v>
                </c:pt>
                <c:pt idx="362">
                  <c:v>0.55064542482628975</c:v>
                </c:pt>
                <c:pt idx="363">
                  <c:v>0.55208790545991815</c:v>
                </c:pt>
                <c:pt idx="364">
                  <c:v>0.55353042250990414</c:v>
                </c:pt>
                <c:pt idx="365">
                  <c:v>0.55497297569010962</c:v>
                </c:pt>
                <c:pt idx="366">
                  <c:v>0.55641556471454678</c:v>
                </c:pt>
                <c:pt idx="367">
                  <c:v>0.55785818929737663</c:v>
                </c:pt>
                <c:pt idx="368">
                  <c:v>0.55930084915290779</c:v>
                </c:pt>
                <c:pt idx="369">
                  <c:v>0.56074354399559534</c:v>
                </c:pt>
                <c:pt idx="370">
                  <c:v>0.56218627354003958</c:v>
                </c:pt>
                <c:pt idx="371">
                  <c:v>0.56362903750098481</c:v>
                </c:pt>
                <c:pt idx="372">
                  <c:v>0.56507183559331775</c:v>
                </c:pt>
                <c:pt idx="373">
                  <c:v>0.56651466753206692</c:v>
                </c:pt>
                <c:pt idx="374">
                  <c:v>0.56795753303240082</c:v>
                </c:pt>
                <c:pt idx="375">
                  <c:v>0.56940043180962707</c:v>
                </c:pt>
                <c:pt idx="376">
                  <c:v>0.57084336357919119</c:v>
                </c:pt>
                <c:pt idx="377">
                  <c:v>0.57228632805667501</c:v>
                </c:pt>
                <c:pt idx="378">
                  <c:v>0.57372932495779583</c:v>
                </c:pt>
                <c:pt idx="379">
                  <c:v>0.57517235399840516</c:v>
                </c:pt>
                <c:pt idx="380">
                  <c:v>0.5766154148944872</c:v>
                </c:pt>
                <c:pt idx="381">
                  <c:v>0.57805850736215791</c:v>
                </c:pt>
                <c:pt idx="382">
                  <c:v>0.57950163111766384</c:v>
                </c:pt>
                <c:pt idx="383">
                  <c:v>0.58094478587738063</c:v>
                </c:pt>
                <c:pt idx="384">
                  <c:v>0.58238797135781195</c:v>
                </c:pt>
                <c:pt idx="385">
                  <c:v>0.58383118727558836</c:v>
                </c:pt>
                <c:pt idx="386">
                  <c:v>0.58527443334746609</c:v>
                </c:pt>
                <c:pt idx="387">
                  <c:v>0.58671770929032563</c:v>
                </c:pt>
                <c:pt idx="388">
                  <c:v>0.58816101482117089</c:v>
                </c:pt>
                <c:pt idx="389">
                  <c:v>0.5896043496571276</c:v>
                </c:pt>
                <c:pt idx="390">
                  <c:v>0.59104771351544239</c:v>
                </c:pt>
                <c:pt idx="391">
                  <c:v>0.59249110611348144</c:v>
                </c:pt>
                <c:pt idx="392">
                  <c:v>0.59393452716872941</c:v>
                </c:pt>
                <c:pt idx="393">
                  <c:v>0.59537797639878809</c:v>
                </c:pt>
                <c:pt idx="394">
                  <c:v>0.5968214535213755</c:v>
                </c:pt>
                <c:pt idx="395">
                  <c:v>0.59826495825432424</c:v>
                </c:pt>
                <c:pt idx="396">
                  <c:v>0.5997084903155806</c:v>
                </c:pt>
                <c:pt idx="397">
                  <c:v>0.60115204942320355</c:v>
                </c:pt>
                <c:pt idx="398">
                  <c:v>0.60259563529536297</c:v>
                </c:pt>
                <c:pt idx="399">
                  <c:v>0.60403924765033912</c:v>
                </c:pt>
                <c:pt idx="400">
                  <c:v>0.60548288620652102</c:v>
                </c:pt>
                <c:pt idx="401">
                  <c:v>0.60692655068240553</c:v>
                </c:pt>
                <c:pt idx="402">
                  <c:v>0.60837024079659585</c:v>
                </c:pt>
                <c:pt idx="403">
                  <c:v>0.60981395626780066</c:v>
                </c:pt>
                <c:pt idx="404">
                  <c:v>0.61125769681483277</c:v>
                </c:pt>
                <c:pt idx="405">
                  <c:v>0.61270146215660803</c:v>
                </c:pt>
                <c:pt idx="406">
                  <c:v>0.61414525201214409</c:v>
                </c:pt>
                <c:pt idx="407">
                  <c:v>0.6155890661005593</c:v>
                </c:pt>
                <c:pt idx="408">
                  <c:v>0.61703290414107148</c:v>
                </c:pt>
                <c:pt idx="409">
                  <c:v>0.61847676585299671</c:v>
                </c:pt>
                <c:pt idx="410">
                  <c:v>0.61992065095574822</c:v>
                </c:pt>
                <c:pt idx="411">
                  <c:v>0.62136455916883537</c:v>
                </c:pt>
                <c:pt idx="412">
                  <c:v>0.62280849021186224</c:v>
                </c:pt>
                <c:pt idx="413">
                  <c:v>0.62425244380452649</c:v>
                </c:pt>
                <c:pt idx="414">
                  <c:v>0.62569641966661826</c:v>
                </c:pt>
                <c:pt idx="415">
                  <c:v>0.62714041751801919</c:v>
                </c:pt>
                <c:pt idx="416">
                  <c:v>0.62858443707870082</c:v>
                </c:pt>
                <c:pt idx="417">
                  <c:v>0.63002847806872397</c:v>
                </c:pt>
                <c:pt idx="418">
                  <c:v>0.63147254020823718</c:v>
                </c:pt>
                <c:pt idx="419">
                  <c:v>0.63291662321747566</c:v>
                </c:pt>
                <c:pt idx="420">
                  <c:v>0.63436072681676015</c:v>
                </c:pt>
                <c:pt idx="421">
                  <c:v>0.63580485072649584</c:v>
                </c:pt>
                <c:pt idx="422">
                  <c:v>0.63724899466717111</c:v>
                </c:pt>
                <c:pt idx="423">
                  <c:v>0.63869315835935636</c:v>
                </c:pt>
                <c:pt idx="424">
                  <c:v>0.64013734152370294</c:v>
                </c:pt>
                <c:pt idx="425">
                  <c:v>0.64158154388094213</c:v>
                </c:pt>
                <c:pt idx="426">
                  <c:v>0.6430257651518837</c:v>
                </c:pt>
                <c:pt idx="427">
                  <c:v>0.64447000505741481</c:v>
                </c:pt>
                <c:pt idx="428">
                  <c:v>0.64591426331849922</c:v>
                </c:pt>
                <c:pt idx="429">
                  <c:v>0.64735853965617562</c:v>
                </c:pt>
                <c:pt idx="430">
                  <c:v>0.6488028337915569</c:v>
                </c:pt>
                <c:pt idx="431">
                  <c:v>0.65024714544582884</c:v>
                </c:pt>
                <c:pt idx="432">
                  <c:v>0.65169147434024888</c:v>
                </c:pt>
                <c:pt idx="433">
                  <c:v>0.65313582019614524</c:v>
                </c:pt>
                <c:pt idx="434">
                  <c:v>0.65458018273491558</c:v>
                </c:pt>
                <c:pt idx="435">
                  <c:v>0.65602456167802581</c:v>
                </c:pt>
                <c:pt idx="436">
                  <c:v>0.657468956747009</c:v>
                </c:pt>
                <c:pt idx="437">
                  <c:v>0.65891336766346453</c:v>
                </c:pt>
                <c:pt idx="438">
                  <c:v>0.6603577941490566</c:v>
                </c:pt>
                <c:pt idx="439">
                  <c:v>0.66180223592551313</c:v>
                </c:pt>
                <c:pt idx="440">
                  <c:v>0.66324669271462477</c:v>
                </c:pt>
                <c:pt idx="441">
                  <c:v>0.66469116423824381</c:v>
                </c:pt>
                <c:pt idx="442">
                  <c:v>0.66613565021828269</c:v>
                </c:pt>
                <c:pt idx="443">
                  <c:v>0.66758015037671337</c:v>
                </c:pt>
                <c:pt idx="444">
                  <c:v>0.66902466443556585</c:v>
                </c:pt>
                <c:pt idx="445">
                  <c:v>0.67046919211692713</c:v>
                </c:pt>
                <c:pt idx="446">
                  <c:v>0.67191373314294001</c:v>
                </c:pt>
                <c:pt idx="447">
                  <c:v>0.67335828723580227</c:v>
                </c:pt>
                <c:pt idx="448">
                  <c:v>0.67480285411776508</c:v>
                </c:pt>
                <c:pt idx="449">
                  <c:v>0.67624743351113226</c:v>
                </c:pt>
                <c:pt idx="450">
                  <c:v>0.67769202513825899</c:v>
                </c:pt>
                <c:pt idx="451">
                  <c:v>0.67913662872155067</c:v>
                </c:pt>
                <c:pt idx="452">
                  <c:v>0.68058124398346176</c:v>
                </c:pt>
                <c:pt idx="453">
                  <c:v>0.68202587064649478</c:v>
                </c:pt>
                <c:pt idx="454">
                  <c:v>0.68347050843319923</c:v>
                </c:pt>
                <c:pt idx="455">
                  <c:v>0.68491515706617023</c:v>
                </c:pt>
                <c:pt idx="456">
                  <c:v>0.68635981626804765</c:v>
                </c:pt>
                <c:pt idx="457">
                  <c:v>0.68780448576151476</c:v>
                </c:pt>
                <c:pt idx="458">
                  <c:v>0.68924916526929725</c:v>
                </c:pt>
                <c:pt idx="459">
                  <c:v>0.69069385451416221</c:v>
                </c:pt>
                <c:pt idx="460">
                  <c:v>0.69213855321891671</c:v>
                </c:pt>
                <c:pt idx="461">
                  <c:v>0.693583261106407</c:v>
                </c:pt>
                <c:pt idx="462">
                  <c:v>0.6950279778995172</c:v>
                </c:pt>
                <c:pt idx="463">
                  <c:v>0.69647270332116817</c:v>
                </c:pt>
                <c:pt idx="464">
                  <c:v>0.69791743709431664</c:v>
                </c:pt>
                <c:pt idx="465">
                  <c:v>0.69936217894195363</c:v>
                </c:pt>
                <c:pt idx="466">
                  <c:v>0.70080692858710392</c:v>
                </c:pt>
                <c:pt idx="467">
                  <c:v>0.70225168575282437</c:v>
                </c:pt>
                <c:pt idx="468">
                  <c:v>0.70369645016220328</c:v>
                </c:pt>
                <c:pt idx="469">
                  <c:v>0.7051412215383589</c:v>
                </c:pt>
                <c:pt idx="470">
                  <c:v>0.70658599960443857</c:v>
                </c:pt>
                <c:pt idx="471">
                  <c:v>0.70803078408361741</c:v>
                </c:pt>
                <c:pt idx="472">
                  <c:v>0.7094755746990975</c:v>
                </c:pt>
                <c:pt idx="473">
                  <c:v>0.71092037117410645</c:v>
                </c:pt>
                <c:pt idx="474">
                  <c:v>0.71236517323189641</c:v>
                </c:pt>
                <c:pt idx="475">
                  <c:v>0.71380998059574297</c:v>
                </c:pt>
                <c:pt idx="476">
                  <c:v>0.71525479298894412</c:v>
                </c:pt>
                <c:pt idx="477">
                  <c:v>0.71669961013481898</c:v>
                </c:pt>
                <c:pt idx="478">
                  <c:v>0.71814443175670672</c:v>
                </c:pt>
                <c:pt idx="479">
                  <c:v>0.71958925757796566</c:v>
                </c:pt>
                <c:pt idx="480">
                  <c:v>0.72103408732197183</c:v>
                </c:pt>
                <c:pt idx="481">
                  <c:v>0.72247892071211817</c:v>
                </c:pt>
                <c:pt idx="482">
                  <c:v>0.72392375747181326</c:v>
                </c:pt>
                <c:pt idx="483">
                  <c:v>0.72536859732448011</c:v>
                </c:pt>
                <c:pt idx="484">
                  <c:v>0.7268134399935553</c:v>
                </c:pt>
                <c:pt idx="485">
                  <c:v>0.72825828520248759</c:v>
                </c:pt>
                <c:pt idx="486">
                  <c:v>0.72970313267473719</c:v>
                </c:pt>
                <c:pt idx="487">
                  <c:v>0.7311479821337743</c:v>
                </c:pt>
                <c:pt idx="488">
                  <c:v>0.73259283330307801</c:v>
                </c:pt>
                <c:pt idx="489">
                  <c:v>0.7340376859061355</c:v>
                </c:pt>
                <c:pt idx="490">
                  <c:v>0.73548253966644062</c:v>
                </c:pt>
                <c:pt idx="491">
                  <c:v>0.73692739430749299</c:v>
                </c:pt>
                <c:pt idx="492">
                  <c:v>0.73837224955279668</c:v>
                </c:pt>
                <c:pt idx="493">
                  <c:v>0.7398171051258593</c:v>
                </c:pt>
                <c:pt idx="494">
                  <c:v>0.7412619607501908</c:v>
                </c:pt>
                <c:pt idx="495">
                  <c:v>0.74270681614930234</c:v>
                </c:pt>
                <c:pt idx="496">
                  <c:v>0.74415167104670521</c:v>
                </c:pt>
                <c:pt idx="497">
                  <c:v>0.74559652516590991</c:v>
                </c:pt>
                <c:pt idx="498">
                  <c:v>0.7470413782304246</c:v>
                </c:pt>
                <c:pt idx="499">
                  <c:v>0.74848622996375447</c:v>
                </c:pt>
                <c:pt idx="500">
                  <c:v>0.74993108008940024</c:v>
                </c:pt>
                <c:pt idx="501">
                  <c:v>0.75137592833085731</c:v>
                </c:pt>
                <c:pt idx="502">
                  <c:v>0.75282077441161466</c:v>
                </c:pt>
                <c:pt idx="503">
                  <c:v>0.75426561805515346</c:v>
                </c:pt>
                <c:pt idx="504">
                  <c:v>0.75571045898494627</c:v>
                </c:pt>
                <c:pt idx="505">
                  <c:v>0.75715529692445571</c:v>
                </c:pt>
                <c:pt idx="506">
                  <c:v>0.75860013159713369</c:v>
                </c:pt>
                <c:pt idx="507">
                  <c:v>0.76004496272641975</c:v>
                </c:pt>
                <c:pt idx="508">
                  <c:v>0.76148979003574058</c:v>
                </c:pt>
                <c:pt idx="509">
                  <c:v>0.76293461324850831</c:v>
                </c:pt>
                <c:pt idx="510">
                  <c:v>0.76437943208811987</c:v>
                </c:pt>
                <c:pt idx="511">
                  <c:v>0.76582424627795564</c:v>
                </c:pt>
                <c:pt idx="512">
                  <c:v>0.76726905554137848</c:v>
                </c:pt>
                <c:pt idx="513">
                  <c:v>0.76871385960173233</c:v>
                </c:pt>
                <c:pt idx="514">
                  <c:v>0.77015865818234153</c:v>
                </c:pt>
                <c:pt idx="515">
                  <c:v>0.7716034510065094</c:v>
                </c:pt>
                <c:pt idx="516">
                  <c:v>0.77304823779751719</c:v>
                </c:pt>
                <c:pt idx="517">
                  <c:v>0.77449301827862294</c:v>
                </c:pt>
                <c:pt idx="518">
                  <c:v>0.77593779217306058</c:v>
                </c:pt>
                <c:pt idx="519">
                  <c:v>0.77738255920403865</c:v>
                </c:pt>
                <c:pt idx="520">
                  <c:v>0.77882731909473901</c:v>
                </c:pt>
                <c:pt idx="521">
                  <c:v>0.78027207156831613</c:v>
                </c:pt>
                <c:pt idx="522">
                  <c:v>0.78171681634789558</c:v>
                </c:pt>
                <c:pt idx="523">
                  <c:v>0.78316155315657332</c:v>
                </c:pt>
                <c:pt idx="524">
                  <c:v>0.78460628171741409</c:v>
                </c:pt>
                <c:pt idx="525">
                  <c:v>0.78605100175345088</c:v>
                </c:pt>
                <c:pt idx="526">
                  <c:v>0.78749571298768328</c:v>
                </c:pt>
                <c:pt idx="527">
                  <c:v>0.78894041514307656</c:v>
                </c:pt>
                <c:pt idx="528">
                  <c:v>0.79038510794256078</c:v>
                </c:pt>
                <c:pt idx="529">
                  <c:v>0.7918297911090294</c:v>
                </c:pt>
                <c:pt idx="530">
                  <c:v>0.79327446436533822</c:v>
                </c:pt>
                <c:pt idx="531">
                  <c:v>0.7947191274343044</c:v>
                </c:pt>
                <c:pt idx="532">
                  <c:v>0.79616378003870503</c:v>
                </c:pt>
                <c:pt idx="533">
                  <c:v>0.79760842190127623</c:v>
                </c:pt>
                <c:pt idx="534">
                  <c:v>0.79905305274471228</c:v>
                </c:pt>
                <c:pt idx="535">
                  <c:v>0.80049767229166391</c:v>
                </c:pt>
                <c:pt idx="536">
                  <c:v>0.80194228026473768</c:v>
                </c:pt>
                <c:pt idx="537">
                  <c:v>0.80338687638649464</c:v>
                </c:pt>
                <c:pt idx="538">
                  <c:v>0.8048314603794493</c:v>
                </c:pt>
                <c:pt idx="539">
                  <c:v>0.80627603196606834</c:v>
                </c:pt>
                <c:pt idx="540">
                  <c:v>0.80772059086876979</c:v>
                </c:pt>
                <c:pt idx="541">
                  <c:v>0.80916513680992153</c:v>
                </c:pt>
                <c:pt idx="542">
                  <c:v>0.81060966951184044</c:v>
                </c:pt>
                <c:pt idx="543">
                  <c:v>0.81205418869679125</c:v>
                </c:pt>
                <c:pt idx="544">
                  <c:v>0.81349869408698539</c:v>
                </c:pt>
                <c:pt idx="545">
                  <c:v>0.81494318540457955</c:v>
                </c:pt>
                <c:pt idx="546">
                  <c:v>0.81638766237167526</c:v>
                </c:pt>
                <c:pt idx="547">
                  <c:v>0.81783212471031697</c:v>
                </c:pt>
                <c:pt idx="548">
                  <c:v>0.8192765721424915</c:v>
                </c:pt>
                <c:pt idx="549">
                  <c:v>0.82072100439012663</c:v>
                </c:pt>
                <c:pt idx="550">
                  <c:v>0.82216542117509006</c:v>
                </c:pt>
                <c:pt idx="551">
                  <c:v>0.82360982221918821</c:v>
                </c:pt>
                <c:pt idx="552">
                  <c:v>0.82505420724416523</c:v>
                </c:pt>
                <c:pt idx="553">
                  <c:v>0.82649857597170173</c:v>
                </c:pt>
                <c:pt idx="554">
                  <c:v>0.82794292812341375</c:v>
                </c:pt>
                <c:pt idx="555">
                  <c:v>0.82938726342085145</c:v>
                </c:pt>
                <c:pt idx="556">
                  <c:v>0.83083158158549808</c:v>
                </c:pt>
                <c:pt idx="557">
                  <c:v>0.83227588233876904</c:v>
                </c:pt>
                <c:pt idx="558">
                  <c:v>0.83372016540201033</c:v>
                </c:pt>
                <c:pt idx="559">
                  <c:v>0.83516443049649791</c:v>
                </c:pt>
                <c:pt idx="560">
                  <c:v>0.83660867734343602</c:v>
                </c:pt>
                <c:pt idx="561">
                  <c:v>0.83805290566395652</c:v>
                </c:pt>
                <c:pt idx="562">
                  <c:v>0.83949711517911729</c:v>
                </c:pt>
                <c:pt idx="563">
                  <c:v>0.84094130560990166</c:v>
                </c:pt>
                <c:pt idx="564">
                  <c:v>0.84238547667721675</c:v>
                </c:pt>
                <c:pt idx="565">
                  <c:v>0.84382962810189244</c:v>
                </c:pt>
                <c:pt idx="566">
                  <c:v>0.84527375960468054</c:v>
                </c:pt>
                <c:pt idx="567">
                  <c:v>0.84671787090625317</c:v>
                </c:pt>
                <c:pt idx="568">
                  <c:v>0.84816196172720204</c:v>
                </c:pt>
                <c:pt idx="569">
                  <c:v>0.84960603178803695</c:v>
                </c:pt>
                <c:pt idx="570">
                  <c:v>0.85105008080918498</c:v>
                </c:pt>
                <c:pt idx="571">
                  <c:v>0.85249410851098895</c:v>
                </c:pt>
                <c:pt idx="572">
                  <c:v>0.85393811461370661</c:v>
                </c:pt>
                <c:pt idx="573">
                  <c:v>0.85538209883750937</c:v>
                </c:pt>
                <c:pt idx="574">
                  <c:v>0.85682606090248103</c:v>
                </c:pt>
                <c:pt idx="575">
                  <c:v>0.85827000052861679</c:v>
                </c:pt>
                <c:pt idx="576">
                  <c:v>0.85971391743582204</c:v>
                </c:pt>
                <c:pt idx="577">
                  <c:v>0.86115781134391112</c:v>
                </c:pt>
                <c:pt idx="578">
                  <c:v>0.86260168197260623</c:v>
                </c:pt>
                <c:pt idx="579">
                  <c:v>0.86404552904153631</c:v>
                </c:pt>
                <c:pt idx="580">
                  <c:v>0.86548935227023582</c:v>
                </c:pt>
                <c:pt idx="581">
                  <c:v>0.86693315137814353</c:v>
                </c:pt>
                <c:pt idx="582">
                  <c:v>0.86837692608460149</c:v>
                </c:pt>
                <c:pt idx="583">
                  <c:v>0.86982067610885372</c:v>
                </c:pt>
                <c:pt idx="584">
                  <c:v>0.87126440117004511</c:v>
                </c:pt>
                <c:pt idx="585">
                  <c:v>0.87270810098722029</c:v>
                </c:pt>
                <c:pt idx="586">
                  <c:v>0.87415177527932253</c:v>
                </c:pt>
                <c:pt idx="587">
                  <c:v>0.87559542376519217</c:v>
                </c:pt>
                <c:pt idx="588">
                  <c:v>0.87703904616356598</c:v>
                </c:pt>
                <c:pt idx="589">
                  <c:v>0.87848264219307559</c:v>
                </c:pt>
                <c:pt idx="590">
                  <c:v>0.87992621157224649</c:v>
                </c:pt>
                <c:pt idx="591">
                  <c:v>0.8813697540194968</c:v>
                </c:pt>
                <c:pt idx="592">
                  <c:v>0.88281326925313619</c:v>
                </c:pt>
                <c:pt idx="593">
                  <c:v>0.88425675699136452</c:v>
                </c:pt>
                <c:pt idx="594">
                  <c:v>0.88570021695227086</c:v>
                </c:pt>
                <c:pt idx="595">
                  <c:v>0.88714364885383212</c:v>
                </c:pt>
                <c:pt idx="596">
                  <c:v>0.88858705241391189</c:v>
                </c:pt>
                <c:pt idx="597">
                  <c:v>0.8900304273502595</c:v>
                </c:pt>
                <c:pt idx="598">
                  <c:v>0.89147377338050837</c:v>
                </c:pt>
                <c:pt idx="599">
                  <c:v>0.89291709022217536</c:v>
                </c:pt>
                <c:pt idx="600">
                  <c:v>0.89436037759265907</c:v>
                </c:pt>
                <c:pt idx="601">
                  <c:v>0.895803635209239</c:v>
                </c:pt>
                <c:pt idx="602">
                  <c:v>0.89724686278907428</c:v>
                </c:pt>
                <c:pt idx="603">
                  <c:v>0.89869006004920227</c:v>
                </c:pt>
                <c:pt idx="604">
                  <c:v>0.9001332267065375</c:v>
                </c:pt>
                <c:pt idx="605">
                  <c:v>0.90157636247787065</c:v>
                </c:pt>
                <c:pt idx="606">
                  <c:v>0.90301946707986713</c:v>
                </c:pt>
                <c:pt idx="607">
                  <c:v>0.9044625402290658</c:v>
                </c:pt>
                <c:pt idx="608">
                  <c:v>0.90590558164187807</c:v>
                </c:pt>
                <c:pt idx="609">
                  <c:v>0.90734859103458632</c:v>
                </c:pt>
                <c:pt idx="610">
                  <c:v>0.90879156812334294</c:v>
                </c:pt>
                <c:pt idx="611">
                  <c:v>0.9102345126241691</c:v>
                </c:pt>
                <c:pt idx="612">
                  <c:v>0.91167742425295339</c:v>
                </c:pt>
                <c:pt idx="613">
                  <c:v>0.91312030272545086</c:v>
                </c:pt>
                <c:pt idx="614">
                  <c:v>0.91456314775728154</c:v>
                </c:pt>
                <c:pt idx="615">
                  <c:v>0.91600595906392923</c:v>
                </c:pt>
                <c:pt idx="616">
                  <c:v>0.91744873636074054</c:v>
                </c:pt>
                <c:pt idx="617">
                  <c:v>0.91889147936292337</c:v>
                </c:pt>
                <c:pt idx="618">
                  <c:v>0.92033418778554588</c:v>
                </c:pt>
                <c:pt idx="619">
                  <c:v>0.9217768613435352</c:v>
                </c:pt>
                <c:pt idx="620">
                  <c:v>0.92321949975167616</c:v>
                </c:pt>
                <c:pt idx="621">
                  <c:v>0.92466210272461002</c:v>
                </c:pt>
                <c:pt idx="622">
                  <c:v>0.92610466997683338</c:v>
                </c:pt>
                <c:pt idx="623">
                  <c:v>0.92754720122269685</c:v>
                </c:pt>
                <c:pt idx="624">
                  <c:v>0.92898969617640381</c:v>
                </c:pt>
                <c:pt idx="625">
                  <c:v>0.93043215455200923</c:v>
                </c:pt>
                <c:pt idx="626">
                  <c:v>0.93187457606341839</c:v>
                </c:pt>
                <c:pt idx="627">
                  <c:v>0.9333169604243855</c:v>
                </c:pt>
                <c:pt idx="628">
                  <c:v>0.93475930734851265</c:v>
                </c:pt>
                <c:pt idx="629">
                  <c:v>0.93620161654924849</c:v>
                </c:pt>
                <c:pt idx="630">
                  <c:v>0.93764388773988705</c:v>
                </c:pt>
                <c:pt idx="631">
                  <c:v>0.93908612063356633</c:v>
                </c:pt>
                <c:pt idx="632">
                  <c:v>0.94052831494326716</c:v>
                </c:pt>
                <c:pt idx="633">
                  <c:v>0.94197047038181192</c:v>
                </c:pt>
                <c:pt idx="634">
                  <c:v>0.94341258666186312</c:v>
                </c:pt>
                <c:pt idx="635">
                  <c:v>0.9448546634959224</c:v>
                </c:pt>
                <c:pt idx="636">
                  <c:v>0.9462967005963292</c:v>
                </c:pt>
                <c:pt idx="637">
                  <c:v>0.94773869767525931</c:v>
                </c:pt>
                <c:pt idx="638">
                  <c:v>0.94918065444472377</c:v>
                </c:pt>
                <c:pt idx="639">
                  <c:v>0.95062257061656763</c:v>
                </c:pt>
                <c:pt idx="640">
                  <c:v>0.95206444590246853</c:v>
                </c:pt>
                <c:pt idx="641">
                  <c:v>0.95350628001393534</c:v>
                </c:pt>
                <c:pt idx="642">
                  <c:v>0.9549480726623073</c:v>
                </c:pt>
                <c:pt idx="643">
                  <c:v>0.95638982355875224</c:v>
                </c:pt>
                <c:pt idx="644">
                  <c:v>0.95783153241426566</c:v>
                </c:pt>
                <c:pt idx="645">
                  <c:v>0.95927319893966922</c:v>
                </c:pt>
                <c:pt idx="646">
                  <c:v>0.96071482284560961</c:v>
                </c:pt>
                <c:pt idx="647">
                  <c:v>0.96215640384255707</c:v>
                </c:pt>
                <c:pt idx="648">
                  <c:v>0.96359794164080415</c:v>
                </c:pt>
                <c:pt idx="649">
                  <c:v>0.9650394359504646</c:v>
                </c:pt>
                <c:pt idx="650">
                  <c:v>0.9664808864814719</c:v>
                </c:pt>
                <c:pt idx="651">
                  <c:v>0.9679222929435779</c:v>
                </c:pt>
                <c:pt idx="652">
                  <c:v>0.96936365504635169</c:v>
                </c:pt>
                <c:pt idx="653">
                  <c:v>0.97080497249917808</c:v>
                </c:pt>
                <c:pt idx="654">
                  <c:v>0.97224624501125645</c:v>
                </c:pt>
                <c:pt idx="655">
                  <c:v>0.97368747229159947</c:v>
                </c:pt>
                <c:pt idx="656">
                  <c:v>0.9751286540490316</c:v>
                </c:pt>
                <c:pt idx="657">
                  <c:v>0.97656978999218791</c:v>
                </c:pt>
                <c:pt idx="658">
                  <c:v>0.97801087982951262</c:v>
                </c:pt>
                <c:pt idx="659">
                  <c:v>0.97945192326925801</c:v>
                </c:pt>
                <c:pt idx="660">
                  <c:v>0.98089292001948292</c:v>
                </c:pt>
                <c:pt idx="661">
                  <c:v>0.98233386978805137</c:v>
                </c:pt>
                <c:pt idx="662">
                  <c:v>0.98377477228263122</c:v>
                </c:pt>
                <c:pt idx="663">
                  <c:v>0.98521562721069311</c:v>
                </c:pt>
                <c:pt idx="664">
                  <c:v>0.98665643427950889</c:v>
                </c:pt>
                <c:pt idx="665">
                  <c:v>0.98809719319615008</c:v>
                </c:pt>
                <c:pt idx="666">
                  <c:v>0.98953790366748706</c:v>
                </c:pt>
                <c:pt idx="667">
                  <c:v>0.99097856540018714</c:v>
                </c:pt>
                <c:pt idx="668">
                  <c:v>0.99241917810071367</c:v>
                </c:pt>
                <c:pt idx="669">
                  <c:v>0.9938597414753243</c:v>
                </c:pt>
                <c:pt idx="670">
                  <c:v>0.99530025523006993</c:v>
                </c:pt>
                <c:pt idx="671">
                  <c:v>0.99674071907079331</c:v>
                </c:pt>
                <c:pt idx="672">
                  <c:v>0.99818113270312736</c:v>
                </c:pt>
                <c:pt idx="673">
                  <c:v>0.99962149583249416</c:v>
                </c:pt>
                <c:pt idx="674">
                  <c:v>1.0010618081641034</c:v>
                </c:pt>
                <c:pt idx="675">
                  <c:v>1.0025020694029512</c:v>
                </c:pt>
                <c:pt idx="676">
                  <c:v>1.0039422792538182</c:v>
                </c:pt>
                <c:pt idx="677">
                  <c:v>1.005382437421269</c:v>
                </c:pt>
                <c:pt idx="678">
                  <c:v>1.0068225436096501</c:v>
                </c:pt>
                <c:pt idx="679">
                  <c:v>1.0082625975230888</c:v>
                </c:pt>
                <c:pt idx="680">
                  <c:v>1.0097025988654917</c:v>
                </c:pt>
                <c:pt idx="681">
                  <c:v>1.0111425473405435</c:v>
                </c:pt>
                <c:pt idx="682">
                  <c:v>1.0125824426517052</c:v>
                </c:pt>
                <c:pt idx="683">
                  <c:v>1.0140222845022131</c:v>
                </c:pt>
                <c:pt idx="684">
                  <c:v>1.0154620725950771</c:v>
                </c:pt>
                <c:pt idx="685">
                  <c:v>1.0169018066330799</c:v>
                </c:pt>
                <c:pt idx="686">
                  <c:v>1.0183414863187745</c:v>
                </c:pt>
                <c:pt idx="687">
                  <c:v>1.0197811113544839</c:v>
                </c:pt>
                <c:pt idx="688">
                  <c:v>1.0212206814422988</c:v>
                </c:pt>
                <c:pt idx="689">
                  <c:v>1.0226601962840769</c:v>
                </c:pt>
                <c:pt idx="690">
                  <c:v>1.024099655581441</c:v>
                </c:pt>
                <c:pt idx="691">
                  <c:v>1.0255390590357776</c:v>
                </c:pt>
                <c:pt idx="692">
                  <c:v>1.0269784063482357</c:v>
                </c:pt>
                <c:pt idx="693">
                  <c:v>1.028417697219725</c:v>
                </c:pt>
                <c:pt idx="694">
                  <c:v>1.0298569313509152</c:v>
                </c:pt>
                <c:pt idx="695">
                  <c:v>1.0312961084422334</c:v>
                </c:pt>
                <c:pt idx="696">
                  <c:v>1.0327352281938638</c:v>
                </c:pt>
                <c:pt idx="697">
                  <c:v>1.0341742903057454</c:v>
                </c:pt>
                <c:pt idx="698">
                  <c:v>1.0356132944775711</c:v>
                </c:pt>
                <c:pt idx="699">
                  <c:v>1.0370522404087861</c:v>
                </c:pt>
                <c:pt idx="700">
                  <c:v>1.038491127798586</c:v>
                </c:pt>
                <c:pt idx="701">
                  <c:v>1.0399299563459161</c:v>
                </c:pt>
                <c:pt idx="702">
                  <c:v>1.0413687257494693</c:v>
                </c:pt>
                <c:pt idx="703">
                  <c:v>1.0428074357076844</c:v>
                </c:pt>
                <c:pt idx="704">
                  <c:v>1.0442460859187459</c:v>
                </c:pt>
                <c:pt idx="705">
                  <c:v>1.0456846760805811</c:v>
                </c:pt>
                <c:pt idx="706">
                  <c:v>1.0471232058908595</c:v>
                </c:pt>
                <c:pt idx="707">
                  <c:v>1.0485616750469908</c:v>
                </c:pt>
                <c:pt idx="708">
                  <c:v>1.0500000832461236</c:v>
                </c:pt>
                <c:pt idx="709">
                  <c:v>1.0514384301851438</c:v>
                </c:pt>
                <c:pt idx="710">
                  <c:v>1.0528767155606733</c:v>
                </c:pt>
                <c:pt idx="711">
                  <c:v>1.0543149390690685</c:v>
                </c:pt>
                <c:pt idx="712">
                  <c:v>1.0557531004064185</c:v>
                </c:pt>
                <c:pt idx="713">
                  <c:v>1.0571911992685437</c:v>
                </c:pt>
                <c:pt idx="714">
                  <c:v>1.0586292353509943</c:v>
                </c:pt>
                <c:pt idx="715">
                  <c:v>1.0600672083490492</c:v>
                </c:pt>
                <c:pt idx="716">
                  <c:v>1.0615051179577135</c:v>
                </c:pt>
                <c:pt idx="717">
                  <c:v>1.0629429638717178</c:v>
                </c:pt>
                <c:pt idx="718">
                  <c:v>1.0643807457855166</c:v>
                </c:pt>
                <c:pt idx="719">
                  <c:v>1.0658184633932859</c:v>
                </c:pt>
                <c:pt idx="720">
                  <c:v>1.0672561163889231</c:v>
                </c:pt>
                <c:pt idx="721">
                  <c:v>1.0686937044660441</c:v>
                </c:pt>
                <c:pt idx="722">
                  <c:v>1.0701312273179822</c:v>
                </c:pt>
                <c:pt idx="723">
                  <c:v>1.0715686846377872</c:v>
                </c:pt>
                <c:pt idx="724">
                  <c:v>1.0730060761182227</c:v>
                </c:pt>
                <c:pt idx="725">
                  <c:v>1.0744434014517654</c:v>
                </c:pt>
                <c:pt idx="726">
                  <c:v>1.0758806603306028</c:v>
                </c:pt>
                <c:pt idx="727">
                  <c:v>1.0773178524466327</c:v>
                </c:pt>
                <c:pt idx="728">
                  <c:v>1.0787549774914602</c:v>
                </c:pt>
                <c:pt idx="729">
                  <c:v>1.0801920351563974</c:v>
                </c:pt>
                <c:pt idx="730">
                  <c:v>1.0816290251324612</c:v>
                </c:pt>
                <c:pt idx="731">
                  <c:v>1.0830659471103714</c:v>
                </c:pt>
                <c:pt idx="732">
                  <c:v>1.0845028007805497</c:v>
                </c:pt>
                <c:pt idx="733">
                  <c:v>1.0859395858331178</c:v>
                </c:pt>
                <c:pt idx="734">
                  <c:v>1.0873763019578957</c:v>
                </c:pt>
                <c:pt idx="735">
                  <c:v>1.0888129488444007</c:v>
                </c:pt>
                <c:pt idx="736">
                  <c:v>1.0902495261818446</c:v>
                </c:pt>
                <c:pt idx="737">
                  <c:v>1.0916860336591332</c:v>
                </c:pt>
                <c:pt idx="738">
                  <c:v>1.0931224709648641</c:v>
                </c:pt>
                <c:pt idx="739">
                  <c:v>1.0945588377873252</c:v>
                </c:pt>
                <c:pt idx="740">
                  <c:v>1.0959951338144931</c:v>
                </c:pt>
                <c:pt idx="741">
                  <c:v>1.0974313587340312</c:v>
                </c:pt>
                <c:pt idx="742">
                  <c:v>1.0988675122332883</c:v>
                </c:pt>
                <c:pt idx="743">
                  <c:v>1.1003035939992969</c:v>
                </c:pt>
                <c:pt idx="744">
                  <c:v>1.1017396037187714</c:v>
                </c:pt>
                <c:pt idx="745">
                  <c:v>1.103175541078107</c:v>
                </c:pt>
                <c:pt idx="746">
                  <c:v>1.1046114057633769</c:v>
                </c:pt>
                <c:pt idx="747">
                  <c:v>1.1060471974603319</c:v>
                </c:pt>
                <c:pt idx="748">
                  <c:v>1.1074829158543975</c:v>
                </c:pt>
                <c:pt idx="749">
                  <c:v>1.1089185606306731</c:v>
                </c:pt>
                <c:pt idx="750">
                  <c:v>1.11035413147393</c:v>
                </c:pt>
                <c:pt idx="751">
                  <c:v>1.1117896280686099</c:v>
                </c:pt>
                <c:pt idx="752">
                  <c:v>1.1132250500988228</c:v>
                </c:pt>
                <c:pt idx="753">
                  <c:v>1.1146603972483451</c:v>
                </c:pt>
                <c:pt idx="754">
                  <c:v>1.116095669200619</c:v>
                </c:pt>
                <c:pt idx="755">
                  <c:v>1.1175308656387495</c:v>
                </c:pt>
                <c:pt idx="756">
                  <c:v>1.1189659862455033</c:v>
                </c:pt>
                <c:pt idx="757">
                  <c:v>1.1204010307033072</c:v>
                </c:pt>
                <c:pt idx="758">
                  <c:v>1.1218359986942459</c:v>
                </c:pt>
                <c:pt idx="759">
                  <c:v>1.1232708899000605</c:v>
                </c:pt>
                <c:pt idx="760">
                  <c:v>1.1247057040021469</c:v>
                </c:pt>
                <c:pt idx="761">
                  <c:v>1.1261404406815536</c:v>
                </c:pt>
                <c:pt idx="762">
                  <c:v>1.1275750996189804</c:v>
                </c:pt>
                <c:pt idx="763">
                  <c:v>1.1290096804947762</c:v>
                </c:pt>
                <c:pt idx="764">
                  <c:v>1.1304441829889378</c:v>
                </c:pt>
                <c:pt idx="765">
                  <c:v>1.1318786067811075</c:v>
                </c:pt>
                <c:pt idx="766">
                  <c:v>1.1333129515505718</c:v>
                </c:pt>
                <c:pt idx="767">
                  <c:v>1.1347472169762591</c:v>
                </c:pt>
                <c:pt idx="768">
                  <c:v>1.1361814027367385</c:v>
                </c:pt>
                <c:pt idx="769">
                  <c:v>1.1376155085102175</c:v>
                </c:pt>
                <c:pt idx="770">
                  <c:v>1.1390495339745403</c:v>
                </c:pt>
                <c:pt idx="771">
                  <c:v>1.140483478807186</c:v>
                </c:pt>
                <c:pt idx="772">
                  <c:v>1.1419173426852671</c:v>
                </c:pt>
                <c:pt idx="773">
                  <c:v>1.1433511252855271</c:v>
                </c:pt>
                <c:pt idx="774">
                  <c:v>1.1447848262843392</c:v>
                </c:pt>
                <c:pt idx="775">
                  <c:v>1.146218445357704</c:v>
                </c:pt>
                <c:pt idx="776">
                  <c:v>1.1476519821812479</c:v>
                </c:pt>
                <c:pt idx="777">
                  <c:v>1.149085436430221</c:v>
                </c:pt>
                <c:pt idx="778">
                  <c:v>1.1505188077794959</c:v>
                </c:pt>
                <c:pt idx="779">
                  <c:v>1.151952095903565</c:v>
                </c:pt>
                <c:pt idx="780">
                  <c:v>1.1533853004765389</c:v>
                </c:pt>
                <c:pt idx="781">
                  <c:v>1.1548184211721448</c:v>
                </c:pt>
                <c:pt idx="782">
                  <c:v>1.1562514576637244</c:v>
                </c:pt>
                <c:pt idx="783">
                  <c:v>1.1576844096242318</c:v>
                </c:pt>
                <c:pt idx="784">
                  <c:v>1.1591172767262321</c:v>
                </c:pt>
                <c:pt idx="785">
                  <c:v>1.1605500586418989</c:v>
                </c:pt>
                <c:pt idx="786">
                  <c:v>1.1619827550430128</c:v>
                </c:pt>
                <c:pt idx="787">
                  <c:v>1.1634153656009594</c:v>
                </c:pt>
                <c:pt idx="788">
                  <c:v>1.1648478899867272</c:v>
                </c:pt>
                <c:pt idx="789">
                  <c:v>1.1662803278709057</c:v>
                </c:pt>
                <c:pt idx="790">
                  <c:v>1.1677126789236838</c:v>
                </c:pt>
                <c:pt idx="791">
                  <c:v>1.1691449428148473</c:v>
                </c:pt>
                <c:pt idx="792">
                  <c:v>1.1705771192137773</c:v>
                </c:pt>
                <c:pt idx="793">
                  <c:v>1.1720092077894479</c:v>
                </c:pt>
                <c:pt idx="794">
                  <c:v>1.1734412082104251</c:v>
                </c:pt>
                <c:pt idx="795">
                  <c:v>1.1748731201448637</c:v>
                </c:pt>
                <c:pt idx="796">
                  <c:v>1.1763049432605057</c:v>
                </c:pt>
                <c:pt idx="797">
                  <c:v>1.1777366772246787</c:v>
                </c:pt>
                <c:pt idx="798">
                  <c:v>1.1791683217042934</c:v>
                </c:pt>
                <c:pt idx="799">
                  <c:v>1.1805998763658418</c:v>
                </c:pt>
                <c:pt idx="800">
                  <c:v>1.1820313408753955</c:v>
                </c:pt>
                <c:pt idx="801">
                  <c:v>1.1834627148986028</c:v>
                </c:pt>
                <c:pt idx="802">
                  <c:v>1.1848939981006874</c:v>
                </c:pt>
                <c:pt idx="803">
                  <c:v>1.1863251901464464</c:v>
                </c:pt>
                <c:pt idx="804">
                  <c:v>1.1877562907002477</c:v>
                </c:pt>
                <c:pt idx="805">
                  <c:v>1.1891872994260284</c:v>
                </c:pt>
                <c:pt idx="806">
                  <c:v>1.1906182159872924</c:v>
                </c:pt>
                <c:pt idx="807">
                  <c:v>1.1920490400471089</c:v>
                </c:pt>
                <c:pt idx="808">
                  <c:v>1.1934797712681096</c:v>
                </c:pt>
                <c:pt idx="809">
                  <c:v>1.1949104093124869</c:v>
                </c:pt>
                <c:pt idx="810">
                  <c:v>1.196340953841992</c:v>
                </c:pt>
                <c:pt idx="811">
                  <c:v>1.1977714045179328</c:v>
                </c:pt>
                <c:pt idx="812">
                  <c:v>1.1992017610011714</c:v>
                </c:pt>
                <c:pt idx="813">
                  <c:v>1.2006320229521219</c:v>
                </c:pt>
                <c:pt idx="814">
                  <c:v>1.2020621900307491</c:v>
                </c:pt>
                <c:pt idx="815">
                  <c:v>1.2034922618965658</c:v>
                </c:pt>
                <c:pt idx="816">
                  <c:v>1.2049222382086304</c:v>
                </c:pt>
                <c:pt idx="817">
                  <c:v>1.2063521186255453</c:v>
                </c:pt>
                <c:pt idx="818">
                  <c:v>1.2077819028054542</c:v>
                </c:pt>
                <c:pt idx="819">
                  <c:v>1.2092115904060403</c:v>
                </c:pt>
                <c:pt idx="820">
                  <c:v>1.2106411810845241</c:v>
                </c:pt>
                <c:pt idx="821">
                  <c:v>1.212070674497661</c:v>
                </c:pt>
                <c:pt idx="822">
                  <c:v>1.2135000703017396</c:v>
                </c:pt>
                <c:pt idx="823">
                  <c:v>1.2149293681525786</c:v>
                </c:pt>
                <c:pt idx="824">
                  <c:v>1.2163585677055253</c:v>
                </c:pt>
                <c:pt idx="825">
                  <c:v>1.2177876686154534</c:v>
                </c:pt>
                <c:pt idx="826">
                  <c:v>1.2192166705367604</c:v>
                </c:pt>
                <c:pt idx="827">
                  <c:v>1.2206455731233654</c:v>
                </c:pt>
                <c:pt idx="828">
                  <c:v>1.2220743760287072</c:v>
                </c:pt>
                <c:pt idx="829">
                  <c:v>1.2235030789057415</c:v>
                </c:pt>
                <c:pt idx="830">
                  <c:v>1.2249316814069393</c:v>
                </c:pt>
                <c:pt idx="831">
                  <c:v>1.2263601831842841</c:v>
                </c:pt>
                <c:pt idx="832">
                  <c:v>1.2277885838892695</c:v>
                </c:pt>
                <c:pt idx="833">
                  <c:v>1.2292168831728976</c:v>
                </c:pt>
                <c:pt idx="834">
                  <c:v>1.2306450806856759</c:v>
                </c:pt>
                <c:pt idx="835">
                  <c:v>1.2313445420810851</c:v>
                </c:pt>
                <c:pt idx="836">
                  <c:v>1.2320440034764943</c:v>
                </c:pt>
                <c:pt idx="837">
                  <c:v>1.2327434648719036</c:v>
                </c:pt>
                <c:pt idx="838">
                  <c:v>1.2334429262673128</c:v>
                </c:pt>
                <c:pt idx="839">
                  <c:v>1.234142387662722</c:v>
                </c:pt>
                <c:pt idx="840">
                  <c:v>1.2348418490581312</c:v>
                </c:pt>
                <c:pt idx="841">
                  <c:v>1.2355413104535404</c:v>
                </c:pt>
                <c:pt idx="842">
                  <c:v>1.2362407718489496</c:v>
                </c:pt>
                <c:pt idx="843">
                  <c:v>1.2369402332443589</c:v>
                </c:pt>
                <c:pt idx="844">
                  <c:v>1.2376396946397681</c:v>
                </c:pt>
                <c:pt idx="845">
                  <c:v>1.2383391560351773</c:v>
                </c:pt>
                <c:pt idx="846">
                  <c:v>1.2390386174305865</c:v>
                </c:pt>
                <c:pt idx="847">
                  <c:v>1.2397380788259957</c:v>
                </c:pt>
                <c:pt idx="848">
                  <c:v>1.240437540221405</c:v>
                </c:pt>
                <c:pt idx="849">
                  <c:v>1.2411370016168142</c:v>
                </c:pt>
                <c:pt idx="850">
                  <c:v>1.2418364630122234</c:v>
                </c:pt>
                <c:pt idx="851">
                  <c:v>1.2425359244076326</c:v>
                </c:pt>
                <c:pt idx="852">
                  <c:v>1.2432353858030418</c:v>
                </c:pt>
                <c:pt idx="853">
                  <c:v>1.243934847198451</c:v>
                </c:pt>
                <c:pt idx="854">
                  <c:v>1.2446343085938603</c:v>
                </c:pt>
                <c:pt idx="855">
                  <c:v>1.2453337699892695</c:v>
                </c:pt>
                <c:pt idx="856">
                  <c:v>1.2460332313846787</c:v>
                </c:pt>
                <c:pt idx="857">
                  <c:v>1.2467326927800879</c:v>
                </c:pt>
                <c:pt idx="858">
                  <c:v>1.2474321541754971</c:v>
                </c:pt>
                <c:pt idx="859">
                  <c:v>1.2481316155709063</c:v>
                </c:pt>
                <c:pt idx="860">
                  <c:v>1.2488310769663156</c:v>
                </c:pt>
                <c:pt idx="861">
                  <c:v>1.2495305383617248</c:v>
                </c:pt>
                <c:pt idx="862">
                  <c:v>1.250229999757134</c:v>
                </c:pt>
                <c:pt idx="863">
                  <c:v>1.2509294611525432</c:v>
                </c:pt>
                <c:pt idx="864">
                  <c:v>1.2516289225479524</c:v>
                </c:pt>
                <c:pt idx="865">
                  <c:v>1.2523283839433617</c:v>
                </c:pt>
                <c:pt idx="866">
                  <c:v>1.2530278453387709</c:v>
                </c:pt>
                <c:pt idx="867">
                  <c:v>1.2537273067341801</c:v>
                </c:pt>
                <c:pt idx="868">
                  <c:v>1.2544267681295893</c:v>
                </c:pt>
                <c:pt idx="869">
                  <c:v>1.2551262295249985</c:v>
                </c:pt>
                <c:pt idx="870">
                  <c:v>1.2558256909204077</c:v>
                </c:pt>
                <c:pt idx="871">
                  <c:v>1.256525152315817</c:v>
                </c:pt>
                <c:pt idx="872">
                  <c:v>1.2572246137112262</c:v>
                </c:pt>
                <c:pt idx="873">
                  <c:v>1.2579240751066354</c:v>
                </c:pt>
                <c:pt idx="874">
                  <c:v>1.2586235365020446</c:v>
                </c:pt>
                <c:pt idx="875">
                  <c:v>1.2593229978974538</c:v>
                </c:pt>
                <c:pt idx="876">
                  <c:v>1.2600224592928631</c:v>
                </c:pt>
                <c:pt idx="877">
                  <c:v>1.2607219206882723</c:v>
                </c:pt>
                <c:pt idx="878">
                  <c:v>1.2614213820836815</c:v>
                </c:pt>
                <c:pt idx="879">
                  <c:v>1.2621208434790907</c:v>
                </c:pt>
                <c:pt idx="880">
                  <c:v>1.2628203048744999</c:v>
                </c:pt>
                <c:pt idx="881">
                  <c:v>1.2635197662699091</c:v>
                </c:pt>
                <c:pt idx="882">
                  <c:v>1.2642192276653184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471.3226234294246</c:v>
                </c:pt>
                <c:pt idx="2">
                  <c:v>541.22795313791232</c:v>
                </c:pt>
                <c:pt idx="3">
                  <c:v>591.84750543549069</c:v>
                </c:pt>
                <c:pt idx="4">
                  <c:v>629.70619379540824</c:v>
                </c:pt>
                <c:pt idx="5">
                  <c:v>658.65384580517787</c:v>
                </c:pt>
                <c:pt idx="6">
                  <c:v>681.17097464370852</c:v>
                </c:pt>
                <c:pt idx="7">
                  <c:v>698.94457647872446</c:v>
                </c:pt>
                <c:pt idx="8">
                  <c:v>713.16409174097168</c:v>
                </c:pt>
                <c:pt idx="9">
                  <c:v>724.68971174032868</c:v>
                </c:pt>
                <c:pt idx="10">
                  <c:v>734.15518787286294</c:v>
                </c:pt>
                <c:pt idx="11">
                  <c:v>742.03403703357105</c:v>
                </c:pt>
                <c:pt idx="12">
                  <c:v>748.68391784769608</c:v>
                </c:pt>
                <c:pt idx="13">
                  <c:v>754.37731053575862</c:v>
                </c:pt>
                <c:pt idx="14">
                  <c:v>759.32324863561212</c:v>
                </c:pt>
                <c:pt idx="15">
                  <c:v>763.6830112214567</c:v>
                </c:pt>
                <c:pt idx="16">
                  <c:v>767.58162970253488</c:v>
                </c:pt>
                <c:pt idx="17">
                  <c:v>771.11643096039086</c:v>
                </c:pt>
                <c:pt idx="18">
                  <c:v>774.36344464226511</c:v>
                </c:pt>
                <c:pt idx="19">
                  <c:v>777.38224875240246</c:v>
                </c:pt>
                <c:pt idx="20">
                  <c:v>780.21965963443074</c:v>
                </c:pt>
                <c:pt idx="21">
                  <c:v>782.91255832792785</c:v>
                </c:pt>
                <c:pt idx="22">
                  <c:v>785.49006616106556</c:v>
                </c:pt>
                <c:pt idx="23">
                  <c:v>787.97522655823161</c:v>
                </c:pt>
                <c:pt idx="24">
                  <c:v>790.3863099702919</c:v>
                </c:pt>
                <c:pt idx="25">
                  <c:v>792.73782970222953</c:v>
                </c:pt>
                <c:pt idx="26">
                  <c:v>795.04133500886348</c:v>
                </c:pt>
                <c:pt idx="27">
                  <c:v>797.30603193917034</c:v>
                </c:pt>
                <c:pt idx="28">
                  <c:v>799.53927051954679</c:v>
                </c:pt>
                <c:pt idx="29">
                  <c:v>801.74692791085079</c:v>
                </c:pt>
                <c:pt idx="30">
                  <c:v>803.93371038670614</c:v>
                </c:pt>
                <c:pt idx="31">
                  <c:v>806.10339179961818</c:v>
                </c:pt>
                <c:pt idx="32">
                  <c:v>808.25900224959923</c:v>
                </c:pt>
                <c:pt idx="33">
                  <c:v>810.40297762058333</c:v>
                </c:pt>
                <c:pt idx="34">
                  <c:v>812.53727830538446</c:v>
                </c:pt>
                <c:pt idx="35">
                  <c:v>814.66348362682891</c:v>
                </c:pt>
                <c:pt idx="36">
                  <c:v>816.78286705004871</c:v>
                </c:pt>
                <c:pt idx="37">
                  <c:v>818.89645618744453</c:v>
                </c:pt>
                <c:pt idx="38">
                  <c:v>821.00508074833465</c:v>
                </c:pt>
                <c:pt idx="39">
                  <c:v>823.10941090769791</c:v>
                </c:pt>
                <c:pt idx="40">
                  <c:v>825.20998805761599</c:v>
                </c:pt>
                <c:pt idx="41">
                  <c:v>827.30724948800014</c:v>
                </c:pt>
                <c:pt idx="42">
                  <c:v>829.40154822285353</c:v>
                </c:pt>
                <c:pt idx="43">
                  <c:v>831.49316898604332</c:v>
                </c:pt>
                <c:pt idx="44">
                  <c:v>833.58234106898271</c:v>
                </c:pt>
                <c:pt idx="45">
                  <c:v>835.66924871602839</c:v>
                </c:pt>
                <c:pt idx="46">
                  <c:v>837.75403951729299</c:v>
                </c:pt>
                <c:pt idx="47">
                  <c:v>839.83683120017247</c:v>
                </c:pt>
                <c:pt idx="48">
                  <c:v>841.91771713322373</c:v>
                </c:pt>
                <c:pt idx="49">
                  <c:v>843.99677079078117</c:v>
                </c:pt>
                <c:pt idx="50">
                  <c:v>846.07404938022023</c:v>
                </c:pt>
                <c:pt idx="51">
                  <c:v>848.14959679286164</c:v>
                </c:pt>
                <c:pt idx="52">
                  <c:v>850.22344600646227</c:v>
                </c:pt>
                <c:pt idx="53">
                  <c:v>852.29562104505362</c:v>
                </c:pt>
                <c:pt idx="54">
                  <c:v>854.36613857880934</c:v>
                </c:pt>
                <c:pt idx="55">
                  <c:v>856.4350092314711</c:v>
                </c:pt>
                <c:pt idx="56">
                  <c:v>858.50223865088867</c:v>
                </c:pt>
                <c:pt idx="57">
                  <c:v>860.56782838569427</c:v>
                </c:pt>
                <c:pt idx="58">
                  <c:v>862.63177660531858</c:v>
                </c:pt>
                <c:pt idx="59">
                  <c:v>864.69407869053384</c:v>
                </c:pt>
                <c:pt idx="60">
                  <c:v>866.7547277189841</c:v>
                </c:pt>
                <c:pt idx="61">
                  <c:v>868.81371486604064</c:v>
                </c:pt>
                <c:pt idx="62">
                  <c:v>870.87102973374476</c:v>
                </c:pt>
                <c:pt idx="63">
                  <c:v>872.92666062289641</c:v>
                </c:pt>
                <c:pt idx="64">
                  <c:v>874.98059475842661</c:v>
                </c:pt>
                <c:pt idx="65">
                  <c:v>877.03281847408823</c:v>
                </c:pt>
                <c:pt idx="66">
                  <c:v>879.08331736701484</c:v>
                </c:pt>
                <c:pt idx="67">
                  <c:v>881.13207642487475</c:v>
                </c:pt>
                <c:pt idx="68">
                  <c:v>883.17908013237991</c:v>
                </c:pt>
                <c:pt idx="69">
                  <c:v>885.22431255774961</c:v>
                </c:pt>
                <c:pt idx="70">
                  <c:v>887.26775742709208</c:v>
                </c:pt>
                <c:pt idx="71">
                  <c:v>889.30939818433342</c:v>
                </c:pt>
                <c:pt idx="72">
                  <c:v>891.34921804236421</c:v>
                </c:pt>
                <c:pt idx="73">
                  <c:v>893.38720002498542</c:v>
                </c:pt>
                <c:pt idx="74">
                  <c:v>895.4233270026707</c:v>
                </c:pt>
                <c:pt idx="75">
                  <c:v>897.45758172137698</c:v>
                </c:pt>
                <c:pt idx="76">
                  <c:v>899.48994682794455</c:v>
                </c:pt>
                <c:pt idx="77">
                  <c:v>901.52040489017452</c:v>
                </c:pt>
                <c:pt idx="78">
                  <c:v>903.54893841493242</c:v>
                </c:pt>
                <c:pt idx="79">
                  <c:v>905.57552986195878</c:v>
                </c:pt>
                <c:pt idx="80">
                  <c:v>907.60016165619857</c:v>
                </c:pt>
                <c:pt idx="81">
                  <c:v>909.62281619906184</c:v>
                </c:pt>
                <c:pt idx="82">
                  <c:v>911.64347587569841</c:v>
                </c:pt>
                <c:pt idx="83">
                  <c:v>913.66212306356886</c:v>
                </c:pt>
                <c:pt idx="84">
                  <c:v>915.67874013783637</c:v>
                </c:pt>
                <c:pt idx="85">
                  <c:v>917.69330947710375</c:v>
                </c:pt>
                <c:pt idx="86">
                  <c:v>919.70581346744632</c:v>
                </c:pt>
                <c:pt idx="87">
                  <c:v>921.71623450653271</c:v>
                </c:pt>
                <c:pt idx="88">
                  <c:v>923.72455500673868</c:v>
                </c:pt>
                <c:pt idx="89">
                  <c:v>925.73075739748492</c:v>
                </c:pt>
                <c:pt idx="90">
                  <c:v>927.7348241282491</c:v>
                </c:pt>
                <c:pt idx="91">
                  <c:v>929.73673767004448</c:v>
                </c:pt>
                <c:pt idx="92">
                  <c:v>931.7364805174102</c:v>
                </c:pt>
                <c:pt idx="93">
                  <c:v>933.7340351895931</c:v>
                </c:pt>
                <c:pt idx="94">
                  <c:v>935.72938423193182</c:v>
                </c:pt>
                <c:pt idx="95">
                  <c:v>937.72251021688623</c:v>
                </c:pt>
                <c:pt idx="96">
                  <c:v>939.71339574523779</c:v>
                </c:pt>
                <c:pt idx="97">
                  <c:v>941.70202344653728</c:v>
                </c:pt>
                <c:pt idx="98">
                  <c:v>943.68837597996867</c:v>
                </c:pt>
                <c:pt idx="99">
                  <c:v>945.67243603501652</c:v>
                </c:pt>
                <c:pt idx="100">
                  <c:v>947.65418633192598</c:v>
                </c:pt>
                <c:pt idx="101">
                  <c:v>949.63360962211607</c:v>
                </c:pt>
                <c:pt idx="102">
                  <c:v>951.61068868855318</c:v>
                </c:pt>
                <c:pt idx="103">
                  <c:v>953.58540634668304</c:v>
                </c:pt>
                <c:pt idx="104">
                  <c:v>955.55774544369547</c:v>
                </c:pt>
                <c:pt idx="105">
                  <c:v>957.52768885989587</c:v>
                </c:pt>
                <c:pt idx="106">
                  <c:v>959.49521950830729</c:v>
                </c:pt>
                <c:pt idx="107">
                  <c:v>961.460320335137</c:v>
                </c:pt>
                <c:pt idx="108">
                  <c:v>963.42297431977681</c:v>
                </c:pt>
                <c:pt idx="109">
                  <c:v>965.38316447543934</c:v>
                </c:pt>
                <c:pt idx="110">
                  <c:v>967.34087384899226</c:v>
                </c:pt>
                <c:pt idx="111">
                  <c:v>969.29608552119316</c:v>
                </c:pt>
                <c:pt idx="112">
                  <c:v>971.24878260666469</c:v>
                </c:pt>
                <c:pt idx="113">
                  <c:v>973.19894825443737</c:v>
                </c:pt>
                <c:pt idx="114">
                  <c:v>975.14656564785435</c:v>
                </c:pt>
                <c:pt idx="115">
                  <c:v>977.09161800470861</c:v>
                </c:pt>
                <c:pt idx="116">
                  <c:v>979.03408857729323</c:v>
                </c:pt>
                <c:pt idx="117">
                  <c:v>980.97396065265787</c:v>
                </c:pt>
                <c:pt idx="118">
                  <c:v>982.91121755251925</c:v>
                </c:pt>
                <c:pt idx="119">
                  <c:v>984.84584263360205</c:v>
                </c:pt>
                <c:pt idx="120">
                  <c:v>986.7778192875644</c:v>
                </c:pt>
                <c:pt idx="121">
                  <c:v>988.70713094121106</c:v>
                </c:pt>
                <c:pt idx="122">
                  <c:v>990.63376105653151</c:v>
                </c:pt>
                <c:pt idx="123">
                  <c:v>992.55769313057749</c:v>
                </c:pt>
                <c:pt idx="124">
                  <c:v>994.4789106960128</c:v>
                </c:pt>
                <c:pt idx="125">
                  <c:v>996.39739732071121</c:v>
                </c:pt>
                <c:pt idx="126">
                  <c:v>998.31313660818921</c:v>
                </c:pt>
                <c:pt idx="127">
                  <c:v>1000.2261121975295</c:v>
                </c:pt>
                <c:pt idx="128">
                  <c:v>1002.1363077633649</c:v>
                </c:pt>
                <c:pt idx="129">
                  <c:v>1004.0437070161827</c:v>
                </c:pt>
                <c:pt idx="130">
                  <c:v>1005.9482937022768</c:v>
                </c:pt>
                <c:pt idx="131">
                  <c:v>1007.8500516037857</c:v>
                </c:pt>
                <c:pt idx="132">
                  <c:v>1009.7489645387651</c:v>
                </c:pt>
                <c:pt idx="133">
                  <c:v>1011.6450163613173</c:v>
                </c:pt>
                <c:pt idx="134">
                  <c:v>1013.5381909616104</c:v>
                </c:pt>
                <c:pt idx="135">
                  <c:v>1015.4284722658793</c:v>
                </c:pt>
                <c:pt idx="136">
                  <c:v>1017.3158442369701</c:v>
                </c:pt>
                <c:pt idx="137">
                  <c:v>1019.2002908734805</c:v>
                </c:pt>
                <c:pt idx="138">
                  <c:v>1021.0817962106846</c:v>
                </c:pt>
                <c:pt idx="139">
                  <c:v>1022.9603443200796</c:v>
                </c:pt>
                <c:pt idx="140">
                  <c:v>1024.8359193098161</c:v>
                </c:pt>
                <c:pt idx="141">
                  <c:v>1026.7085053243563</c:v>
                </c:pt>
                <c:pt idx="142">
                  <c:v>1031.7565902929759</c:v>
                </c:pt>
                <c:pt idx="143">
                  <c:v>1035.2564074307113</c:v>
                </c:pt>
                <c:pt idx="144">
                  <c:v>1037.7427413089115</c:v>
                </c:pt>
                <c:pt idx="145">
                  <c:v>1039.5646655424516</c:v>
                </c:pt>
                <c:pt idx="146">
                  <c:v>1040.950244808432</c:v>
                </c:pt>
                <c:pt idx="147">
                  <c:v>1042.0486577930239</c:v>
                </c:pt>
                <c:pt idx="148">
                  <c:v>1042.9576123409599</c:v>
                </c:pt>
                <c:pt idx="149">
                  <c:v>1043.7411950603184</c:v>
                </c:pt>
                <c:pt idx="150">
                  <c:v>1044.441502414812</c:v>
                </c:pt>
                <c:pt idx="151">
                  <c:v>1045.0862280027422</c:v>
                </c:pt>
                <c:pt idx="152">
                  <c:v>1045.6936182138293</c:v>
                </c:pt>
                <c:pt idx="153">
                  <c:v>1046.2757134911967</c:v>
                </c:pt>
                <c:pt idx="154">
                  <c:v>1046.8404713517566</c:v>
                </c:pt>
                <c:pt idx="155">
                  <c:v>1047.3931590272041</c:v>
                </c:pt>
                <c:pt idx="156">
                  <c:v>1047.9372683772576</c:v>
                </c:pt>
                <c:pt idx="157">
                  <c:v>1048.4751178661368</c:v>
                </c:pt>
                <c:pt idx="158">
                  <c:v>1049.0082492450842</c:v>
                </c:pt>
                <c:pt idx="159">
                  <c:v>1049.5376893498665</c:v>
                </c:pt>
                <c:pt idx="160">
                  <c:v>1050.0641231419556</c:v>
                </c:pt>
                <c:pt idx="161">
                  <c:v>1050.5880082571973</c:v>
                </c:pt>
                <c:pt idx="162">
                  <c:v>1051.1096509479273</c:v>
                </c:pt>
                <c:pt idx="163">
                  <c:v>1051.6292565058318</c:v>
                </c:pt>
                <c:pt idx="164">
                  <c:v>1052.1469627906513</c:v>
                </c:pt>
                <c:pt idx="165">
                  <c:v>1052.6628625579049</c:v>
                </c:pt>
                <c:pt idx="166">
                  <c:v>1053.1770183496076</c:v>
                </c:pt>
                <c:pt idx="167">
                  <c:v>1053.6894724397223</c:v>
                </c:pt>
                <c:pt idx="168">
                  <c:v>1054.2002534861738</c:v>
                </c:pt>
                <c:pt idx="169">
                  <c:v>1054.709380986242</c:v>
                </c:pt>
                <c:pt idx="170">
                  <c:v>1055.2168682654274</c:v>
                </c:pt>
                <c:pt idx="171">
                  <c:v>1055.7227244848375</c:v>
                </c:pt>
                <c:pt idx="172">
                  <c:v>1056.2269559920753</c:v>
                </c:pt>
                <c:pt idx="173">
                  <c:v>1056.7295672305095</c:v>
                </c:pt>
                <c:pt idx="174">
                  <c:v>1057.2305613532433</c:v>
                </c:pt>
                <c:pt idx="175">
                  <c:v>1057.7299406373108</c:v>
                </c:pt>
                <c:pt idx="176">
                  <c:v>1058.2277067645148</c:v>
                </c:pt>
                <c:pt idx="177">
                  <c:v>1058.7238610108102</c:v>
                </c:pt>
                <c:pt idx="178">
                  <c:v>1059.2184043754974</c:v>
                </c:pt>
                <c:pt idx="179">
                  <c:v>1059.7113376687932</c:v>
                </c:pt>
                <c:pt idx="180">
                  <c:v>1060.2026615708587</c:v>
                </c:pt>
                <c:pt idx="181">
                  <c:v>1060.6923766727762</c:v>
                </c:pt>
                <c:pt idx="182">
                  <c:v>1061.1804835040605</c:v>
                </c:pt>
                <c:pt idx="183">
                  <c:v>1061.6669825512643</c:v>
                </c:pt>
                <c:pt idx="184">
                  <c:v>1062.1518742714429</c:v>
                </c:pt>
                <c:pt idx="185">
                  <c:v>1062.6351591003497</c:v>
                </c:pt>
                <c:pt idx="186">
                  <c:v>1063.1168374588797</c:v>
                </c:pt>
                <c:pt idx="187">
                  <c:v>1063.5969097572192</c:v>
                </c:pt>
                <c:pt idx="188">
                  <c:v>1064.0753763975119</c:v>
                </c:pt>
                <c:pt idx="189">
                  <c:v>1064.5522377759876</c:v>
                </c:pt>
                <c:pt idx="190">
                  <c:v>1065.0274942841934</c:v>
                </c:pt>
                <c:pt idx="191">
                  <c:v>1065.5011463101077</c:v>
                </c:pt>
                <c:pt idx="192">
                  <c:v>1065.973194238602</c:v>
                </c:pt>
                <c:pt idx="193">
                  <c:v>1066.4436384520402</c:v>
                </c:pt>
                <c:pt idx="194">
                  <c:v>1066.9124793304161</c:v>
                </c:pt>
                <c:pt idx="195">
                  <c:v>1067.3797172517825</c:v>
                </c:pt>
                <c:pt idx="196">
                  <c:v>1067.8453525922678</c:v>
                </c:pt>
                <c:pt idx="197">
                  <c:v>1068.3093857261081</c:v>
                </c:pt>
                <c:pt idx="198">
                  <c:v>1068.7718170259843</c:v>
                </c:pt>
                <c:pt idx="199">
                  <c:v>1069.2326468628933</c:v>
                </c:pt>
                <c:pt idx="200">
                  <c:v>1069.6918756060757</c:v>
                </c:pt>
                <c:pt idx="201">
                  <c:v>1070.14950362331</c:v>
                </c:pt>
                <c:pt idx="202">
                  <c:v>1070.605531280733</c:v>
                </c:pt>
                <c:pt idx="203">
                  <c:v>1071.0599589429942</c:v>
                </c:pt>
                <c:pt idx="204">
                  <c:v>1071.5127869730859</c:v>
                </c:pt>
                <c:pt idx="205">
                  <c:v>1071.9640157325405</c:v>
                </c:pt>
                <c:pt idx="206">
                  <c:v>1072.4136455814064</c:v>
                </c:pt>
                <c:pt idx="207">
                  <c:v>1072.8616768781351</c:v>
                </c:pt>
                <c:pt idx="208">
                  <c:v>1073.3081099795954</c:v>
                </c:pt>
                <c:pt idx="209">
                  <c:v>1073.7529452413025</c:v>
                </c:pt>
                <c:pt idx="210">
                  <c:v>1074.1961830171667</c:v>
                </c:pt>
                <c:pt idx="211">
                  <c:v>1074.6378236596283</c:v>
                </c:pt>
                <c:pt idx="212">
                  <c:v>1075.0778675195504</c:v>
                </c:pt>
                <c:pt idx="213">
                  <c:v>1075.5163149464336</c:v>
                </c:pt>
                <c:pt idx="214">
                  <c:v>1075.9531662881302</c:v>
                </c:pt>
                <c:pt idx="215">
                  <c:v>1076.3884218911526</c:v>
                </c:pt>
                <c:pt idx="216">
                  <c:v>1076.8220821004143</c:v>
                </c:pt>
                <c:pt idx="217">
                  <c:v>1077.2541472594176</c:v>
                </c:pt>
                <c:pt idx="218">
                  <c:v>1077.6846177100815</c:v>
                </c:pt>
                <c:pt idx="219">
                  <c:v>1078.1134937930308</c:v>
                </c:pt>
                <c:pt idx="220">
                  <c:v>1078.5407758471467</c:v>
                </c:pt>
                <c:pt idx="221">
                  <c:v>1078.9664642101918</c:v>
                </c:pt>
                <c:pt idx="222">
                  <c:v>1079.3905592180315</c:v>
                </c:pt>
                <c:pt idx="223">
                  <c:v>1079.8130612054592</c:v>
                </c:pt>
                <c:pt idx="224">
                  <c:v>1080.2339705056195</c:v>
                </c:pt>
                <c:pt idx="225">
                  <c:v>1080.6532874502341</c:v>
                </c:pt>
                <c:pt idx="226">
                  <c:v>1081.0710123694844</c:v>
                </c:pt>
                <c:pt idx="227">
                  <c:v>1081.4871455922962</c:v>
                </c:pt>
                <c:pt idx="228">
                  <c:v>1081.9016874459614</c:v>
                </c:pt>
                <c:pt idx="229">
                  <c:v>1082.3146382563573</c:v>
                </c:pt>
                <c:pt idx="230">
                  <c:v>1082.7259983479789</c:v>
                </c:pt>
                <c:pt idx="231">
                  <c:v>1083.1357680438136</c:v>
                </c:pt>
                <c:pt idx="232">
                  <c:v>1083.5439476655092</c:v>
                </c:pt>
                <c:pt idx="233">
                  <c:v>1083.9505375331564</c:v>
                </c:pt>
                <c:pt idx="234">
                  <c:v>1084.3555379655345</c:v>
                </c:pt>
                <c:pt idx="235">
                  <c:v>1084.75894927991</c:v>
                </c:pt>
                <c:pt idx="236">
                  <c:v>1085.1607717921013</c:v>
                </c:pt>
                <c:pt idx="237">
                  <c:v>1085.5610058166246</c:v>
                </c:pt>
                <c:pt idx="238">
                  <c:v>1085.9596516664315</c:v>
                </c:pt>
                <c:pt idx="239">
                  <c:v>1086.3567096531463</c:v>
                </c:pt>
                <c:pt idx="240">
                  <c:v>1086.7521800870104</c:v>
                </c:pt>
                <c:pt idx="241">
                  <c:v>1087.1460632766803</c:v>
                </c:pt>
                <c:pt idx="242">
                  <c:v>1087.5383595296234</c:v>
                </c:pt>
                <c:pt idx="243">
                  <c:v>1087.9290691517331</c:v>
                </c:pt>
                <c:pt idx="244">
                  <c:v>1088.3181924476085</c:v>
                </c:pt>
                <c:pt idx="245">
                  <c:v>1088.7057297203878</c:v>
                </c:pt>
                <c:pt idx="246">
                  <c:v>1089.0916812718058</c:v>
                </c:pt>
                <c:pt idx="247">
                  <c:v>1089.4760474022391</c:v>
                </c:pt>
                <c:pt idx="248">
                  <c:v>1089.8588284106456</c:v>
                </c:pt>
                <c:pt idx="249">
                  <c:v>1090.2400245946326</c:v>
                </c:pt>
                <c:pt idx="250">
                  <c:v>1090.6196362503267</c:v>
                </c:pt>
                <c:pt idx="251">
                  <c:v>1090.997663672505</c:v>
                </c:pt>
                <c:pt idx="252">
                  <c:v>1091.3741071547333</c:v>
                </c:pt>
                <c:pt idx="253">
                  <c:v>1091.7489669888985</c:v>
                </c:pt>
                <c:pt idx="254">
                  <c:v>1092.1222434657282</c:v>
                </c:pt>
                <c:pt idx="255">
                  <c:v>1092.4939368744997</c:v>
                </c:pt>
                <c:pt idx="256">
                  <c:v>1092.864047503125</c:v>
                </c:pt>
                <c:pt idx="257">
                  <c:v>1093.232575638149</c:v>
                </c:pt>
                <c:pt idx="258">
                  <c:v>1093.5995215647447</c:v>
                </c:pt>
                <c:pt idx="259">
                  <c:v>1093.9648855667085</c:v>
                </c:pt>
                <c:pt idx="260">
                  <c:v>1094.3286679265016</c:v>
                </c:pt>
                <c:pt idx="261">
                  <c:v>1094.6908689252377</c:v>
                </c:pt>
                <c:pt idx="262">
                  <c:v>1095.0514888425737</c:v>
                </c:pt>
                <c:pt idx="263">
                  <c:v>1095.4105279569908</c:v>
                </c:pt>
                <c:pt idx="264">
                  <c:v>1095.7679865454193</c:v>
                </c:pt>
                <c:pt idx="265">
                  <c:v>1096.1238648836068</c:v>
                </c:pt>
                <c:pt idx="266">
                  <c:v>1096.4781632458162</c:v>
                </c:pt>
                <c:pt idx="267">
                  <c:v>1096.8308819050394</c:v>
                </c:pt>
                <c:pt idx="268">
                  <c:v>1097.1820211329671</c:v>
                </c:pt>
                <c:pt idx="269">
                  <c:v>1097.5315811998448</c:v>
                </c:pt>
                <c:pt idx="270">
                  <c:v>1097.8795623746307</c:v>
                </c:pt>
                <c:pt idx="271">
                  <c:v>1098.2259649249356</c:v>
                </c:pt>
                <c:pt idx="272">
                  <c:v>1098.5707891171332</c:v>
                </c:pt>
                <c:pt idx="273">
                  <c:v>1098.9140352160941</c:v>
                </c:pt>
                <c:pt idx="274">
                  <c:v>1099.2557034854522</c:v>
                </c:pt>
                <c:pt idx="275">
                  <c:v>1099.5957941875424</c:v>
                </c:pt>
                <c:pt idx="276">
                  <c:v>1099.9343075833322</c:v>
                </c:pt>
                <c:pt idx="277">
                  <c:v>1100.2712439324662</c:v>
                </c:pt>
                <c:pt idx="278">
                  <c:v>1100.6066034932765</c:v>
                </c:pt>
                <c:pt idx="279">
                  <c:v>1100.940386522786</c:v>
                </c:pt>
                <c:pt idx="280">
                  <c:v>1101.2725932766971</c:v>
                </c:pt>
                <c:pt idx="281">
                  <c:v>1101.6032240093866</c:v>
                </c:pt>
                <c:pt idx="282">
                  <c:v>1101.9322789739524</c:v>
                </c:pt>
                <c:pt idx="283">
                  <c:v>1102.2597584221148</c:v>
                </c:pt>
                <c:pt idx="284">
                  <c:v>1102.585662604406</c:v>
                </c:pt>
                <c:pt idx="285">
                  <c:v>1102.9099917699091</c:v>
                </c:pt>
                <c:pt idx="286">
                  <c:v>1103.2327461665272</c:v>
                </c:pt>
                <c:pt idx="287">
                  <c:v>1103.55392604076</c:v>
                </c:pt>
                <c:pt idx="288">
                  <c:v>1103.8735316378938</c:v>
                </c:pt>
                <c:pt idx="289">
                  <c:v>1104.1915632019225</c:v>
                </c:pt>
                <c:pt idx="290">
                  <c:v>1104.5080209754803</c:v>
                </c:pt>
                <c:pt idx="291">
                  <c:v>1104.8229051998685</c:v>
                </c:pt>
                <c:pt idx="292">
                  <c:v>1105.1362161152333</c:v>
                </c:pt>
                <c:pt idx="293">
                  <c:v>1105.4479539603653</c:v>
                </c:pt>
                <c:pt idx="294">
                  <c:v>1105.7581189727539</c:v>
                </c:pt>
                <c:pt idx="295">
                  <c:v>1106.0667113886448</c:v>
                </c:pt>
                <c:pt idx="296">
                  <c:v>1106.3737314429334</c:v>
                </c:pt>
                <c:pt idx="297">
                  <c:v>1106.6791793693112</c:v>
                </c:pt>
                <c:pt idx="298">
                  <c:v>1106.9830554001539</c:v>
                </c:pt>
                <c:pt idx="299">
                  <c:v>1107.2853597665471</c:v>
                </c:pt>
                <c:pt idx="300">
                  <c:v>1107.5860926983639</c:v>
                </c:pt>
                <c:pt idx="301">
                  <c:v>1107.8852544240674</c:v>
                </c:pt>
                <c:pt idx="302">
                  <c:v>1108.1828451710501</c:v>
                </c:pt>
                <c:pt idx="303">
                  <c:v>1108.4788651652734</c:v>
                </c:pt>
                <c:pt idx="304">
                  <c:v>1108.7733146314695</c:v>
                </c:pt>
                <c:pt idx="305">
                  <c:v>1109.0661937931661</c:v>
                </c:pt>
                <c:pt idx="306">
                  <c:v>1109.3575028726093</c:v>
                </c:pt>
                <c:pt idx="307">
                  <c:v>1109.6472420907025</c:v>
                </c:pt>
                <c:pt idx="308">
                  <c:v>1109.9354116671516</c:v>
                </c:pt>
                <c:pt idx="309">
                  <c:v>1110.2220118204257</c:v>
                </c:pt>
                <c:pt idx="310">
                  <c:v>1110.5070427677247</c:v>
                </c:pt>
                <c:pt idx="311">
                  <c:v>1110.790504724921</c:v>
                </c:pt>
                <c:pt idx="312">
                  <c:v>1111.0723979067984</c:v>
                </c:pt>
                <c:pt idx="313">
                  <c:v>1111.3527225267355</c:v>
                </c:pt>
                <c:pt idx="314">
                  <c:v>1111.6314787968752</c:v>
                </c:pt>
                <c:pt idx="315">
                  <c:v>1111.9086669282092</c:v>
                </c:pt>
                <c:pt idx="316">
                  <c:v>1112.1842871304329</c:v>
                </c:pt>
                <c:pt idx="317">
                  <c:v>1112.4583396119654</c:v>
                </c:pt>
                <c:pt idx="318">
                  <c:v>1112.7308245800289</c:v>
                </c:pt>
                <c:pt idx="319">
                  <c:v>1113.0017422405647</c:v>
                </c:pt>
                <c:pt idx="320">
                  <c:v>1113.2710927983912</c:v>
                </c:pt>
                <c:pt idx="321">
                  <c:v>1113.5388764568881</c:v>
                </c:pt>
                <c:pt idx="322">
                  <c:v>1113.8050934183618</c:v>
                </c:pt>
                <c:pt idx="323">
                  <c:v>1114.0697438838777</c:v>
                </c:pt>
                <c:pt idx="324">
                  <c:v>1114.3328280531716</c:v>
                </c:pt>
                <c:pt idx="325">
                  <c:v>1114.59434612482</c:v>
                </c:pt>
                <c:pt idx="326">
                  <c:v>1114.8542982961926</c:v>
                </c:pt>
                <c:pt idx="327">
                  <c:v>1115.1126847634089</c:v>
                </c:pt>
                <c:pt idx="328">
                  <c:v>1115.3695057212371</c:v>
                </c:pt>
                <c:pt idx="329">
                  <c:v>1115.6247613634594</c:v>
                </c:pt>
                <c:pt idx="330">
                  <c:v>1115.8784518825007</c:v>
                </c:pt>
                <c:pt idx="331">
                  <c:v>1116.1305774695554</c:v>
                </c:pt>
                <c:pt idx="332">
                  <c:v>1116.3811383145901</c:v>
                </c:pt>
                <c:pt idx="333">
                  <c:v>1116.6301346064467</c:v>
                </c:pt>
                <c:pt idx="334">
                  <c:v>1116.8775665326605</c:v>
                </c:pt>
                <c:pt idx="335">
                  <c:v>1117.1234342796115</c:v>
                </c:pt>
                <c:pt idx="336">
                  <c:v>1117.3677380324184</c:v>
                </c:pt>
                <c:pt idx="337">
                  <c:v>1117.6104779750169</c:v>
                </c:pt>
                <c:pt idx="338">
                  <c:v>1117.8516542901543</c:v>
                </c:pt>
                <c:pt idx="339">
                  <c:v>1118.0912671593126</c:v>
                </c:pt>
                <c:pt idx="340">
                  <c:v>1118.3293167627517</c:v>
                </c:pt>
                <c:pt idx="341">
                  <c:v>1118.5658032796996</c:v>
                </c:pt>
                <c:pt idx="342">
                  <c:v>1118.8007268879655</c:v>
                </c:pt>
                <c:pt idx="343">
                  <c:v>1119.0340877642284</c:v>
                </c:pt>
                <c:pt idx="344">
                  <c:v>1119.2658860840793</c:v>
                </c:pt>
                <c:pt idx="345">
                  <c:v>1119.4961220217319</c:v>
                </c:pt>
                <c:pt idx="346">
                  <c:v>1119.7247957502855</c:v>
                </c:pt>
                <c:pt idx="347">
                  <c:v>1119.9519074416553</c:v>
                </c:pt>
                <c:pt idx="348">
                  <c:v>1120.1774572665747</c:v>
                </c:pt>
                <c:pt idx="349">
                  <c:v>1120.4014453945219</c:v>
                </c:pt>
                <c:pt idx="350">
                  <c:v>1120.6238719938499</c:v>
                </c:pt>
                <c:pt idx="351">
                  <c:v>1120.8447372316882</c:v>
                </c:pt>
                <c:pt idx="352">
                  <c:v>1121.0640412739081</c:v>
                </c:pt>
                <c:pt idx="353">
                  <c:v>1121.2817842853353</c:v>
                </c:pt>
                <c:pt idx="354">
                  <c:v>1121.4979664295436</c:v>
                </c:pt>
                <c:pt idx="355">
                  <c:v>1121.712587868843</c:v>
                </c:pt>
                <c:pt idx="356">
                  <c:v>1121.9256487644802</c:v>
                </c:pt>
                <c:pt idx="357">
                  <c:v>1122.1371492764508</c:v>
                </c:pt>
                <c:pt idx="358">
                  <c:v>1122.3470895636021</c:v>
                </c:pt>
                <c:pt idx="359">
                  <c:v>1122.5554697835121</c:v>
                </c:pt>
                <c:pt idx="360">
                  <c:v>1122.7622900927679</c:v>
                </c:pt>
                <c:pt idx="361">
                  <c:v>1122.9675506465828</c:v>
                </c:pt>
                <c:pt idx="362">
                  <c:v>1123.1712515990614</c:v>
                </c:pt>
                <c:pt idx="363">
                  <c:v>1123.3733931032173</c:v>
                </c:pt>
                <c:pt idx="364">
                  <c:v>1123.5739753107337</c:v>
                </c:pt>
                <c:pt idx="365">
                  <c:v>1123.7729983722709</c:v>
                </c:pt>
                <c:pt idx="366">
                  <c:v>1123.9704624372173</c:v>
                </c:pt>
                <c:pt idx="367">
                  <c:v>1124.1663676537851</c:v>
                </c:pt>
                <c:pt idx="368">
                  <c:v>1124.3607141691307</c:v>
                </c:pt>
                <c:pt idx="369">
                  <c:v>1124.5535021291328</c:v>
                </c:pt>
                <c:pt idx="370">
                  <c:v>1124.7447316785192</c:v>
                </c:pt>
                <c:pt idx="371">
                  <c:v>1124.9344029608926</c:v>
                </c:pt>
                <c:pt idx="372">
                  <c:v>1125.1225161186458</c:v>
                </c:pt>
                <c:pt idx="373">
                  <c:v>1125.3090712930461</c:v>
                </c:pt>
                <c:pt idx="374">
                  <c:v>1125.4940686241825</c:v>
                </c:pt>
                <c:pt idx="375">
                  <c:v>1125.6775082509691</c:v>
                </c:pt>
                <c:pt idx="376">
                  <c:v>1125.859390311191</c:v>
                </c:pt>
                <c:pt idx="377">
                  <c:v>1126.0397149414728</c:v>
                </c:pt>
                <c:pt idx="378">
                  <c:v>1126.2184822771856</c:v>
                </c:pt>
                <c:pt idx="379">
                  <c:v>1126.3956924527072</c:v>
                </c:pt>
                <c:pt idx="380">
                  <c:v>1126.5713456010953</c:v>
                </c:pt>
                <c:pt idx="381">
                  <c:v>1126.7454418544305</c:v>
                </c:pt>
                <c:pt idx="382">
                  <c:v>1126.9179813434605</c:v>
                </c:pt>
                <c:pt idx="383">
                  <c:v>1127.0889641978695</c:v>
                </c:pt>
                <c:pt idx="384">
                  <c:v>1127.2583905461927</c:v>
                </c:pt>
                <c:pt idx="385">
                  <c:v>1127.4262605158171</c:v>
                </c:pt>
                <c:pt idx="386">
                  <c:v>1127.5925742329409</c:v>
                </c:pt>
                <c:pt idx="387">
                  <c:v>1127.757331822655</c:v>
                </c:pt>
                <c:pt idx="388">
                  <c:v>1127.9205334088531</c:v>
                </c:pt>
                <c:pt idx="389">
                  <c:v>1128.0821791143298</c:v>
                </c:pt>
                <c:pt idx="390">
                  <c:v>1128.2422690607486</c:v>
                </c:pt>
                <c:pt idx="391">
                  <c:v>1128.4008033685386</c:v>
                </c:pt>
                <c:pt idx="392">
                  <c:v>1128.5577821571073</c:v>
                </c:pt>
                <c:pt idx="393">
                  <c:v>1128.7132055446007</c:v>
                </c:pt>
                <c:pt idx="394">
                  <c:v>1128.8670736481229</c:v>
                </c:pt>
                <c:pt idx="395">
                  <c:v>1129.0193865835292</c:v>
                </c:pt>
                <c:pt idx="396">
                  <c:v>1129.1701444656569</c:v>
                </c:pt>
                <c:pt idx="397">
                  <c:v>1129.3193474081045</c:v>
                </c:pt>
                <c:pt idx="398">
                  <c:v>1129.4669955233999</c:v>
                </c:pt>
                <c:pt idx="399">
                  <c:v>1129.613088922878</c:v>
                </c:pt>
                <c:pt idx="400">
                  <c:v>1129.7576277167982</c:v>
                </c:pt>
                <c:pt idx="401">
                  <c:v>1129.9006120142074</c:v>
                </c:pt>
                <c:pt idx="402">
                  <c:v>1130.0420419230632</c:v>
                </c:pt>
                <c:pt idx="403">
                  <c:v>1130.1819175502173</c:v>
                </c:pt>
                <c:pt idx="404">
                  <c:v>1130.320239001343</c:v>
                </c:pt>
                <c:pt idx="405">
                  <c:v>1130.457006380997</c:v>
                </c:pt>
                <c:pt idx="406">
                  <c:v>1130.5922197925756</c:v>
                </c:pt>
                <c:pt idx="407">
                  <c:v>1130.7258793384169</c:v>
                </c:pt>
                <c:pt idx="408">
                  <c:v>1130.8579851196212</c:v>
                </c:pt>
                <c:pt idx="409">
                  <c:v>1130.988537236278</c:v>
                </c:pt>
                <c:pt idx="410">
                  <c:v>1131.1175357872819</c:v>
                </c:pt>
                <c:pt idx="411">
                  <c:v>1131.2449808704091</c:v>
                </c:pt>
                <c:pt idx="412">
                  <c:v>1131.3708725822516</c:v>
                </c:pt>
                <c:pt idx="413">
                  <c:v>1131.4952110184063</c:v>
                </c:pt>
                <c:pt idx="414">
                  <c:v>1131.6179962732188</c:v>
                </c:pt>
                <c:pt idx="415">
                  <c:v>1131.7392284399987</c:v>
                </c:pt>
                <c:pt idx="416">
                  <c:v>1131.8589076108988</c:v>
                </c:pt>
                <c:pt idx="417">
                  <c:v>1131.9770338769163</c:v>
                </c:pt>
                <c:pt idx="418">
                  <c:v>1132.0936073279756</c:v>
                </c:pt>
                <c:pt idx="419">
                  <c:v>1132.2086280528599</c:v>
                </c:pt>
                <c:pt idx="420">
                  <c:v>1132.3220961392101</c:v>
                </c:pt>
                <c:pt idx="421">
                  <c:v>1132.4340116735775</c:v>
                </c:pt>
                <c:pt idx="422">
                  <c:v>1132.5443747413465</c:v>
                </c:pt>
                <c:pt idx="423">
                  <c:v>1132.6531854269165</c:v>
                </c:pt>
                <c:pt idx="424">
                  <c:v>1132.7604438133999</c:v>
                </c:pt>
                <c:pt idx="425">
                  <c:v>1132.8661499828661</c:v>
                </c:pt>
                <c:pt idx="426">
                  <c:v>1132.9703040162835</c:v>
                </c:pt>
                <c:pt idx="427">
                  <c:v>1133.0729059934583</c:v>
                </c:pt>
                <c:pt idx="428">
                  <c:v>1133.1739559931216</c:v>
                </c:pt>
                <c:pt idx="429">
                  <c:v>1133.2734540928891</c:v>
                </c:pt>
                <c:pt idx="430">
                  <c:v>1133.3714003692328</c:v>
                </c:pt>
                <c:pt idx="431">
                  <c:v>1133.4677948975357</c:v>
                </c:pt>
                <c:pt idx="432">
                  <c:v>1133.5626377520441</c:v>
                </c:pt>
                <c:pt idx="433">
                  <c:v>1133.6559290058949</c:v>
                </c:pt>
                <c:pt idx="434">
                  <c:v>1133.7476687311539</c:v>
                </c:pt>
                <c:pt idx="435">
                  <c:v>1133.8378569987096</c:v>
                </c:pt>
                <c:pt idx="436">
                  <c:v>1133.9264938784179</c:v>
                </c:pt>
                <c:pt idx="437">
                  <c:v>1134.0135794389648</c:v>
                </c:pt>
                <c:pt idx="438">
                  <c:v>1134.0991137479004</c:v>
                </c:pt>
                <c:pt idx="439">
                  <c:v>1134.183096871747</c:v>
                </c:pt>
                <c:pt idx="440">
                  <c:v>1134.2655288758788</c:v>
                </c:pt>
                <c:pt idx="441">
                  <c:v>1134.3464098245506</c:v>
                </c:pt>
                <c:pt idx="442">
                  <c:v>1134.4257397808974</c:v>
                </c:pt>
                <c:pt idx="443">
                  <c:v>1134.5035188070169</c:v>
                </c:pt>
                <c:pt idx="444">
                  <c:v>1134.579746963793</c:v>
                </c:pt>
                <c:pt idx="445">
                  <c:v>1134.6544243110868</c:v>
                </c:pt>
                <c:pt idx="446">
                  <c:v>1134.7275509076792</c:v>
                </c:pt>
                <c:pt idx="447">
                  <c:v>1134.7991268111227</c:v>
                </c:pt>
                <c:pt idx="448">
                  <c:v>1134.8691520779798</c:v>
                </c:pt>
                <c:pt idx="449">
                  <c:v>1134.9376267636223</c:v>
                </c:pt>
                <c:pt idx="450">
                  <c:v>1135.0045509224014</c:v>
                </c:pt>
                <c:pt idx="451">
                  <c:v>1135.069924607511</c:v>
                </c:pt>
                <c:pt idx="452">
                  <c:v>1135.133747871025</c:v>
                </c:pt>
                <c:pt idx="453">
                  <c:v>1135.1960207640034</c:v>
                </c:pt>
                <c:pt idx="454">
                  <c:v>1135.2567433363188</c:v>
                </c:pt>
                <c:pt idx="455">
                  <c:v>1135.3159156367208</c:v>
                </c:pt>
                <c:pt idx="456">
                  <c:v>1135.3735377129699</c:v>
                </c:pt>
                <c:pt idx="457">
                  <c:v>1135.4296096116232</c:v>
                </c:pt>
                <c:pt idx="458">
                  <c:v>1135.4841313781669</c:v>
                </c:pt>
                <c:pt idx="459">
                  <c:v>1135.5371030570102</c:v>
                </c:pt>
                <c:pt idx="460">
                  <c:v>1135.5885246914424</c:v>
                </c:pt>
                <c:pt idx="461">
                  <c:v>1135.638396323649</c:v>
                </c:pt>
                <c:pt idx="462">
                  <c:v>1135.6867179947233</c:v>
                </c:pt>
                <c:pt idx="463">
                  <c:v>1135.7334897446399</c:v>
                </c:pt>
                <c:pt idx="464">
                  <c:v>1135.7787116123084</c:v>
                </c:pt>
                <c:pt idx="465">
                  <c:v>1135.8223836355298</c:v>
                </c:pt>
                <c:pt idx="466">
                  <c:v>1135.8645058509719</c:v>
                </c:pt>
                <c:pt idx="467">
                  <c:v>1135.9050782942757</c:v>
                </c:pt>
                <c:pt idx="468">
                  <c:v>1135.9441009999171</c:v>
                </c:pt>
                <c:pt idx="469">
                  <c:v>1135.9815740012823</c:v>
                </c:pt>
                <c:pt idx="470">
                  <c:v>1136.0174973306764</c:v>
                </c:pt>
                <c:pt idx="471">
                  <c:v>1136.0518710193739</c:v>
                </c:pt>
                <c:pt idx="472">
                  <c:v>1136.0846950974055</c:v>
                </c:pt>
                <c:pt idx="473">
                  <c:v>1136.1159695938056</c:v>
                </c:pt>
                <c:pt idx="474">
                  <c:v>1136.1456945365253</c:v>
                </c:pt>
                <c:pt idx="475">
                  <c:v>1136.1738699523512</c:v>
                </c:pt>
                <c:pt idx="476">
                  <c:v>1136.200495867045</c:v>
                </c:pt>
                <c:pt idx="477">
                  <c:v>1136.2255723051906</c:v>
                </c:pt>
                <c:pt idx="478">
                  <c:v>1136.2490992903688</c:v>
                </c:pt>
                <c:pt idx="479">
                  <c:v>1136.2710768450061</c:v>
                </c:pt>
                <c:pt idx="480">
                  <c:v>1136.291504990445</c:v>
                </c:pt>
                <c:pt idx="481">
                  <c:v>1136.3103837469207</c:v>
                </c:pt>
                <c:pt idx="482">
                  <c:v>1136.3277131336267</c:v>
                </c:pt>
                <c:pt idx="483">
                  <c:v>1136.3434931685949</c:v>
                </c:pt>
                <c:pt idx="484">
                  <c:v>1136.3577238688194</c:v>
                </c:pt>
                <c:pt idx="485">
                  <c:v>1136.3704052501382</c:v>
                </c:pt>
                <c:pt idx="486">
                  <c:v>1136.3815373273533</c:v>
                </c:pt>
                <c:pt idx="487">
                  <c:v>1136.3911201141382</c:v>
                </c:pt>
                <c:pt idx="488">
                  <c:v>1136.3991536231022</c:v>
                </c:pt>
                <c:pt idx="489">
                  <c:v>1136.4056378657392</c:v>
                </c:pt>
                <c:pt idx="490">
                  <c:v>1136.4105728524532</c:v>
                </c:pt>
                <c:pt idx="491">
                  <c:v>1136.4139585925313</c:v>
                </c:pt>
                <c:pt idx="492">
                  <c:v>1136.4157950942092</c:v>
                </c:pt>
                <c:pt idx="493">
                  <c:v>1136.4160823646173</c:v>
                </c:pt>
                <c:pt idx="494">
                  <c:v>1136.414820409776</c:v>
                </c:pt>
                <c:pt idx="495">
                  <c:v>1136.4120092346468</c:v>
                </c:pt>
                <c:pt idx="496">
                  <c:v>1136.4076488430494</c:v>
                </c:pt>
                <c:pt idx="497">
                  <c:v>1136.4017392377284</c:v>
                </c:pt>
                <c:pt idx="498">
                  <c:v>1136.3942804203771</c:v>
                </c:pt>
                <c:pt idx="499">
                  <c:v>1136.3852723915268</c:v>
                </c:pt>
                <c:pt idx="500">
                  <c:v>1136.3747151506673</c:v>
                </c:pt>
                <c:pt idx="501">
                  <c:v>1136.3626086961669</c:v>
                </c:pt>
                <c:pt idx="502">
                  <c:v>1136.3489530253303</c:v>
                </c:pt>
                <c:pt idx="503">
                  <c:v>1136.3337481343237</c:v>
                </c:pt>
                <c:pt idx="504">
                  <c:v>1136.3169940182697</c:v>
                </c:pt>
                <c:pt idx="505">
                  <c:v>1136.2986906711767</c:v>
                </c:pt>
                <c:pt idx="506">
                  <c:v>1136.2788380859461</c:v>
                </c:pt>
                <c:pt idx="507">
                  <c:v>1136.2574362543921</c:v>
                </c:pt>
                <c:pt idx="508">
                  <c:v>1136.2344851672806</c:v>
                </c:pt>
                <c:pt idx="509">
                  <c:v>1136.2099848142102</c:v>
                </c:pt>
                <c:pt idx="510">
                  <c:v>1136.1839351837391</c:v>
                </c:pt>
                <c:pt idx="511">
                  <c:v>1136.1563362633055</c:v>
                </c:pt>
                <c:pt idx="512">
                  <c:v>1136.1271880392619</c:v>
                </c:pt>
                <c:pt idx="513">
                  <c:v>1136.0964904968894</c:v>
                </c:pt>
                <c:pt idx="514">
                  <c:v>1136.0642436203498</c:v>
                </c:pt>
                <c:pt idx="515">
                  <c:v>1136.0304473926926</c:v>
                </c:pt>
                <c:pt idx="516">
                  <c:v>1135.9951017959133</c:v>
                </c:pt>
                <c:pt idx="517">
                  <c:v>1135.9582068109396</c:v>
                </c:pt>
                <c:pt idx="518">
                  <c:v>1135.9197624175097</c:v>
                </c:pt>
                <c:pt idx="519">
                  <c:v>1135.8797685943273</c:v>
                </c:pt>
                <c:pt idx="520">
                  <c:v>1135.8382253190293</c:v>
                </c:pt>
                <c:pt idx="521">
                  <c:v>1135.795132568094</c:v>
                </c:pt>
                <c:pt idx="522">
                  <c:v>1135.750490316954</c:v>
                </c:pt>
                <c:pt idx="523">
                  <c:v>1135.7042985399182</c:v>
                </c:pt>
                <c:pt idx="524">
                  <c:v>1135.6565572102245</c:v>
                </c:pt>
                <c:pt idx="525">
                  <c:v>1135.6072662999932</c:v>
                </c:pt>
                <c:pt idx="526">
                  <c:v>1135.5564257802523</c:v>
                </c:pt>
                <c:pt idx="527">
                  <c:v>1135.5040356209672</c:v>
                </c:pt>
                <c:pt idx="528">
                  <c:v>1135.4500957909579</c:v>
                </c:pt>
                <c:pt idx="529">
                  <c:v>1135.3946062579826</c:v>
                </c:pt>
                <c:pt idx="530">
                  <c:v>1135.3375669886889</c:v>
                </c:pt>
                <c:pt idx="531">
                  <c:v>1135.2789779486177</c:v>
                </c:pt>
                <c:pt idx="532">
                  <c:v>1135.2188391022532</c:v>
                </c:pt>
                <c:pt idx="533">
                  <c:v>1135.1571504129543</c:v>
                </c:pt>
                <c:pt idx="534">
                  <c:v>1135.0939118429567</c:v>
                </c:pt>
                <c:pt idx="535">
                  <c:v>1135.0291233534565</c:v>
                </c:pt>
                <c:pt idx="536">
                  <c:v>1134.9627849045194</c:v>
                </c:pt>
                <c:pt idx="537">
                  <c:v>1134.8948964551073</c:v>
                </c:pt>
                <c:pt idx="538">
                  <c:v>1134.8254579630902</c:v>
                </c:pt>
                <c:pt idx="539">
                  <c:v>1134.754469385259</c:v>
                </c:pt>
                <c:pt idx="540">
                  <c:v>1134.6819306772602</c:v>
                </c:pt>
                <c:pt idx="541">
                  <c:v>1134.6078417937069</c:v>
                </c:pt>
                <c:pt idx="542">
                  <c:v>1134.5322026880401</c:v>
                </c:pt>
                <c:pt idx="543">
                  <c:v>1134.4550133126584</c:v>
                </c:pt>
                <c:pt idx="544">
                  <c:v>1134.376273618803</c:v>
                </c:pt>
                <c:pt idx="545">
                  <c:v>1134.2959835567149</c:v>
                </c:pt>
                <c:pt idx="546">
                  <c:v>1134.2141430754173</c:v>
                </c:pt>
                <c:pt idx="547">
                  <c:v>1134.1307521228903</c:v>
                </c:pt>
                <c:pt idx="548">
                  <c:v>1134.045810646018</c:v>
                </c:pt>
                <c:pt idx="549">
                  <c:v>1133.9593185905755</c:v>
                </c:pt>
                <c:pt idx="550">
                  <c:v>1133.8712759012062</c:v>
                </c:pt>
                <c:pt idx="551">
                  <c:v>1133.7816825214927</c:v>
                </c:pt>
                <c:pt idx="552">
                  <c:v>1133.690538393884</c:v>
                </c:pt>
                <c:pt idx="553">
                  <c:v>1133.5978434597594</c:v>
                </c:pt>
                <c:pt idx="554">
                  <c:v>1133.5035976593406</c:v>
                </c:pt>
                <c:pt idx="555">
                  <c:v>1133.407800931795</c:v>
                </c:pt>
                <c:pt idx="556">
                  <c:v>1133.3104532151601</c:v>
                </c:pt>
                <c:pt idx="557">
                  <c:v>1133.2115544463761</c:v>
                </c:pt>
                <c:pt idx="558">
                  <c:v>1133.1111045612988</c:v>
                </c:pt>
                <c:pt idx="559">
                  <c:v>1133.0091034946049</c:v>
                </c:pt>
                <c:pt idx="560">
                  <c:v>1132.9055511799465</c:v>
                </c:pt>
                <c:pt idx="561">
                  <c:v>1132.8004475498346</c:v>
                </c:pt>
                <c:pt idx="562">
                  <c:v>1132.6937925356647</c:v>
                </c:pt>
                <c:pt idx="563">
                  <c:v>1132.5855860677254</c:v>
                </c:pt>
                <c:pt idx="564">
                  <c:v>1132.4758280752133</c:v>
                </c:pt>
                <c:pt idx="565">
                  <c:v>1132.3645184862244</c:v>
                </c:pt>
                <c:pt idx="566">
                  <c:v>1132.251657227672</c:v>
                </c:pt>
                <c:pt idx="567">
                  <c:v>1132.137244225476</c:v>
                </c:pt>
                <c:pt idx="568">
                  <c:v>1132.0212794043309</c:v>
                </c:pt>
                <c:pt idx="569">
                  <c:v>1131.9037626879019</c:v>
                </c:pt>
                <c:pt idx="570">
                  <c:v>1131.7846939987048</c:v>
                </c:pt>
                <c:pt idx="571">
                  <c:v>1131.6640732581404</c:v>
                </c:pt>
                <c:pt idx="572">
                  <c:v>1131.5419003865022</c:v>
                </c:pt>
                <c:pt idx="573">
                  <c:v>1131.4181753029832</c:v>
                </c:pt>
                <c:pt idx="574">
                  <c:v>1131.2928979256458</c:v>
                </c:pt>
                <c:pt idx="575">
                  <c:v>1131.1660681714488</c:v>
                </c:pt>
                <c:pt idx="576">
                  <c:v>1131.0376859562273</c:v>
                </c:pt>
                <c:pt idx="577">
                  <c:v>1130.9077511946887</c:v>
                </c:pt>
                <c:pt idx="578">
                  <c:v>1130.7762638004479</c:v>
                </c:pt>
                <c:pt idx="579">
                  <c:v>1130.6432236859957</c:v>
                </c:pt>
                <c:pt idx="580">
                  <c:v>1130.5086307626848</c:v>
                </c:pt>
                <c:pt idx="581">
                  <c:v>1130.3724849407772</c:v>
                </c:pt>
                <c:pt idx="582">
                  <c:v>1130.2347861294049</c:v>
                </c:pt>
                <c:pt idx="583">
                  <c:v>1130.0955342365755</c:v>
                </c:pt>
                <c:pt idx="584">
                  <c:v>1129.9547291691651</c:v>
                </c:pt>
                <c:pt idx="585">
                  <c:v>1129.8123708329642</c:v>
                </c:pt>
                <c:pt idx="586">
                  <c:v>1129.6684591325713</c:v>
                </c:pt>
                <c:pt idx="587">
                  <c:v>1129.5229939715657</c:v>
                </c:pt>
                <c:pt idx="588">
                  <c:v>1129.3759752522851</c:v>
                </c:pt>
                <c:pt idx="589">
                  <c:v>1129.2274028760614</c:v>
                </c:pt>
                <c:pt idx="590">
                  <c:v>1129.0772767430042</c:v>
                </c:pt>
                <c:pt idx="591">
                  <c:v>1128.9255967521465</c:v>
                </c:pt>
                <c:pt idx="592">
                  <c:v>1128.7723628013857</c:v>
                </c:pt>
                <c:pt idx="593">
                  <c:v>1128.6175747874906</c:v>
                </c:pt>
                <c:pt idx="594">
                  <c:v>1128.4612326060851</c:v>
                </c:pt>
                <c:pt idx="595">
                  <c:v>1128.3033361516891</c:v>
                </c:pt>
                <c:pt idx="596">
                  <c:v>1128.1438853177035</c:v>
                </c:pt>
                <c:pt idx="597">
                  <c:v>1127.9828799963439</c:v>
                </c:pt>
                <c:pt idx="598">
                  <c:v>1127.8203200787614</c:v>
                </c:pt>
                <c:pt idx="599">
                  <c:v>1127.6562054549086</c:v>
                </c:pt>
                <c:pt idx="600">
                  <c:v>1127.4905360136552</c:v>
                </c:pt>
                <c:pt idx="601">
                  <c:v>1127.3233116427257</c:v>
                </c:pt>
                <c:pt idx="602">
                  <c:v>1127.1545322286909</c:v>
                </c:pt>
                <c:pt idx="603">
                  <c:v>1126.9841976570005</c:v>
                </c:pt>
                <c:pt idx="604">
                  <c:v>1126.8123078119741</c:v>
                </c:pt>
                <c:pt idx="605">
                  <c:v>1126.6388625768025</c:v>
                </c:pt>
                <c:pt idx="606">
                  <c:v>1126.4638618334855</c:v>
                </c:pt>
                <c:pt idx="607">
                  <c:v>1126.2873054629433</c:v>
                </c:pt>
                <c:pt idx="608">
                  <c:v>1126.1091933449247</c:v>
                </c:pt>
                <c:pt idx="609">
                  <c:v>1125.9295253580485</c:v>
                </c:pt>
                <c:pt idx="610">
                  <c:v>1125.7483013797921</c:v>
                </c:pt>
                <c:pt idx="611">
                  <c:v>1125.5655212864972</c:v>
                </c:pt>
                <c:pt idx="612">
                  <c:v>1125.3811849533195</c:v>
                </c:pt>
                <c:pt idx="613">
                  <c:v>1125.1952922543292</c:v>
                </c:pt>
                <c:pt idx="614">
                  <c:v>1125.0078430623985</c:v>
                </c:pt>
                <c:pt idx="615">
                  <c:v>1124.8188372493098</c:v>
                </c:pt>
                <c:pt idx="616">
                  <c:v>1124.6282746856555</c:v>
                </c:pt>
                <c:pt idx="617">
                  <c:v>1124.4361552408684</c:v>
                </c:pt>
                <c:pt idx="618">
                  <c:v>1124.242478783287</c:v>
                </c:pt>
                <c:pt idx="619">
                  <c:v>1124.0472451800445</c:v>
                </c:pt>
                <c:pt idx="620">
                  <c:v>1123.8504542971316</c:v>
                </c:pt>
                <c:pt idx="621">
                  <c:v>1123.652105999437</c:v>
                </c:pt>
                <c:pt idx="622">
                  <c:v>1123.4522001506084</c:v>
                </c:pt>
                <c:pt idx="623">
                  <c:v>1123.2507366132274</c:v>
                </c:pt>
                <c:pt idx="624">
                  <c:v>1123.047715248654</c:v>
                </c:pt>
                <c:pt idx="625">
                  <c:v>1122.8431359171279</c:v>
                </c:pt>
                <c:pt idx="626">
                  <c:v>1122.636998477717</c:v>
                </c:pt>
                <c:pt idx="627">
                  <c:v>1122.4293027883382</c:v>
                </c:pt>
                <c:pt idx="628">
                  <c:v>1122.2200487057294</c:v>
                </c:pt>
                <c:pt idx="629">
                  <c:v>1122.0092360855101</c:v>
                </c:pt>
                <c:pt idx="630">
                  <c:v>1121.7968647820778</c:v>
                </c:pt>
                <c:pt idx="631">
                  <c:v>1121.5829346487208</c:v>
                </c:pt>
                <c:pt idx="632">
                  <c:v>1121.3674455375135</c:v>
                </c:pt>
                <c:pt idx="633">
                  <c:v>1121.1503972994001</c:v>
                </c:pt>
                <c:pt idx="634">
                  <c:v>1120.9317897841597</c:v>
                </c:pt>
                <c:pt idx="635">
                  <c:v>1120.7116228403868</c:v>
                </c:pt>
                <c:pt idx="636">
                  <c:v>1120.4898963154974</c:v>
                </c:pt>
                <c:pt idx="637">
                  <c:v>1120.2666100557742</c:v>
                </c:pt>
                <c:pt idx="638">
                  <c:v>1120.0417639062875</c:v>
                </c:pt>
                <c:pt idx="639">
                  <c:v>1119.815357710969</c:v>
                </c:pt>
                <c:pt idx="640">
                  <c:v>1119.587391312542</c:v>
                </c:pt>
                <c:pt idx="641">
                  <c:v>1119.3578645525915</c:v>
                </c:pt>
                <c:pt idx="642">
                  <c:v>1119.1267772715025</c:v>
                </c:pt>
                <c:pt idx="643">
                  <c:v>1118.8941293084717</c:v>
                </c:pt>
                <c:pt idx="644">
                  <c:v>1118.6599205015552</c:v>
                </c:pt>
                <c:pt idx="645">
                  <c:v>1118.4241506875946</c:v>
                </c:pt>
                <c:pt idx="646">
                  <c:v>1118.1868197022688</c:v>
                </c:pt>
                <c:pt idx="647">
                  <c:v>1117.947927380045</c:v>
                </c:pt>
                <c:pt idx="648">
                  <c:v>1117.707473554261</c:v>
                </c:pt>
                <c:pt idx="649">
                  <c:v>1117.4654580570154</c:v>
                </c:pt>
                <c:pt idx="650">
                  <c:v>1117.2218807192564</c:v>
                </c:pt>
                <c:pt idx="651">
                  <c:v>1116.9767413707104</c:v>
                </c:pt>
                <c:pt idx="652">
                  <c:v>1116.7300398399427</c:v>
                </c:pt>
                <c:pt idx="653">
                  <c:v>1116.4817759543257</c:v>
                </c:pt>
                <c:pt idx="654">
                  <c:v>1116.2319495400286</c:v>
                </c:pt>
                <c:pt idx="655">
                  <c:v>1115.980560422031</c:v>
                </c:pt>
                <c:pt idx="656">
                  <c:v>1115.7276084241116</c:v>
                </c:pt>
                <c:pt idx="657">
                  <c:v>1115.4730933688688</c:v>
                </c:pt>
                <c:pt idx="658">
                  <c:v>1115.2170150777049</c:v>
                </c:pt>
                <c:pt idx="659">
                  <c:v>1114.9593733707868</c:v>
                </c:pt>
                <c:pt idx="660">
                  <c:v>1114.7001680671247</c:v>
                </c:pt>
                <c:pt idx="661">
                  <c:v>1114.4393989844868</c:v>
                </c:pt>
                <c:pt idx="662">
                  <c:v>1114.1770659395102</c:v>
                </c:pt>
                <c:pt idx="663">
                  <c:v>1113.9131687475342</c:v>
                </c:pt>
                <c:pt idx="664">
                  <c:v>1113.6477072227538</c:v>
                </c:pt>
                <c:pt idx="665">
                  <c:v>1113.3806811781299</c:v>
                </c:pt>
                <c:pt idx="666">
                  <c:v>1113.1120904254228</c:v>
                </c:pt>
                <c:pt idx="667">
                  <c:v>1112.8419347752085</c:v>
                </c:pt>
                <c:pt idx="668">
                  <c:v>1112.5702140367839</c:v>
                </c:pt>
                <c:pt idx="669">
                  <c:v>1112.2969280183081</c:v>
                </c:pt>
                <c:pt idx="670">
                  <c:v>1112.0220765266806</c:v>
                </c:pt>
                <c:pt idx="671">
                  <c:v>1111.7456593675781</c:v>
                </c:pt>
                <c:pt idx="672">
                  <c:v>1111.4676763454975</c:v>
                </c:pt>
                <c:pt idx="673">
                  <c:v>1111.1881272636813</c:v>
                </c:pt>
                <c:pt idx="674">
                  <c:v>1110.9070119241605</c:v>
                </c:pt>
                <c:pt idx="675">
                  <c:v>1110.6243301277618</c:v>
                </c:pt>
                <c:pt idx="676">
                  <c:v>1110.3400816740614</c:v>
                </c:pt>
                <c:pt idx="677">
                  <c:v>1110.0542663614219</c:v>
                </c:pt>
                <c:pt idx="678">
                  <c:v>1109.7668839869739</c:v>
                </c:pt>
                <c:pt idx="679">
                  <c:v>1109.4779343466175</c:v>
                </c:pt>
                <c:pt idx="680">
                  <c:v>1109.187417235024</c:v>
                </c:pt>
                <c:pt idx="681">
                  <c:v>1108.8953324456422</c:v>
                </c:pt>
                <c:pt idx="682">
                  <c:v>1108.6016797706734</c:v>
                </c:pt>
                <c:pt idx="683">
                  <c:v>1108.3064590010988</c:v>
                </c:pt>
                <c:pt idx="684">
                  <c:v>1108.0096699266435</c:v>
                </c:pt>
                <c:pt idx="685">
                  <c:v>1107.711312335784</c:v>
                </c:pt>
                <c:pt idx="686">
                  <c:v>1107.411386015812</c:v>
                </c:pt>
                <c:pt idx="687">
                  <c:v>1107.109890752695</c:v>
                </c:pt>
                <c:pt idx="688">
                  <c:v>1106.806826331228</c:v>
                </c:pt>
                <c:pt idx="689">
                  <c:v>1106.5021925349181</c:v>
                </c:pt>
                <c:pt idx="690">
                  <c:v>1106.1959891460203</c:v>
                </c:pt>
                <c:pt idx="691">
                  <c:v>1105.8882159455866</c:v>
                </c:pt>
                <c:pt idx="692">
                  <c:v>1105.578872713372</c:v>
                </c:pt>
                <c:pt idx="693">
                  <c:v>1105.2679592278973</c:v>
                </c:pt>
                <c:pt idx="694">
                  <c:v>1104.9554752664178</c:v>
                </c:pt>
                <c:pt idx="695">
                  <c:v>1104.6414206049456</c:v>
                </c:pt>
                <c:pt idx="696">
                  <c:v>1104.3257950182249</c:v>
                </c:pt>
                <c:pt idx="697">
                  <c:v>1104.0085982797434</c:v>
                </c:pt>
                <c:pt idx="698">
                  <c:v>1103.6898301617243</c:v>
                </c:pt>
                <c:pt idx="699">
                  <c:v>1103.369490435113</c:v>
                </c:pt>
                <c:pt idx="700">
                  <c:v>1103.0475788696212</c:v>
                </c:pt>
                <c:pt idx="701">
                  <c:v>1102.7240952336631</c:v>
                </c:pt>
                <c:pt idx="702">
                  <c:v>1102.3990392943792</c:v>
                </c:pt>
                <c:pt idx="703">
                  <c:v>1102.0724108176994</c:v>
                </c:pt>
                <c:pt idx="704">
                  <c:v>1101.7442095682029</c:v>
                </c:pt>
                <c:pt idx="705">
                  <c:v>1101.4144353092258</c:v>
                </c:pt>
                <c:pt idx="706">
                  <c:v>1101.0830878028348</c:v>
                </c:pt>
                <c:pt idx="707">
                  <c:v>1100.7501668097748</c:v>
                </c:pt>
                <c:pt idx="708">
                  <c:v>1100.4156720895787</c:v>
                </c:pt>
                <c:pt idx="709">
                  <c:v>1100.079603400445</c:v>
                </c:pt>
                <c:pt idx="710">
                  <c:v>1099.7419604993208</c:v>
                </c:pt>
                <c:pt idx="711">
                  <c:v>1099.4027431418128</c:v>
                </c:pt>
                <c:pt idx="712">
                  <c:v>1099.061951082298</c:v>
                </c:pt>
                <c:pt idx="713">
                  <c:v>1098.7195840738157</c:v>
                </c:pt>
                <c:pt idx="714">
                  <c:v>1098.3756418681523</c:v>
                </c:pt>
                <c:pt idx="715">
                  <c:v>1098.0301242157466</c:v>
                </c:pt>
                <c:pt idx="716">
                  <c:v>1097.6830308658</c:v>
                </c:pt>
                <c:pt idx="717">
                  <c:v>1097.3343615661734</c:v>
                </c:pt>
                <c:pt idx="718">
                  <c:v>1096.984116063426</c:v>
                </c:pt>
                <c:pt idx="719">
                  <c:v>1096.6322941028516</c:v>
                </c:pt>
                <c:pt idx="720">
                  <c:v>1096.2788954283724</c:v>
                </c:pt>
                <c:pt idx="721">
                  <c:v>1095.9239197826716</c:v>
                </c:pt>
                <c:pt idx="722">
                  <c:v>1095.5673669070811</c:v>
                </c:pt>
                <c:pt idx="723">
                  <c:v>1095.2092365416072</c:v>
                </c:pt>
                <c:pt idx="724">
                  <c:v>1094.8495284250062</c:v>
                </c:pt>
                <c:pt idx="725">
                  <c:v>1094.4882422946437</c:v>
                </c:pt>
                <c:pt idx="726">
                  <c:v>1094.1253778866226</c:v>
                </c:pt>
                <c:pt idx="727">
                  <c:v>1093.7609349356655</c:v>
                </c:pt>
                <c:pt idx="728">
                  <c:v>1093.394913175249</c:v>
                </c:pt>
                <c:pt idx="729">
                  <c:v>1093.0273123374507</c:v>
                </c:pt>
                <c:pt idx="730">
                  <c:v>1092.6581321530443</c:v>
                </c:pt>
                <c:pt idx="731">
                  <c:v>1092.2873723514863</c:v>
                </c:pt>
                <c:pt idx="732">
                  <c:v>1091.9150326609083</c:v>
                </c:pt>
                <c:pt idx="733">
                  <c:v>1091.5411128080805</c:v>
                </c:pt>
                <c:pt idx="734">
                  <c:v>1091.1656125184579</c:v>
                </c:pt>
                <c:pt idx="735">
                  <c:v>1090.7885315161109</c:v>
                </c:pt>
                <c:pt idx="736">
                  <c:v>1090.4098695238463</c:v>
                </c:pt>
                <c:pt idx="737">
                  <c:v>1090.0296262630466</c:v>
                </c:pt>
                <c:pt idx="738">
                  <c:v>1089.6478014537997</c:v>
                </c:pt>
                <c:pt idx="739">
                  <c:v>1089.2643948148295</c:v>
                </c:pt>
                <c:pt idx="740">
                  <c:v>1088.8794060634987</c:v>
                </c:pt>
                <c:pt idx="741">
                  <c:v>1088.4928349158276</c:v>
                </c:pt>
                <c:pt idx="742">
                  <c:v>1088.1046810864709</c:v>
                </c:pt>
                <c:pt idx="743">
                  <c:v>1087.7149442887528</c:v>
                </c:pt>
                <c:pt idx="744">
                  <c:v>1087.3236242346027</c:v>
                </c:pt>
                <c:pt idx="745">
                  <c:v>1086.9307206345895</c:v>
                </c:pt>
                <c:pt idx="746">
                  <c:v>1086.5362331979277</c:v>
                </c:pt>
                <c:pt idx="747">
                  <c:v>1086.1401616324633</c:v>
                </c:pt>
                <c:pt idx="748">
                  <c:v>1085.7425056446566</c:v>
                </c:pt>
                <c:pt idx="749">
                  <c:v>1085.3432649396273</c:v>
                </c:pt>
                <c:pt idx="750">
                  <c:v>1084.9424392210865</c:v>
                </c:pt>
                <c:pt idx="751">
                  <c:v>1084.5400281913689</c:v>
                </c:pt>
                <c:pt idx="752">
                  <c:v>1084.1360315514307</c:v>
                </c:pt>
                <c:pt idx="753">
                  <c:v>1083.7304490008798</c:v>
                </c:pt>
                <c:pt idx="754">
                  <c:v>1083.3232802378748</c:v>
                </c:pt>
                <c:pt idx="755">
                  <c:v>1082.9145249592273</c:v>
                </c:pt>
                <c:pt idx="756">
                  <c:v>1082.504182860356</c:v>
                </c:pt>
                <c:pt idx="757">
                  <c:v>1082.0922536352557</c:v>
                </c:pt>
                <c:pt idx="758">
                  <c:v>1081.6787369765689</c:v>
                </c:pt>
                <c:pt idx="759">
                  <c:v>1081.2636325754977</c:v>
                </c:pt>
                <c:pt idx="760">
                  <c:v>1080.8469401218606</c:v>
                </c:pt>
                <c:pt idx="761">
                  <c:v>1080.4286593040642</c:v>
                </c:pt>
                <c:pt idx="762">
                  <c:v>1080.0087898091226</c:v>
                </c:pt>
                <c:pt idx="763">
                  <c:v>1079.5873313226266</c:v>
                </c:pt>
                <c:pt idx="764">
                  <c:v>1079.164283528751</c:v>
                </c:pt>
                <c:pt idx="765">
                  <c:v>1078.7396461102487</c:v>
                </c:pt>
                <c:pt idx="766">
                  <c:v>1078.3134187484743</c:v>
                </c:pt>
                <c:pt idx="767">
                  <c:v>1077.8856011233308</c:v>
                </c:pt>
                <c:pt idx="768">
                  <c:v>1077.4561929133388</c:v>
                </c:pt>
                <c:pt idx="769">
                  <c:v>1077.0251937955331</c:v>
                </c:pt>
                <c:pt idx="770">
                  <c:v>1076.5926034455745</c:v>
                </c:pt>
                <c:pt idx="771">
                  <c:v>1076.1584215376786</c:v>
                </c:pt>
                <c:pt idx="772">
                  <c:v>1075.7226477445977</c:v>
                </c:pt>
                <c:pt idx="773">
                  <c:v>1075.2852817376686</c:v>
                </c:pt>
                <c:pt idx="774">
                  <c:v>1074.8463231867686</c:v>
                </c:pt>
                <c:pt idx="775">
                  <c:v>1074.4057717603362</c:v>
                </c:pt>
                <c:pt idx="776">
                  <c:v>1073.9636271253835</c:v>
                </c:pt>
                <c:pt idx="777">
                  <c:v>1073.5198889474552</c:v>
                </c:pt>
                <c:pt idx="778">
                  <c:v>1073.0745568906268</c:v>
                </c:pt>
                <c:pt idx="779">
                  <c:v>1072.6276306175321</c:v>
                </c:pt>
                <c:pt idx="780">
                  <c:v>1072.1791097893542</c:v>
                </c:pt>
                <c:pt idx="781">
                  <c:v>1071.728994065797</c:v>
                </c:pt>
                <c:pt idx="782">
                  <c:v>1071.2772831051057</c:v>
                </c:pt>
                <c:pt idx="783">
                  <c:v>1070.8239765640635</c:v>
                </c:pt>
                <c:pt idx="784">
                  <c:v>1070.3690740979557</c:v>
                </c:pt>
                <c:pt idx="785">
                  <c:v>1069.9125753606218</c:v>
                </c:pt>
                <c:pt idx="786">
                  <c:v>1069.4544800043957</c:v>
                </c:pt>
                <c:pt idx="787">
                  <c:v>1068.9947876801593</c:v>
                </c:pt>
                <c:pt idx="788">
                  <c:v>1068.533498037287</c:v>
                </c:pt>
                <c:pt idx="789">
                  <c:v>1068.070610723674</c:v>
                </c:pt>
                <c:pt idx="790">
                  <c:v>1067.6061253857231</c:v>
                </c:pt>
                <c:pt idx="791">
                  <c:v>1067.140041668348</c:v>
                </c:pt>
                <c:pt idx="792">
                  <c:v>1066.6723592149435</c:v>
                </c:pt>
                <c:pt idx="793">
                  <c:v>1066.2030776674465</c:v>
                </c:pt>
                <c:pt idx="794">
                  <c:v>1065.7321966662455</c:v>
                </c:pt>
                <c:pt idx="795">
                  <c:v>1065.2597158502354</c:v>
                </c:pt>
                <c:pt idx="796">
                  <c:v>1064.7856348568032</c:v>
                </c:pt>
                <c:pt idx="797">
                  <c:v>1064.3099533218394</c:v>
                </c:pt>
                <c:pt idx="798">
                  <c:v>1063.8326708796826</c:v>
                </c:pt>
                <c:pt idx="799">
                  <c:v>1063.3537871631809</c:v>
                </c:pt>
                <c:pt idx="800">
                  <c:v>1062.8733018036321</c:v>
                </c:pt>
                <c:pt idx="801">
                  <c:v>1062.3912144308274</c:v>
                </c:pt>
                <c:pt idx="802">
                  <c:v>1061.9075246730147</c:v>
                </c:pt>
                <c:pt idx="803">
                  <c:v>1061.4222321569041</c:v>
                </c:pt>
                <c:pt idx="804">
                  <c:v>1060.9353365076943</c:v>
                </c:pt>
                <c:pt idx="805">
                  <c:v>1060.446837349002</c:v>
                </c:pt>
                <c:pt idx="806">
                  <c:v>1059.9567343029278</c:v>
                </c:pt>
                <c:pt idx="807">
                  <c:v>1059.4650269900217</c:v>
                </c:pt>
                <c:pt idx="808">
                  <c:v>1058.9717150292681</c:v>
                </c:pt>
                <c:pt idx="809">
                  <c:v>1058.4767980380975</c:v>
                </c:pt>
                <c:pt idx="810">
                  <c:v>1057.9802756324107</c:v>
                </c:pt>
                <c:pt idx="811">
                  <c:v>1057.4821474264972</c:v>
                </c:pt>
                <c:pt idx="812">
                  <c:v>1056.9824130331053</c:v>
                </c:pt>
                <c:pt idx="813">
                  <c:v>1056.481072063435</c:v>
                </c:pt>
                <c:pt idx="814">
                  <c:v>1055.9781241270721</c:v>
                </c:pt>
                <c:pt idx="815">
                  <c:v>1055.4735688320436</c:v>
                </c:pt>
                <c:pt idx="816">
                  <c:v>1054.9674057847972</c:v>
                </c:pt>
                <c:pt idx="817">
                  <c:v>1054.4596345901848</c:v>
                </c:pt>
                <c:pt idx="818">
                  <c:v>1053.9502548514854</c:v>
                </c:pt>
                <c:pt idx="819">
                  <c:v>1053.4392661703721</c:v>
                </c:pt>
                <c:pt idx="820">
                  <c:v>1052.9266681469421</c:v>
                </c:pt>
                <c:pt idx="821">
                  <c:v>1052.4124603796788</c:v>
                </c:pt>
                <c:pt idx="822">
                  <c:v>1051.8966424654352</c:v>
                </c:pt>
                <c:pt idx="823">
                  <c:v>1051.3792139995014</c:v>
                </c:pt>
                <c:pt idx="824">
                  <c:v>1050.8601745755425</c:v>
                </c:pt>
                <c:pt idx="825">
                  <c:v>1050.3395237855837</c:v>
                </c:pt>
                <c:pt idx="826">
                  <c:v>1049.8172612200567</c:v>
                </c:pt>
                <c:pt idx="827">
                  <c:v>1049.2933864677609</c:v>
                </c:pt>
                <c:pt idx="828">
                  <c:v>1048.7678991158878</c:v>
                </c:pt>
                <c:pt idx="829">
                  <c:v>1048.2407987499428</c:v>
                </c:pt>
                <c:pt idx="830">
                  <c:v>1047.7120849538553</c:v>
                </c:pt>
                <c:pt idx="831">
                  <c:v>1047.1817573098899</c:v>
                </c:pt>
                <c:pt idx="832">
                  <c:v>1046.6498153986813</c:v>
                </c:pt>
                <c:pt idx="833">
                  <c:v>1046.1162587991828</c:v>
                </c:pt>
                <c:pt idx="834">
                  <c:v>1045.5810870887399</c:v>
                </c:pt>
                <c:pt idx="835">
                  <c:v>998.96858253691948</c:v>
                </c:pt>
                <c:pt idx="836">
                  <c:v>954.31674185264183</c:v>
                </c:pt>
                <c:pt idx="837">
                  <c:v>911.54309354379427</c:v>
                </c:pt>
                <c:pt idx="838">
                  <c:v>870.56863512033226</c:v>
                </c:pt>
                <c:pt idx="839">
                  <c:v>831.31768717749037</c:v>
                </c:pt>
                <c:pt idx="840">
                  <c:v>793.71775361669631</c:v>
                </c:pt>
                <c:pt idx="841">
                  <c:v>757.69938774602053</c:v>
                </c:pt>
                <c:pt idx="842">
                  <c:v>723.19606401284784</c:v>
                </c:pt>
                <c:pt idx="843">
                  <c:v>690.14405513186387</c:v>
                </c:pt>
                <c:pt idx="844">
                  <c:v>658.4823143814109</c:v>
                </c:pt>
                <c:pt idx="845">
                  <c:v>628.15236285082051</c:v>
                </c:pt>
                <c:pt idx="846">
                  <c:v>599.09818143046414</c:v>
                </c:pt>
                <c:pt idx="847">
                  <c:v>571.26610734503095</c:v>
                </c:pt>
                <c:pt idx="848">
                  <c:v>544.60473503893263</c:v>
                </c:pt>
                <c:pt idx="849">
                  <c:v>519.06482123076921</c:v>
                </c:pt>
                <c:pt idx="850">
                  <c:v>494.59919396149257</c:v>
                </c:pt>
                <c:pt idx="851">
                  <c:v>471.16266546828155</c:v>
                </c:pt>
                <c:pt idx="852">
                  <c:v>448.7119487232078</c:v>
                </c:pt>
                <c:pt idx="853">
                  <c:v>427.20557748253731</c:v>
                </c:pt>
                <c:pt idx="854">
                  <c:v>406.60382969900508</c:v>
                </c:pt>
                <c:pt idx="855">
                  <c:v>386.86865415559993</c:v>
                </c:pt>
                <c:pt idx="856">
                  <c:v>368.4888239431981</c:v>
                </c:pt>
                <c:pt idx="857">
                  <c:v>350.97916824166896</c:v>
                </c:pt>
                <c:pt idx="858">
                  <c:v>334.26979736025987</c:v>
                </c:pt>
                <c:pt idx="859">
                  <c:v>318.32484382918216</c:v>
                </c:pt>
                <c:pt idx="860">
                  <c:v>303.11002524403483</c:v>
                </c:pt>
                <c:pt idx="861">
                  <c:v>288.59257484092768</c:v>
                </c:pt>
                <c:pt idx="862">
                  <c:v>274.74117508810008</c:v>
                </c:pt>
                <c:pt idx="863">
                  <c:v>261.52589416347195</c:v>
                </c:pt>
                <c:pt idx="864">
                  <c:v>248.9181251931775</c:v>
                </c:pt>
                <c:pt idx="865">
                  <c:v>236.89052813148433</c:v>
                </c:pt>
                <c:pt idx="866">
                  <c:v>225.41697416764555</c:v>
                </c:pt>
                <c:pt idx="867">
                  <c:v>214.47249255013301</c:v>
                </c:pt>
                <c:pt idx="868">
                  <c:v>204.03321972340032</c:v>
                </c:pt>
                <c:pt idx="869">
                  <c:v>194.0763506768175</c:v>
                </c:pt>
                <c:pt idx="870">
                  <c:v>184.58009240971077</c:v>
                </c:pt>
                <c:pt idx="871">
                  <c:v>175.52361942055578</c:v>
                </c:pt>
                <c:pt idx="872">
                  <c:v>166.88703113229403</c:v>
                </c:pt>
                <c:pt idx="873">
                  <c:v>158.65131116949985</c:v>
                </c:pt>
                <c:pt idx="874">
                  <c:v>150.79828840670996</c:v>
                </c:pt>
                <c:pt idx="875">
                  <c:v>143.31059971065841</c:v>
                </c:pt>
                <c:pt idx="876">
                  <c:v>136.17165430242588</c:v>
                </c:pt>
                <c:pt idx="877">
                  <c:v>129.3655996686395</c:v>
                </c:pt>
                <c:pt idx="878">
                  <c:v>122.87728895383545</c:v>
                </c:pt>
                <c:pt idx="879">
                  <c:v>116.6922497689357</c:v>
                </c:pt>
                <c:pt idx="880">
                  <c:v>110.79665435349197</c:v>
                </c:pt>
                <c:pt idx="881">
                  <c:v>105.17729103192053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91024"/>
        <c:axId val="425089064"/>
      </c:scatterChart>
      <c:valAx>
        <c:axId val="42509102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89064"/>
        <c:crosses val="autoZero"/>
        <c:crossBetween val="midCat"/>
      </c:valAx>
      <c:valAx>
        <c:axId val="42508906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102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8.7733860442267171E-3</c:v>
                </c:pt>
                <c:pt idx="2">
                  <c:v>1.1123639161095067E-2</c:v>
                </c:pt>
                <c:pt idx="3">
                  <c:v>1.328306978897854E-2</c:v>
                </c:pt>
                <c:pt idx="4">
                  <c:v>1.5326114177416205E-2</c:v>
                </c:pt>
                <c:pt idx="5">
                  <c:v>1.7291596058602813E-2</c:v>
                </c:pt>
                <c:pt idx="6">
                  <c:v>1.9202441763053798E-2</c:v>
                </c:pt>
                <c:pt idx="7">
                  <c:v>2.107328378383018E-2</c:v>
                </c:pt>
                <c:pt idx="8">
                  <c:v>2.2913965295801111E-2</c:v>
                </c:pt>
                <c:pt idx="9">
                  <c:v>2.4731359964101821E-2</c:v>
                </c:pt>
                <c:pt idx="10">
                  <c:v>2.6530401812987499E-2</c:v>
                </c:pt>
                <c:pt idx="11">
                  <c:v>2.8314707178658159E-2</c:v>
                </c:pt>
                <c:pt idx="12">
                  <c:v>3.0086969786053873E-2</c:v>
                </c:pt>
                <c:pt idx="13">
                  <c:v>3.184922196505488E-2</c:v>
                </c:pt>
                <c:pt idx="14">
                  <c:v>3.3603012999502038E-2</c:v>
                </c:pt>
                <c:pt idx="15">
                  <c:v>3.5349534101373703E-2</c:v>
                </c:pt>
                <c:pt idx="16">
                  <c:v>3.7089707852056432E-2</c:v>
                </c:pt>
                <c:pt idx="17">
                  <c:v>3.8824253326308816E-2</c:v>
                </c:pt>
                <c:pt idx="18">
                  <c:v>4.055373418513962E-2</c:v>
                </c:pt>
                <c:pt idx="19">
                  <c:v>4.227859460734075E-2</c:v>
                </c:pt>
                <c:pt idx="20">
                  <c:v>4.3999186394972557E-2</c:v>
                </c:pt>
                <c:pt idx="21">
                  <c:v>4.5715789585737583E-2</c:v>
                </c:pt>
                <c:pt idx="22">
                  <c:v>4.7428628233791903E-2</c:v>
                </c:pt>
                <c:pt idx="23">
                  <c:v>4.9137882560771798E-2</c:v>
                </c:pt>
                <c:pt idx="24">
                  <c:v>5.0843698357786619E-2</c:v>
                </c:pt>
                <c:pt idx="25">
                  <c:v>5.2546194291121937E-2</c:v>
                </c:pt>
                <c:pt idx="26">
                  <c:v>5.4245467600055872E-2</c:v>
                </c:pt>
                <c:pt idx="27">
                  <c:v>5.5941598555200873E-2</c:v>
                </c:pt>
                <c:pt idx="28">
                  <c:v>5.7634653957208036E-2</c:v>
                </c:pt>
                <c:pt idx="29">
                  <c:v>5.9324689889663509E-2</c:v>
                </c:pt>
                <c:pt idx="30">
                  <c:v>6.1011753890408763E-2</c:v>
                </c:pt>
                <c:pt idx="31">
                  <c:v>6.2695886667984133E-2</c:v>
                </c:pt>
                <c:pt idx="32">
                  <c:v>6.4377123461331578E-2</c:v>
                </c:pt>
                <c:pt idx="33">
                  <c:v>6.6055495119023366E-2</c:v>
                </c:pt>
                <c:pt idx="34">
                  <c:v>6.7731028957477443E-2</c:v>
                </c:pt>
                <c:pt idx="35">
                  <c:v>6.9403749444645335E-2</c:v>
                </c:pt>
                <c:pt idx="36">
                  <c:v>7.1073678745603955E-2</c:v>
                </c:pt>
                <c:pt idx="37">
                  <c:v>7.2740837158674673E-2</c:v>
                </c:pt>
                <c:pt idx="38">
                  <c:v>7.4405243464605142E-2</c:v>
                </c:pt>
                <c:pt idx="39">
                  <c:v>7.6066915206587343E-2</c:v>
                </c:pt>
                <c:pt idx="40">
                  <c:v>7.7725868915167431E-2</c:v>
                </c:pt>
                <c:pt idx="41">
                  <c:v>7.9382120289171312E-2</c:v>
                </c:pt>
                <c:pt idx="42">
                  <c:v>8.1035684341471598E-2</c:v>
                </c:pt>
                <c:pt idx="43">
                  <c:v>8.2686575516608893E-2</c:v>
                </c:pt>
                <c:pt idx="44">
                  <c:v>8.433480778584708E-2</c:v>
                </c:pt>
                <c:pt idx="45">
                  <c:v>8.5980394724110953E-2</c:v>
                </c:pt>
                <c:pt idx="46">
                  <c:v>8.7623349572356068E-2</c:v>
                </c:pt>
                <c:pt idx="47">
                  <c:v>8.9263685288209618E-2</c:v>
                </c:pt>
                <c:pt idx="48">
                  <c:v>9.0901414587154769E-2</c:v>
                </c:pt>
                <c:pt idx="49">
                  <c:v>9.2536549976079199E-2</c:v>
                </c:pt>
                <c:pt idx="50">
                  <c:v>9.41691037806517E-2</c:v>
                </c:pt>
                <c:pt idx="51">
                  <c:v>9.5799088167702134E-2</c:v>
                </c:pt>
                <c:pt idx="52">
                  <c:v>9.7426515163550692E-2</c:v>
                </c:pt>
                <c:pt idx="53">
                  <c:v>9.905139666905044E-2</c:v>
                </c:pt>
                <c:pt idx="54">
                  <c:v>0.10067374447195801</c:v>
                </c:pt>
                <c:pt idx="55">
                  <c:v>0.10229357025713036</c:v>
                </c:pt>
                <c:pt idx="56">
                  <c:v>0.10391088561495075</c:v>
                </c:pt>
                <c:pt idx="57">
                  <c:v>0.10552570204830958</c:v>
                </c:pt>
                <c:pt idx="58">
                  <c:v>0.10713803097840525</c:v>
                </c:pt>
                <c:pt idx="59">
                  <c:v>0.10874788374957924</c:v>
                </c:pt>
                <c:pt idx="60">
                  <c:v>0.1103552716333609</c:v>
                </c:pt>
                <c:pt idx="61">
                  <c:v>0.11196020583186472</c:v>
                </c:pt>
                <c:pt idx="62">
                  <c:v>0.11356269748065423</c:v>
                </c:pt>
                <c:pt idx="63">
                  <c:v>0.11516275765116935</c:v>
                </c:pt>
                <c:pt idx="64">
                  <c:v>0.11676039735279345</c:v>
                </c:pt>
                <c:pt idx="65">
                  <c:v>0.11835562753462274</c:v>
                </c:pt>
                <c:pt idx="66">
                  <c:v>0.11994845908699184</c:v>
                </c:pt>
                <c:pt idx="67">
                  <c:v>0.12153890284279595</c:v>
                </c:pt>
                <c:pt idx="68">
                  <c:v>0.12312696957864566</c:v>
                </c:pt>
                <c:pt idx="69">
                  <c:v>0.12471267001588185</c:v>
                </c:pt>
                <c:pt idx="70">
                  <c:v>0.12629601482147665</c:v>
                </c:pt>
                <c:pt idx="71">
                  <c:v>0.12787701460883685</c:v>
                </c:pt>
                <c:pt idx="72">
                  <c:v>0.12945567993852816</c:v>
                </c:pt>
                <c:pt idx="73">
                  <c:v>0.13103202131893213</c:v>
                </c:pt>
                <c:pt idx="74">
                  <c:v>0.13260604920684735</c:v>
                </c:pt>
                <c:pt idx="75">
                  <c:v>0.13417777400804337</c:v>
                </c:pt>
                <c:pt idx="76">
                  <c:v>0.13574720607777579</c:v>
                </c:pt>
                <c:pt idx="77">
                  <c:v>0.13731435572126746</c:v>
                </c:pt>
                <c:pt idx="78">
                  <c:v>0.13887923319416207</c:v>
                </c:pt>
                <c:pt idx="79">
                  <c:v>0.14044184870295329</c:v>
                </c:pt>
                <c:pt idx="80">
                  <c:v>0.14200221240539426</c:v>
                </c:pt>
                <c:pt idx="81">
                  <c:v>0.14356033441088994</c:v>
                </c:pt>
                <c:pt idx="82">
                  <c:v>0.14511622478087327</c:v>
                </c:pt>
                <c:pt idx="83">
                  <c:v>0.14666989352917029</c:v>
                </c:pt>
                <c:pt idx="84">
                  <c:v>0.14822135062235275</c:v>
                </c:pt>
                <c:pt idx="85">
                  <c:v>0.14977060598008213</c:v>
                </c:pt>
                <c:pt idx="86">
                  <c:v>0.15131766947544439</c:v>
                </c:pt>
                <c:pt idx="87">
                  <c:v>0.15286255093527809</c:v>
                </c:pt>
                <c:pt idx="88">
                  <c:v>0.15440526014049533</c:v>
                </c:pt>
                <c:pt idx="89">
                  <c:v>0.15594580682639703</c:v>
                </c:pt>
                <c:pt idx="90">
                  <c:v>0.15748420068298344</c:v>
                </c:pt>
                <c:pt idx="91">
                  <c:v>0.15902045135525911</c:v>
                </c:pt>
                <c:pt idx="92">
                  <c:v>0.16055456844353408</c:v>
                </c:pt>
                <c:pt idx="93">
                  <c:v>0.16208656150372086</c:v>
                </c:pt>
                <c:pt idx="94">
                  <c:v>0.16361644004762815</c:v>
                </c:pt>
                <c:pt idx="95">
                  <c:v>0.16514421354325093</c:v>
                </c:pt>
                <c:pt idx="96">
                  <c:v>0.16666989141505748</c:v>
                </c:pt>
                <c:pt idx="97">
                  <c:v>0.16819348304427328</c:v>
                </c:pt>
                <c:pt idx="98">
                  <c:v>0.16971499776916241</c:v>
                </c:pt>
                <c:pt idx="99">
                  <c:v>0.17123444488530612</c:v>
                </c:pt>
                <c:pt idx="100">
                  <c:v>0.17275183364587895</c:v>
                </c:pt>
                <c:pt idx="101">
                  <c:v>0.1742671732619224</c:v>
                </c:pt>
                <c:pt idx="102">
                  <c:v>0.17578047290261628</c:v>
                </c:pt>
                <c:pt idx="103">
                  <c:v>0.17729174169554807</c:v>
                </c:pt>
                <c:pt idx="104">
                  <c:v>0.17880098872697936</c:v>
                </c:pt>
                <c:pt idx="105">
                  <c:v>0.18030822304211136</c:v>
                </c:pt>
                <c:pt idx="106">
                  <c:v>0.18181345364534707</c:v>
                </c:pt>
                <c:pt idx="107">
                  <c:v>0.18331668950055244</c:v>
                </c:pt>
                <c:pt idx="108">
                  <c:v>0.18481793953131501</c:v>
                </c:pt>
                <c:pt idx="109">
                  <c:v>0.18631721262120099</c:v>
                </c:pt>
                <c:pt idx="110">
                  <c:v>0.18781451761401005</c:v>
                </c:pt>
                <c:pt idx="111">
                  <c:v>0.18930986331402852</c:v>
                </c:pt>
                <c:pt idx="112">
                  <c:v>0.19080325848628071</c:v>
                </c:pt>
                <c:pt idx="113">
                  <c:v>0.19229471185677857</c:v>
                </c:pt>
                <c:pt idx="114">
                  <c:v>0.19378423211276927</c:v>
                </c:pt>
                <c:pt idx="115">
                  <c:v>0.19527182790298117</c:v>
                </c:pt>
                <c:pt idx="116">
                  <c:v>0.19675750783786813</c:v>
                </c:pt>
                <c:pt idx="117">
                  <c:v>0.19824128048985204</c:v>
                </c:pt>
                <c:pt idx="118">
                  <c:v>0.19972315439356361</c:v>
                </c:pt>
                <c:pt idx="119">
                  <c:v>0.20120313804608178</c:v>
                </c:pt>
                <c:pt idx="120">
                  <c:v>0.20268123990717099</c:v>
                </c:pt>
                <c:pt idx="121">
                  <c:v>0.20415746839951718</c:v>
                </c:pt>
                <c:pt idx="122">
                  <c:v>0.20563183190896203</c:v>
                </c:pt>
                <c:pt idx="123">
                  <c:v>0.20710433878473553</c:v>
                </c:pt>
                <c:pt idx="124">
                  <c:v>0.20857499733968729</c:v>
                </c:pt>
                <c:pt idx="125">
                  <c:v>0.21004381585051579</c:v>
                </c:pt>
                <c:pt idx="126">
                  <c:v>0.21151080255799642</c:v>
                </c:pt>
                <c:pt idx="127">
                  <c:v>0.21297596566720786</c:v>
                </c:pt>
                <c:pt idx="128">
                  <c:v>0.21443931334775684</c:v>
                </c:pt>
                <c:pt idx="129">
                  <c:v>0.21590085373400164</c:v>
                </c:pt>
                <c:pt idx="130">
                  <c:v>0.21736059492527374</c:v>
                </c:pt>
                <c:pt idx="131">
                  <c:v>0.21881854498609818</c:v>
                </c:pt>
                <c:pt idx="132">
                  <c:v>0.22027471194641243</c:v>
                </c:pt>
                <c:pt idx="133">
                  <c:v>0.22172910380178382</c:v>
                </c:pt>
                <c:pt idx="134">
                  <c:v>0.2231817285136253</c:v>
                </c:pt>
                <c:pt idx="135">
                  <c:v>0.22463259400941007</c:v>
                </c:pt>
                <c:pt idx="136">
                  <c:v>0.22608170818288464</c:v>
                </c:pt>
                <c:pt idx="137">
                  <c:v>0.22752907889428006</c:v>
                </c:pt>
                <c:pt idx="138">
                  <c:v>0.2289747139705226</c:v>
                </c:pt>
                <c:pt idx="139">
                  <c:v>0.23041862120544232</c:v>
                </c:pt>
                <c:pt idx="140">
                  <c:v>0.23186080835998052</c:v>
                </c:pt>
                <c:pt idx="141">
                  <c:v>0.23330128316239576</c:v>
                </c:pt>
                <c:pt idx="142">
                  <c:v>0.23472575016215233</c:v>
                </c:pt>
                <c:pt idx="143">
                  <c:v>0.23615119290769027</c:v>
                </c:pt>
                <c:pt idx="144">
                  <c:v>0.23757730988559539</c:v>
                </c:pt>
                <c:pt idx="145">
                  <c:v>0.23900390473885305</c:v>
                </c:pt>
                <c:pt idx="146">
                  <c:v>0.24043084918372504</c:v>
                </c:pt>
                <c:pt idx="147">
                  <c:v>0.24185805916472844</c:v>
                </c:pt>
                <c:pt idx="148">
                  <c:v>0.24328547944679232</c:v>
                </c:pt>
                <c:pt idx="149">
                  <c:v>0.24471307362172867</c:v>
                </c:pt>
                <c:pt idx="150">
                  <c:v>0.24614081760681578</c:v>
                </c:pt>
                <c:pt idx="151">
                  <c:v>0.24756869540448445</c:v>
                </c:pt>
                <c:pt idx="152">
                  <c:v>0.24899669633060056</c:v>
                </c:pt>
                <c:pt idx="153">
                  <c:v>0.25042481319908566</c:v>
                </c:pt>
                <c:pt idx="154">
                  <c:v>0.25185304113070145</c:v>
                </c:pt>
                <c:pt idx="155">
                  <c:v>0.25328137677002704</c:v>
                </c:pt>
                <c:pt idx="156">
                  <c:v>0.25470981776988594</c:v>
                </c:pt>
                <c:pt idx="157">
                  <c:v>0.25613836245131749</c:v>
                </c:pt>
                <c:pt idx="158">
                  <c:v>0.25756700957896372</c:v>
                </c:pt>
                <c:pt idx="159">
                  <c:v>0.25899575821246273</c:v>
                </c:pt>
                <c:pt idx="160">
                  <c:v>0.26042460760797681</c:v>
                </c:pt>
                <c:pt idx="161">
                  <c:v>0.26185355715284075</c:v>
                </c:pt>
                <c:pt idx="162">
                  <c:v>0.2632826063221253</c:v>
                </c:pt>
                <c:pt idx="163">
                  <c:v>0.26471175464972246</c:v>
                </c:pt>
                <c:pt idx="164">
                  <c:v>0.26614100170906929</c:v>
                </c:pt>
                <c:pt idx="165">
                  <c:v>0.26757034710027783</c:v>
                </c:pt>
                <c:pt idx="166">
                  <c:v>0.26899979044152911</c:v>
                </c:pt>
                <c:pt idx="167">
                  <c:v>0.27042933136331032</c:v>
                </c:pt>
                <c:pt idx="168">
                  <c:v>0.27185896950454952</c:v>
                </c:pt>
                <c:pt idx="169">
                  <c:v>0.27328870451001969</c:v>
                </c:pt>
                <c:pt idx="170">
                  <c:v>0.27471853602859192</c:v>
                </c:pt>
                <c:pt idx="171">
                  <c:v>0.2761484637120587</c:v>
                </c:pt>
                <c:pt idx="172">
                  <c:v>0.27757848721433953</c:v>
                </c:pt>
                <c:pt idx="173">
                  <c:v>0.27900860619094375</c:v>
                </c:pt>
                <c:pt idx="174">
                  <c:v>0.28043882029860651</c:v>
                </c:pt>
                <c:pt idx="175">
                  <c:v>0.28186912919504176</c:v>
                </c:pt>
                <c:pt idx="176">
                  <c:v>0.28329953253877388</c:v>
                </c:pt>
                <c:pt idx="177">
                  <c:v>0.2847300299890228</c:v>
                </c:pt>
                <c:pt idx="178">
                  <c:v>0.28616062120562502</c:v>
                </c:pt>
                <c:pt idx="179">
                  <c:v>0.28759130584897941</c:v>
                </c:pt>
                <c:pt idx="180">
                  <c:v>0.2890220835800093</c:v>
                </c:pt>
                <c:pt idx="181">
                  <c:v>0.29045295406013627</c:v>
                </c:pt>
                <c:pt idx="182">
                  <c:v>0.29188391695126115</c:v>
                </c:pt>
                <c:pt idx="183">
                  <c:v>0.29331497191575073</c:v>
                </c:pt>
                <c:pt idx="184">
                  <c:v>0.29474611861642791</c:v>
                </c:pt>
                <c:pt idx="185">
                  <c:v>0.29617735671656403</c:v>
                </c:pt>
                <c:pt idx="186">
                  <c:v>0.29760868587987332</c:v>
                </c:pt>
                <c:pt idx="187">
                  <c:v>0.29904010577050816</c:v>
                </c:pt>
                <c:pt idx="188">
                  <c:v>0.30047161605305539</c:v>
                </c:pt>
                <c:pt idx="189">
                  <c:v>0.30190321639253304</c:v>
                </c:pt>
                <c:pt idx="190">
                  <c:v>0.30333490645438721</c:v>
                </c:pt>
                <c:pt idx="191">
                  <c:v>0.3047666859044898</c:v>
                </c:pt>
                <c:pt idx="192">
                  <c:v>0.30619855440913585</c:v>
                </c:pt>
                <c:pt idx="193">
                  <c:v>0.30763051163504124</c:v>
                </c:pt>
                <c:pt idx="194">
                  <c:v>0.30906255724934062</c:v>
                </c:pt>
                <c:pt idx="195">
                  <c:v>0.31049469091958509</c:v>
                </c:pt>
                <c:pt idx="196">
                  <c:v>0.31192691231374026</c:v>
                </c:pt>
                <c:pt idx="197">
                  <c:v>0.31335922110018399</c:v>
                </c:pt>
                <c:pt idx="198">
                  <c:v>0.31479161694770452</c:v>
                </c:pt>
                <c:pt idx="199">
                  <c:v>0.3162240995254984</c:v>
                </c:pt>
                <c:pt idx="200">
                  <c:v>0.31765666850316854</c:v>
                </c:pt>
                <c:pt idx="201">
                  <c:v>0.31908932355072206</c:v>
                </c:pt>
                <c:pt idx="202">
                  <c:v>0.3205220643385685</c:v>
                </c:pt>
                <c:pt idx="203">
                  <c:v>0.3219548905375178</c:v>
                </c:pt>
                <c:pt idx="204">
                  <c:v>0.32338780181877824</c:v>
                </c:pt>
                <c:pt idx="205">
                  <c:v>0.32482079785395462</c:v>
                </c:pt>
                <c:pt idx="206">
                  <c:v>0.32625387831504626</c:v>
                </c:pt>
                <c:pt idx="207">
                  <c:v>0.32768704287444517</c:v>
                </c:pt>
                <c:pt idx="208">
                  <c:v>0.32912029120493391</c:v>
                </c:pt>
                <c:pt idx="209">
                  <c:v>0.33055362297968394</c:v>
                </c:pt>
                <c:pt idx="210">
                  <c:v>0.33198703787225348</c:v>
                </c:pt>
                <c:pt idx="211">
                  <c:v>0.3334205355565858</c:v>
                </c:pt>
                <c:pt idx="212">
                  <c:v>0.33485411570700713</c:v>
                </c:pt>
                <c:pt idx="213">
                  <c:v>0.33628777799822496</c:v>
                </c:pt>
                <c:pt idx="214">
                  <c:v>0.33772152210532608</c:v>
                </c:pt>
                <c:pt idx="215">
                  <c:v>0.33915534770377459</c:v>
                </c:pt>
                <c:pt idx="216">
                  <c:v>0.3405892544694103</c:v>
                </c:pt>
                <c:pt idx="217">
                  <c:v>0.34202324207844659</c:v>
                </c:pt>
                <c:pt idx="218">
                  <c:v>0.34345731020746872</c:v>
                </c:pt>
                <c:pt idx="219">
                  <c:v>0.34489145853343189</c:v>
                </c:pt>
                <c:pt idx="220">
                  <c:v>0.34632568673365954</c:v>
                </c:pt>
                <c:pt idx="221">
                  <c:v>0.34775999448584138</c:v>
                </c:pt>
                <c:pt idx="222">
                  <c:v>0.34919438146803156</c:v>
                </c:pt>
                <c:pt idx="223">
                  <c:v>0.35062884735864691</c:v>
                </c:pt>
                <c:pt idx="224">
                  <c:v>0.35206339183646512</c:v>
                </c:pt>
                <c:pt idx="225">
                  <c:v>0.35349801458062285</c:v>
                </c:pt>
                <c:pt idx="226">
                  <c:v>0.3549327152706141</c:v>
                </c:pt>
                <c:pt idx="227">
                  <c:v>0.35636749358628822</c:v>
                </c:pt>
                <c:pt idx="228">
                  <c:v>0.35780234920784815</c:v>
                </c:pt>
                <c:pt idx="229">
                  <c:v>0.3592372818158488</c:v>
                </c:pt>
                <c:pt idx="230">
                  <c:v>0.36067229109119509</c:v>
                </c:pt>
                <c:pt idx="231">
                  <c:v>0.36210737671514021</c:v>
                </c:pt>
                <c:pt idx="232">
                  <c:v>0.36354253836928385</c:v>
                </c:pt>
                <c:pt idx="233">
                  <c:v>0.36497777573557061</c:v>
                </c:pt>
                <c:pt idx="234">
                  <c:v>0.36641308849628795</c:v>
                </c:pt>
                <c:pt idx="235">
                  <c:v>0.36784847633406464</c:v>
                </c:pt>
                <c:pt idx="236">
                  <c:v>0.369283938931869</c:v>
                </c:pt>
                <c:pt idx="237">
                  <c:v>0.37071947597300708</c:v>
                </c:pt>
                <c:pt idx="238">
                  <c:v>0.372155087141121</c:v>
                </c:pt>
                <c:pt idx="239">
                  <c:v>0.37359077212018721</c:v>
                </c:pt>
                <c:pt idx="240">
                  <c:v>0.37502653059451468</c:v>
                </c:pt>
                <c:pt idx="241">
                  <c:v>0.37646236224874335</c:v>
                </c:pt>
                <c:pt idx="242">
                  <c:v>0.37789826676784227</c:v>
                </c:pt>
                <c:pt idx="243">
                  <c:v>0.37933424383710795</c:v>
                </c:pt>
                <c:pt idx="244">
                  <c:v>0.38077029314216271</c:v>
                </c:pt>
                <c:pt idx="245">
                  <c:v>0.38220641436895286</c:v>
                </c:pt>
                <c:pt idx="246">
                  <c:v>0.38364260720374715</c:v>
                </c:pt>
                <c:pt idx="247">
                  <c:v>0.38507887133313506</c:v>
                </c:pt>
                <c:pt idx="248">
                  <c:v>0.38651520644402498</c:v>
                </c:pt>
                <c:pt idx="249">
                  <c:v>0.38795161222364277</c:v>
                </c:pt>
                <c:pt idx="250">
                  <c:v>0.38938808835952987</c:v>
                </c:pt>
                <c:pt idx="251">
                  <c:v>0.39082463453954175</c:v>
                </c:pt>
                <c:pt idx="252">
                  <c:v>0.39226125045184629</c:v>
                </c:pt>
                <c:pt idx="253">
                  <c:v>0.39369793578492202</c:v>
                </c:pt>
                <c:pt idx="254">
                  <c:v>0.3951346902275566</c:v>
                </c:pt>
                <c:pt idx="255">
                  <c:v>0.396571513468845</c:v>
                </c:pt>
                <c:pt idx="256">
                  <c:v>0.39800840519818809</c:v>
                </c:pt>
                <c:pt idx="257">
                  <c:v>0.39944536510529083</c:v>
                </c:pt>
                <c:pt idx="258">
                  <c:v>0.40088239288016075</c:v>
                </c:pt>
                <c:pt idx="259">
                  <c:v>0.40231948821310626</c:v>
                </c:pt>
                <c:pt idx="260">
                  <c:v>0.40375665079473499</c:v>
                </c:pt>
                <c:pt idx="261">
                  <c:v>0.40519388031595233</c:v>
                </c:pt>
                <c:pt idx="262">
                  <c:v>0.40663117646795977</c:v>
                </c:pt>
                <c:pt idx="263">
                  <c:v>0.40806853894225315</c:v>
                </c:pt>
                <c:pt idx="264">
                  <c:v>0.40950596743062129</c:v>
                </c:pt>
                <c:pt idx="265">
                  <c:v>0.41094346162514422</c:v>
                </c:pt>
                <c:pt idx="266">
                  <c:v>0.4123810212181917</c:v>
                </c:pt>
                <c:pt idx="267">
                  <c:v>0.41381864590242157</c:v>
                </c:pt>
                <c:pt idx="268">
                  <c:v>0.41525633537077827</c:v>
                </c:pt>
                <c:pt idx="269">
                  <c:v>0.4166940893164911</c:v>
                </c:pt>
                <c:pt idx="270">
                  <c:v>0.41813190743307282</c:v>
                </c:pt>
                <c:pt idx="271">
                  <c:v>0.419569789414318</c:v>
                </c:pt>
                <c:pt idx="272">
                  <c:v>0.42100773495430144</c:v>
                </c:pt>
                <c:pt idx="273">
                  <c:v>0.4224457437473767</c:v>
                </c:pt>
                <c:pt idx="274">
                  <c:v>0.4238838154881745</c:v>
                </c:pt>
                <c:pt idx="275">
                  <c:v>0.4253219498716011</c:v>
                </c:pt>
                <c:pt idx="276">
                  <c:v>0.42676014659283695</c:v>
                </c:pt>
                <c:pt idx="277">
                  <c:v>0.42819840534733494</c:v>
                </c:pt>
                <c:pt idx="278">
                  <c:v>0.42963672583081902</c:v>
                </c:pt>
                <c:pt idx="279">
                  <c:v>0.43107510773928259</c:v>
                </c:pt>
                <c:pt idx="280">
                  <c:v>0.43251355076898701</c:v>
                </c:pt>
                <c:pt idx="281">
                  <c:v>0.43395205461646003</c:v>
                </c:pt>
                <c:pt idx="282">
                  <c:v>0.43539061897849435</c:v>
                </c:pt>
                <c:pt idx="283">
                  <c:v>0.43682924355214614</c:v>
                </c:pt>
                <c:pt idx="284">
                  <c:v>0.43826792803473336</c:v>
                </c:pt>
                <c:pt idx="285">
                  <c:v>0.43970667212383435</c:v>
                </c:pt>
                <c:pt idx="286">
                  <c:v>0.4411454755172865</c:v>
                </c:pt>
                <c:pt idx="287">
                  <c:v>0.44258433791318447</c:v>
                </c:pt>
                <c:pt idx="288">
                  <c:v>0.44402325900987882</c:v>
                </c:pt>
                <c:pt idx="289">
                  <c:v>0.44546223850597461</c:v>
                </c:pt>
                <c:pt idx="290">
                  <c:v>0.44690127610032981</c:v>
                </c:pt>
                <c:pt idx="291">
                  <c:v>0.44834037149205386</c:v>
                </c:pt>
                <c:pt idx="292">
                  <c:v>0.44977952438050617</c:v>
                </c:pt>
                <c:pt idx="293">
                  <c:v>0.4512187344652947</c:v>
                </c:pt>
                <c:pt idx="294">
                  <c:v>0.45265800144627444</c:v>
                </c:pt>
                <c:pt idx="295">
                  <c:v>0.45409732502354594</c:v>
                </c:pt>
                <c:pt idx="296">
                  <c:v>0.45553670489745396</c:v>
                </c:pt>
                <c:pt idx="297">
                  <c:v>0.45697614076858584</c:v>
                </c:pt>
                <c:pt idx="298">
                  <c:v>0.45841563233777022</c:v>
                </c:pt>
                <c:pt idx="299">
                  <c:v>0.4598551793060755</c:v>
                </c:pt>
                <c:pt idx="300">
                  <c:v>0.46129478137480839</c:v>
                </c:pt>
                <c:pt idx="301">
                  <c:v>0.46273443824551252</c:v>
                </c:pt>
                <c:pt idx="302">
                  <c:v>0.46417414961996695</c:v>
                </c:pt>
                <c:pt idx="303">
                  <c:v>0.46561391520018475</c:v>
                </c:pt>
                <c:pt idx="304">
                  <c:v>0.46705373468841166</c:v>
                </c:pt>
                <c:pt idx="305">
                  <c:v>0.46849360778712457</c:v>
                </c:pt>
                <c:pt idx="306">
                  <c:v>0.46993353419903006</c:v>
                </c:pt>
                <c:pt idx="307">
                  <c:v>0.47137351362706309</c:v>
                </c:pt>
                <c:pt idx="308">
                  <c:v>0.47281354577438556</c:v>
                </c:pt>
                <c:pt idx="309">
                  <c:v>0.47425363034438484</c:v>
                </c:pt>
                <c:pt idx="310">
                  <c:v>0.47569376704067234</c:v>
                </c:pt>
                <c:pt idx="311">
                  <c:v>0.47713395556708232</c:v>
                </c:pt>
                <c:pt idx="312">
                  <c:v>0.47857419562767023</c:v>
                </c:pt>
                <c:pt idx="313">
                  <c:v>0.48001448692671139</c:v>
                </c:pt>
                <c:pt idx="314">
                  <c:v>0.48145482916869975</c:v>
                </c:pt>
                <c:pt idx="315">
                  <c:v>0.48289522205834623</c:v>
                </c:pt>
                <c:pt idx="316">
                  <c:v>0.48433566530057753</c:v>
                </c:pt>
                <c:pt idx="317">
                  <c:v>0.4857761586005348</c:v>
                </c:pt>
                <c:pt idx="318">
                  <c:v>0.487216701663572</c:v>
                </c:pt>
                <c:pt idx="319">
                  <c:v>0.48865729419525472</c:v>
                </c:pt>
                <c:pt idx="320">
                  <c:v>0.49009793590135881</c:v>
                </c:pt>
                <c:pt idx="321">
                  <c:v>0.49153862648786895</c:v>
                </c:pt>
                <c:pt idx="322">
                  <c:v>0.49297936566097728</c:v>
                </c:pt>
                <c:pt idx="323">
                  <c:v>0.49442015312708204</c:v>
                </c:pt>
                <c:pt idx="324">
                  <c:v>0.49586098859278627</c:v>
                </c:pt>
                <c:pt idx="325">
                  <c:v>0.49730187176489632</c:v>
                </c:pt>
                <c:pt idx="326">
                  <c:v>0.49874280235042068</c:v>
                </c:pt>
                <c:pt idx="327">
                  <c:v>0.50018378005656838</c:v>
                </c:pt>
                <c:pt idx="328">
                  <c:v>0.50162480459074799</c:v>
                </c:pt>
                <c:pt idx="329">
                  <c:v>0.50306587566056593</c:v>
                </c:pt>
                <c:pt idx="330">
                  <c:v>0.50450699297382529</c:v>
                </c:pt>
                <c:pt idx="331">
                  <c:v>0.50594815623852452</c:v>
                </c:pt>
                <c:pt idx="332">
                  <c:v>0.50738936516285604</c:v>
                </c:pt>
                <c:pt idx="333">
                  <c:v>0.5088306194552048</c:v>
                </c:pt>
                <c:pt idx="334">
                  <c:v>0.51027191882414724</c:v>
                </c:pt>
                <c:pt idx="335">
                  <c:v>0.51171326297844955</c:v>
                </c:pt>
                <c:pt idx="336">
                  <c:v>0.51315465162706686</c:v>
                </c:pt>
                <c:pt idx="337">
                  <c:v>0.5145960844791414</c:v>
                </c:pt>
                <c:pt idx="338">
                  <c:v>0.51603756124400157</c:v>
                </c:pt>
                <c:pt idx="339">
                  <c:v>0.51747908163116041</c:v>
                </c:pt>
                <c:pt idx="340">
                  <c:v>0.51892064535031435</c:v>
                </c:pt>
                <c:pt idx="341">
                  <c:v>0.52036225211134191</c:v>
                </c:pt>
                <c:pt idx="342">
                  <c:v>0.52180390162430235</c:v>
                </c:pt>
                <c:pt idx="343">
                  <c:v>0.52324559359943434</c:v>
                </c:pt>
                <c:pt idx="344">
                  <c:v>0.52468732774715487</c:v>
                </c:pt>
                <c:pt idx="345">
                  <c:v>0.52612910377805766</c:v>
                </c:pt>
                <c:pt idx="346">
                  <c:v>0.52757092140291206</c:v>
                </c:pt>
                <c:pt idx="347">
                  <c:v>0.52901278033266175</c:v>
                </c:pt>
                <c:pt idx="348">
                  <c:v>0.53045468027842313</c:v>
                </c:pt>
                <c:pt idx="349">
                  <c:v>0.5318966209514846</c:v>
                </c:pt>
                <c:pt idx="350">
                  <c:v>0.53333860206330475</c:v>
                </c:pt>
                <c:pt idx="351">
                  <c:v>0.53478062332551146</c:v>
                </c:pt>
                <c:pt idx="352">
                  <c:v>0.53622268444990029</c:v>
                </c:pt>
                <c:pt idx="353">
                  <c:v>0.53766478514843341</c:v>
                </c:pt>
                <c:pt idx="354">
                  <c:v>0.53910692513323821</c:v>
                </c:pt>
                <c:pt idx="355">
                  <c:v>0.54054910411660628</c:v>
                </c:pt>
                <c:pt idx="356">
                  <c:v>0.54199132181099174</c:v>
                </c:pt>
                <c:pt idx="357">
                  <c:v>0.54343357792901026</c:v>
                </c:pt>
                <c:pt idx="358">
                  <c:v>0.54487587218343769</c:v>
                </c:pt>
                <c:pt idx="359">
                  <c:v>0.54631820428720879</c:v>
                </c:pt>
                <c:pt idx="360">
                  <c:v>0.54776057395341604</c:v>
                </c:pt>
                <c:pt idx="361">
                  <c:v>0.54920298089530839</c:v>
                </c:pt>
                <c:pt idx="362">
                  <c:v>0.55064542482628975</c:v>
                </c:pt>
                <c:pt idx="363">
                  <c:v>0.55208790545991815</c:v>
                </c:pt>
                <c:pt idx="364">
                  <c:v>0.55353042250990414</c:v>
                </c:pt>
                <c:pt idx="365">
                  <c:v>0.55497297569010962</c:v>
                </c:pt>
                <c:pt idx="366">
                  <c:v>0.55641556471454678</c:v>
                </c:pt>
                <c:pt idx="367">
                  <c:v>0.55785818929737663</c:v>
                </c:pt>
                <c:pt idx="368">
                  <c:v>0.55930084915290779</c:v>
                </c:pt>
                <c:pt idx="369">
                  <c:v>0.56074354399559534</c:v>
                </c:pt>
                <c:pt idx="370">
                  <c:v>0.56218627354003958</c:v>
                </c:pt>
                <c:pt idx="371">
                  <c:v>0.56362903750098481</c:v>
                </c:pt>
                <c:pt idx="372">
                  <c:v>0.56507183559331775</c:v>
                </c:pt>
                <c:pt idx="373">
                  <c:v>0.56651466753206692</c:v>
                </c:pt>
                <c:pt idx="374">
                  <c:v>0.56795753303240082</c:v>
                </c:pt>
                <c:pt idx="375">
                  <c:v>0.56940043180962707</c:v>
                </c:pt>
                <c:pt idx="376">
                  <c:v>0.57084336357919119</c:v>
                </c:pt>
                <c:pt idx="377">
                  <c:v>0.57228632805667501</c:v>
                </c:pt>
                <c:pt idx="378">
                  <c:v>0.57372932495779583</c:v>
                </c:pt>
                <c:pt idx="379">
                  <c:v>0.57517235399840516</c:v>
                </c:pt>
                <c:pt idx="380">
                  <c:v>0.5766154148944872</c:v>
                </c:pt>
                <c:pt idx="381">
                  <c:v>0.57805850736215791</c:v>
                </c:pt>
                <c:pt idx="382">
                  <c:v>0.57950163111766384</c:v>
                </c:pt>
                <c:pt idx="383">
                  <c:v>0.58094478587738063</c:v>
                </c:pt>
                <c:pt idx="384">
                  <c:v>0.58238797135781195</c:v>
                </c:pt>
                <c:pt idx="385">
                  <c:v>0.58383118727558836</c:v>
                </c:pt>
                <c:pt idx="386">
                  <c:v>0.58527443334746609</c:v>
                </c:pt>
                <c:pt idx="387">
                  <c:v>0.58671770929032563</c:v>
                </c:pt>
                <c:pt idx="388">
                  <c:v>0.58816101482117089</c:v>
                </c:pt>
                <c:pt idx="389">
                  <c:v>0.5896043496571276</c:v>
                </c:pt>
                <c:pt idx="390">
                  <c:v>0.59104771351544239</c:v>
                </c:pt>
                <c:pt idx="391">
                  <c:v>0.59249110611348144</c:v>
                </c:pt>
                <c:pt idx="392">
                  <c:v>0.59393452716872941</c:v>
                </c:pt>
                <c:pt idx="393">
                  <c:v>0.59537797639878809</c:v>
                </c:pt>
                <c:pt idx="394">
                  <c:v>0.5968214535213755</c:v>
                </c:pt>
                <c:pt idx="395">
                  <c:v>0.59826495825432424</c:v>
                </c:pt>
                <c:pt idx="396">
                  <c:v>0.5997084903155806</c:v>
                </c:pt>
                <c:pt idx="397">
                  <c:v>0.60115204942320355</c:v>
                </c:pt>
                <c:pt idx="398">
                  <c:v>0.60259563529536297</c:v>
                </c:pt>
                <c:pt idx="399">
                  <c:v>0.60403924765033912</c:v>
                </c:pt>
                <c:pt idx="400">
                  <c:v>0.60548288620652102</c:v>
                </c:pt>
                <c:pt idx="401">
                  <c:v>0.60692655068240553</c:v>
                </c:pt>
                <c:pt idx="402">
                  <c:v>0.60837024079659585</c:v>
                </c:pt>
                <c:pt idx="403">
                  <c:v>0.60981395626780066</c:v>
                </c:pt>
                <c:pt idx="404">
                  <c:v>0.61125769681483277</c:v>
                </c:pt>
                <c:pt idx="405">
                  <c:v>0.61270146215660803</c:v>
                </c:pt>
                <c:pt idx="406">
                  <c:v>0.61414525201214409</c:v>
                </c:pt>
                <c:pt idx="407">
                  <c:v>0.6155890661005593</c:v>
                </c:pt>
                <c:pt idx="408">
                  <c:v>0.61703290414107148</c:v>
                </c:pt>
                <c:pt idx="409">
                  <c:v>0.61847676585299671</c:v>
                </c:pt>
                <c:pt idx="410">
                  <c:v>0.61992065095574822</c:v>
                </c:pt>
                <c:pt idx="411">
                  <c:v>0.62136455916883537</c:v>
                </c:pt>
                <c:pt idx="412">
                  <c:v>0.62280849021186224</c:v>
                </c:pt>
                <c:pt idx="413">
                  <c:v>0.62425244380452649</c:v>
                </c:pt>
                <c:pt idx="414">
                  <c:v>0.62569641966661826</c:v>
                </c:pt>
                <c:pt idx="415">
                  <c:v>0.62714041751801919</c:v>
                </c:pt>
                <c:pt idx="416">
                  <c:v>0.62858443707870082</c:v>
                </c:pt>
                <c:pt idx="417">
                  <c:v>0.63002847806872397</c:v>
                </c:pt>
                <c:pt idx="418">
                  <c:v>0.63147254020823718</c:v>
                </c:pt>
                <c:pt idx="419">
                  <c:v>0.63291662321747566</c:v>
                </c:pt>
                <c:pt idx="420">
                  <c:v>0.63436072681676015</c:v>
                </c:pt>
                <c:pt idx="421">
                  <c:v>0.63580485072649584</c:v>
                </c:pt>
                <c:pt idx="422">
                  <c:v>0.63724899466717111</c:v>
                </c:pt>
                <c:pt idx="423">
                  <c:v>0.63869315835935636</c:v>
                </c:pt>
                <c:pt idx="424">
                  <c:v>0.64013734152370294</c:v>
                </c:pt>
                <c:pt idx="425">
                  <c:v>0.64158154388094213</c:v>
                </c:pt>
                <c:pt idx="426">
                  <c:v>0.6430257651518837</c:v>
                </c:pt>
                <c:pt idx="427">
                  <c:v>0.64447000505741481</c:v>
                </c:pt>
                <c:pt idx="428">
                  <c:v>0.64591426331849922</c:v>
                </c:pt>
                <c:pt idx="429">
                  <c:v>0.64735853965617562</c:v>
                </c:pt>
                <c:pt idx="430">
                  <c:v>0.6488028337915569</c:v>
                </c:pt>
                <c:pt idx="431">
                  <c:v>0.65024714544582884</c:v>
                </c:pt>
                <c:pt idx="432">
                  <c:v>0.65169147434024888</c:v>
                </c:pt>
                <c:pt idx="433">
                  <c:v>0.65313582019614524</c:v>
                </c:pt>
                <c:pt idx="434">
                  <c:v>0.65458018273491558</c:v>
                </c:pt>
                <c:pt idx="435">
                  <c:v>0.65602456167802581</c:v>
                </c:pt>
                <c:pt idx="436">
                  <c:v>0.657468956747009</c:v>
                </c:pt>
                <c:pt idx="437">
                  <c:v>0.65891336766346453</c:v>
                </c:pt>
                <c:pt idx="438">
                  <c:v>0.6603577941490566</c:v>
                </c:pt>
                <c:pt idx="439">
                  <c:v>0.66180223592551313</c:v>
                </c:pt>
                <c:pt idx="440">
                  <c:v>0.66324669271462477</c:v>
                </c:pt>
                <c:pt idx="441">
                  <c:v>0.66469116423824381</c:v>
                </c:pt>
                <c:pt idx="442">
                  <c:v>0.66613565021828269</c:v>
                </c:pt>
                <c:pt idx="443">
                  <c:v>0.66758015037671337</c:v>
                </c:pt>
                <c:pt idx="444">
                  <c:v>0.66902466443556585</c:v>
                </c:pt>
                <c:pt idx="445">
                  <c:v>0.67046919211692713</c:v>
                </c:pt>
                <c:pt idx="446">
                  <c:v>0.67191373314294001</c:v>
                </c:pt>
                <c:pt idx="447">
                  <c:v>0.67335828723580227</c:v>
                </c:pt>
                <c:pt idx="448">
                  <c:v>0.67480285411776508</c:v>
                </c:pt>
                <c:pt idx="449">
                  <c:v>0.67624743351113226</c:v>
                </c:pt>
                <c:pt idx="450">
                  <c:v>0.67769202513825899</c:v>
                </c:pt>
                <c:pt idx="451">
                  <c:v>0.67913662872155067</c:v>
                </c:pt>
                <c:pt idx="452">
                  <c:v>0.68058124398346176</c:v>
                </c:pt>
                <c:pt idx="453">
                  <c:v>0.68202587064649478</c:v>
                </c:pt>
                <c:pt idx="454">
                  <c:v>0.68347050843319923</c:v>
                </c:pt>
                <c:pt idx="455">
                  <c:v>0.68491515706617023</c:v>
                </c:pt>
                <c:pt idx="456">
                  <c:v>0.68635981626804765</c:v>
                </c:pt>
                <c:pt idx="457">
                  <c:v>0.68780448576151476</c:v>
                </c:pt>
                <c:pt idx="458">
                  <c:v>0.68924916526929725</c:v>
                </c:pt>
                <c:pt idx="459">
                  <c:v>0.69069385451416221</c:v>
                </c:pt>
                <c:pt idx="460">
                  <c:v>0.69213855321891671</c:v>
                </c:pt>
                <c:pt idx="461">
                  <c:v>0.693583261106407</c:v>
                </c:pt>
                <c:pt idx="462">
                  <c:v>0.6950279778995172</c:v>
                </c:pt>
                <c:pt idx="463">
                  <c:v>0.69647270332116817</c:v>
                </c:pt>
                <c:pt idx="464">
                  <c:v>0.69791743709431664</c:v>
                </c:pt>
                <c:pt idx="465">
                  <c:v>0.69936217894195363</c:v>
                </c:pt>
                <c:pt idx="466">
                  <c:v>0.70080692858710392</c:v>
                </c:pt>
                <c:pt idx="467">
                  <c:v>0.70225168575282437</c:v>
                </c:pt>
                <c:pt idx="468">
                  <c:v>0.70369645016220328</c:v>
                </c:pt>
                <c:pt idx="469">
                  <c:v>0.7051412215383589</c:v>
                </c:pt>
                <c:pt idx="470">
                  <c:v>0.70658599960443857</c:v>
                </c:pt>
                <c:pt idx="471">
                  <c:v>0.70803078408361741</c:v>
                </c:pt>
                <c:pt idx="472">
                  <c:v>0.7094755746990975</c:v>
                </c:pt>
                <c:pt idx="473">
                  <c:v>0.71092037117410645</c:v>
                </c:pt>
                <c:pt idx="474">
                  <c:v>0.71236517323189641</c:v>
                </c:pt>
                <c:pt idx="475">
                  <c:v>0.71380998059574297</c:v>
                </c:pt>
                <c:pt idx="476">
                  <c:v>0.71525479298894412</c:v>
                </c:pt>
                <c:pt idx="477">
                  <c:v>0.71669961013481898</c:v>
                </c:pt>
                <c:pt idx="478">
                  <c:v>0.71814443175670672</c:v>
                </c:pt>
                <c:pt idx="479">
                  <c:v>0.71958925757796566</c:v>
                </c:pt>
                <c:pt idx="480">
                  <c:v>0.72103408732197183</c:v>
                </c:pt>
                <c:pt idx="481">
                  <c:v>0.72247892071211817</c:v>
                </c:pt>
                <c:pt idx="482">
                  <c:v>0.72392375747181326</c:v>
                </c:pt>
                <c:pt idx="483">
                  <c:v>0.72536859732448011</c:v>
                </c:pt>
                <c:pt idx="484">
                  <c:v>0.7268134399935553</c:v>
                </c:pt>
                <c:pt idx="485">
                  <c:v>0.72825828520248759</c:v>
                </c:pt>
                <c:pt idx="486">
                  <c:v>0.72970313267473719</c:v>
                </c:pt>
                <c:pt idx="487">
                  <c:v>0.7311479821337743</c:v>
                </c:pt>
                <c:pt idx="488">
                  <c:v>0.73259283330307801</c:v>
                </c:pt>
                <c:pt idx="489">
                  <c:v>0.7340376859061355</c:v>
                </c:pt>
                <c:pt idx="490">
                  <c:v>0.73548253966644062</c:v>
                </c:pt>
                <c:pt idx="491">
                  <c:v>0.73692739430749299</c:v>
                </c:pt>
                <c:pt idx="492">
                  <c:v>0.73837224955279668</c:v>
                </c:pt>
                <c:pt idx="493">
                  <c:v>0.7398171051258593</c:v>
                </c:pt>
                <c:pt idx="494">
                  <c:v>0.7412619607501908</c:v>
                </c:pt>
                <c:pt idx="495">
                  <c:v>0.74270681614930234</c:v>
                </c:pt>
                <c:pt idx="496">
                  <c:v>0.74415167104670521</c:v>
                </c:pt>
                <c:pt idx="497">
                  <c:v>0.74559652516590991</c:v>
                </c:pt>
                <c:pt idx="498">
                  <c:v>0.7470413782304246</c:v>
                </c:pt>
                <c:pt idx="499">
                  <c:v>0.74848622996375447</c:v>
                </c:pt>
                <c:pt idx="500">
                  <c:v>0.74993108008940024</c:v>
                </c:pt>
                <c:pt idx="501">
                  <c:v>0.75137592833085731</c:v>
                </c:pt>
                <c:pt idx="502">
                  <c:v>0.75282077441161466</c:v>
                </c:pt>
                <c:pt idx="503">
                  <c:v>0.75426561805515346</c:v>
                </c:pt>
                <c:pt idx="504">
                  <c:v>0.75571045898494627</c:v>
                </c:pt>
                <c:pt idx="505">
                  <c:v>0.75715529692445571</c:v>
                </c:pt>
                <c:pt idx="506">
                  <c:v>0.75860013159713369</c:v>
                </c:pt>
                <c:pt idx="507">
                  <c:v>0.76004496272641975</c:v>
                </c:pt>
                <c:pt idx="508">
                  <c:v>0.76148979003574058</c:v>
                </c:pt>
                <c:pt idx="509">
                  <c:v>0.76293461324850831</c:v>
                </c:pt>
                <c:pt idx="510">
                  <c:v>0.76437943208811987</c:v>
                </c:pt>
                <c:pt idx="511">
                  <c:v>0.76582424627795564</c:v>
                </c:pt>
                <c:pt idx="512">
                  <c:v>0.76726905554137848</c:v>
                </c:pt>
                <c:pt idx="513">
                  <c:v>0.76871385960173233</c:v>
                </c:pt>
                <c:pt idx="514">
                  <c:v>0.77015865818234153</c:v>
                </c:pt>
                <c:pt idx="515">
                  <c:v>0.7716034510065094</c:v>
                </c:pt>
                <c:pt idx="516">
                  <c:v>0.77304823779751719</c:v>
                </c:pt>
                <c:pt idx="517">
                  <c:v>0.77449301827862294</c:v>
                </c:pt>
                <c:pt idx="518">
                  <c:v>0.77593779217306058</c:v>
                </c:pt>
                <c:pt idx="519">
                  <c:v>0.77738255920403865</c:v>
                </c:pt>
                <c:pt idx="520">
                  <c:v>0.77882731909473901</c:v>
                </c:pt>
                <c:pt idx="521">
                  <c:v>0.78027207156831613</c:v>
                </c:pt>
                <c:pt idx="522">
                  <c:v>0.78171681634789558</c:v>
                </c:pt>
                <c:pt idx="523">
                  <c:v>0.78316155315657332</c:v>
                </c:pt>
                <c:pt idx="524">
                  <c:v>0.78460628171741409</c:v>
                </c:pt>
                <c:pt idx="525">
                  <c:v>0.78605100175345088</c:v>
                </c:pt>
                <c:pt idx="526">
                  <c:v>0.78749571298768328</c:v>
                </c:pt>
                <c:pt idx="527">
                  <c:v>0.78894041514307656</c:v>
                </c:pt>
                <c:pt idx="528">
                  <c:v>0.79038510794256078</c:v>
                </c:pt>
                <c:pt idx="529">
                  <c:v>0.7918297911090294</c:v>
                </c:pt>
                <c:pt idx="530">
                  <c:v>0.79327446436533822</c:v>
                </c:pt>
                <c:pt idx="531">
                  <c:v>0.7947191274343044</c:v>
                </c:pt>
                <c:pt idx="532">
                  <c:v>0.79616378003870503</c:v>
                </c:pt>
                <c:pt idx="533">
                  <c:v>0.79760842190127623</c:v>
                </c:pt>
                <c:pt idx="534">
                  <c:v>0.79905305274471228</c:v>
                </c:pt>
                <c:pt idx="535">
                  <c:v>0.80049767229166391</c:v>
                </c:pt>
                <c:pt idx="536">
                  <c:v>0.80194228026473768</c:v>
                </c:pt>
                <c:pt idx="537">
                  <c:v>0.80338687638649464</c:v>
                </c:pt>
                <c:pt idx="538">
                  <c:v>0.8048314603794493</c:v>
                </c:pt>
                <c:pt idx="539">
                  <c:v>0.80627603196606834</c:v>
                </c:pt>
                <c:pt idx="540">
                  <c:v>0.80772059086876979</c:v>
                </c:pt>
                <c:pt idx="541">
                  <c:v>0.80916513680992153</c:v>
                </c:pt>
                <c:pt idx="542">
                  <c:v>0.81060966951184044</c:v>
                </c:pt>
                <c:pt idx="543">
                  <c:v>0.81205418869679125</c:v>
                </c:pt>
                <c:pt idx="544">
                  <c:v>0.81349869408698539</c:v>
                </c:pt>
                <c:pt idx="545">
                  <c:v>0.81494318540457955</c:v>
                </c:pt>
                <c:pt idx="546">
                  <c:v>0.81638766237167526</c:v>
                </c:pt>
                <c:pt idx="547">
                  <c:v>0.81783212471031697</c:v>
                </c:pt>
                <c:pt idx="548">
                  <c:v>0.8192765721424915</c:v>
                </c:pt>
                <c:pt idx="549">
                  <c:v>0.82072100439012663</c:v>
                </c:pt>
                <c:pt idx="550">
                  <c:v>0.82216542117509006</c:v>
                </c:pt>
                <c:pt idx="551">
                  <c:v>0.82360982221918821</c:v>
                </c:pt>
                <c:pt idx="552">
                  <c:v>0.82505420724416523</c:v>
                </c:pt>
                <c:pt idx="553">
                  <c:v>0.82649857597170173</c:v>
                </c:pt>
                <c:pt idx="554">
                  <c:v>0.82794292812341375</c:v>
                </c:pt>
                <c:pt idx="555">
                  <c:v>0.82938726342085145</c:v>
                </c:pt>
                <c:pt idx="556">
                  <c:v>0.83083158158549808</c:v>
                </c:pt>
                <c:pt idx="557">
                  <c:v>0.83227588233876904</c:v>
                </c:pt>
                <c:pt idx="558">
                  <c:v>0.83372016540201033</c:v>
                </c:pt>
                <c:pt idx="559">
                  <c:v>0.83516443049649791</c:v>
                </c:pt>
                <c:pt idx="560">
                  <c:v>0.83660867734343602</c:v>
                </c:pt>
                <c:pt idx="561">
                  <c:v>0.83805290566395652</c:v>
                </c:pt>
                <c:pt idx="562">
                  <c:v>0.83949711517911729</c:v>
                </c:pt>
                <c:pt idx="563">
                  <c:v>0.84094130560990166</c:v>
                </c:pt>
                <c:pt idx="564">
                  <c:v>0.84238547667721675</c:v>
                </c:pt>
                <c:pt idx="565">
                  <c:v>0.84382962810189244</c:v>
                </c:pt>
                <c:pt idx="566">
                  <c:v>0.84527375960468054</c:v>
                </c:pt>
                <c:pt idx="567">
                  <c:v>0.84671787090625317</c:v>
                </c:pt>
                <c:pt idx="568">
                  <c:v>0.84816196172720204</c:v>
                </c:pt>
                <c:pt idx="569">
                  <c:v>0.84960603178803695</c:v>
                </c:pt>
                <c:pt idx="570">
                  <c:v>0.85105008080918498</c:v>
                </c:pt>
                <c:pt idx="571">
                  <c:v>0.85249410851098895</c:v>
                </c:pt>
                <c:pt idx="572">
                  <c:v>0.85393811461370661</c:v>
                </c:pt>
                <c:pt idx="573">
                  <c:v>0.85538209883750937</c:v>
                </c:pt>
                <c:pt idx="574">
                  <c:v>0.85682606090248103</c:v>
                </c:pt>
                <c:pt idx="575">
                  <c:v>0.85827000052861679</c:v>
                </c:pt>
                <c:pt idx="576">
                  <c:v>0.85971391743582204</c:v>
                </c:pt>
                <c:pt idx="577">
                  <c:v>0.86115781134391112</c:v>
                </c:pt>
                <c:pt idx="578">
                  <c:v>0.86260168197260623</c:v>
                </c:pt>
                <c:pt idx="579">
                  <c:v>0.86404552904153631</c:v>
                </c:pt>
                <c:pt idx="580">
                  <c:v>0.86548935227023582</c:v>
                </c:pt>
                <c:pt idx="581">
                  <c:v>0.86693315137814353</c:v>
                </c:pt>
                <c:pt idx="582">
                  <c:v>0.86837692608460149</c:v>
                </c:pt>
                <c:pt idx="583">
                  <c:v>0.86982067610885372</c:v>
                </c:pt>
                <c:pt idx="584">
                  <c:v>0.87126440117004511</c:v>
                </c:pt>
                <c:pt idx="585">
                  <c:v>0.87270810098722029</c:v>
                </c:pt>
                <c:pt idx="586">
                  <c:v>0.87415177527932253</c:v>
                </c:pt>
                <c:pt idx="587">
                  <c:v>0.87559542376519217</c:v>
                </c:pt>
                <c:pt idx="588">
                  <c:v>0.87703904616356598</c:v>
                </c:pt>
                <c:pt idx="589">
                  <c:v>0.87848264219307559</c:v>
                </c:pt>
                <c:pt idx="590">
                  <c:v>0.87992621157224649</c:v>
                </c:pt>
                <c:pt idx="591">
                  <c:v>0.8813697540194968</c:v>
                </c:pt>
                <c:pt idx="592">
                  <c:v>0.88281326925313619</c:v>
                </c:pt>
                <c:pt idx="593">
                  <c:v>0.88425675699136452</c:v>
                </c:pt>
                <c:pt idx="594">
                  <c:v>0.88570021695227086</c:v>
                </c:pt>
                <c:pt idx="595">
                  <c:v>0.88714364885383212</c:v>
                </c:pt>
                <c:pt idx="596">
                  <c:v>0.88858705241391189</c:v>
                </c:pt>
                <c:pt idx="597">
                  <c:v>0.8900304273502595</c:v>
                </c:pt>
                <c:pt idx="598">
                  <c:v>0.89147377338050837</c:v>
                </c:pt>
                <c:pt idx="599">
                  <c:v>0.89291709022217536</c:v>
                </c:pt>
                <c:pt idx="600">
                  <c:v>0.89436037759265907</c:v>
                </c:pt>
                <c:pt idx="601">
                  <c:v>0.895803635209239</c:v>
                </c:pt>
                <c:pt idx="602">
                  <c:v>0.89724686278907428</c:v>
                </c:pt>
                <c:pt idx="603">
                  <c:v>0.89869006004920227</c:v>
                </c:pt>
                <c:pt idx="604">
                  <c:v>0.9001332267065375</c:v>
                </c:pt>
                <c:pt idx="605">
                  <c:v>0.90157636247787065</c:v>
                </c:pt>
                <c:pt idx="606">
                  <c:v>0.90301946707986713</c:v>
                </c:pt>
                <c:pt idx="607">
                  <c:v>0.9044625402290658</c:v>
                </c:pt>
                <c:pt idx="608">
                  <c:v>0.90590558164187807</c:v>
                </c:pt>
                <c:pt idx="609">
                  <c:v>0.90734859103458632</c:v>
                </c:pt>
                <c:pt idx="610">
                  <c:v>0.90879156812334294</c:v>
                </c:pt>
                <c:pt idx="611">
                  <c:v>0.9102345126241691</c:v>
                </c:pt>
                <c:pt idx="612">
                  <c:v>0.91167742425295339</c:v>
                </c:pt>
                <c:pt idx="613">
                  <c:v>0.91312030272545086</c:v>
                </c:pt>
                <c:pt idx="614">
                  <c:v>0.91456314775728154</c:v>
                </c:pt>
                <c:pt idx="615">
                  <c:v>0.91600595906392923</c:v>
                </c:pt>
                <c:pt idx="616">
                  <c:v>0.91744873636074054</c:v>
                </c:pt>
                <c:pt idx="617">
                  <c:v>0.91889147936292337</c:v>
                </c:pt>
                <c:pt idx="618">
                  <c:v>0.92033418778554588</c:v>
                </c:pt>
                <c:pt idx="619">
                  <c:v>0.9217768613435352</c:v>
                </c:pt>
                <c:pt idx="620">
                  <c:v>0.92321949975167616</c:v>
                </c:pt>
                <c:pt idx="621">
                  <c:v>0.92466210272461002</c:v>
                </c:pt>
                <c:pt idx="622">
                  <c:v>0.92610466997683338</c:v>
                </c:pt>
                <c:pt idx="623">
                  <c:v>0.92754720122269685</c:v>
                </c:pt>
                <c:pt idx="624">
                  <c:v>0.92898969617640381</c:v>
                </c:pt>
                <c:pt idx="625">
                  <c:v>0.93043215455200923</c:v>
                </c:pt>
                <c:pt idx="626">
                  <c:v>0.93187457606341839</c:v>
                </c:pt>
                <c:pt idx="627">
                  <c:v>0.9333169604243855</c:v>
                </c:pt>
                <c:pt idx="628">
                  <c:v>0.93475930734851265</c:v>
                </c:pt>
                <c:pt idx="629">
                  <c:v>0.93620161654924849</c:v>
                </c:pt>
                <c:pt idx="630">
                  <c:v>0.93764388773988705</c:v>
                </c:pt>
                <c:pt idx="631">
                  <c:v>0.93908612063356633</c:v>
                </c:pt>
                <c:pt idx="632">
                  <c:v>0.94052831494326716</c:v>
                </c:pt>
                <c:pt idx="633">
                  <c:v>0.94197047038181192</c:v>
                </c:pt>
                <c:pt idx="634">
                  <c:v>0.94341258666186312</c:v>
                </c:pt>
                <c:pt idx="635">
                  <c:v>0.9448546634959224</c:v>
                </c:pt>
                <c:pt idx="636">
                  <c:v>0.9462967005963292</c:v>
                </c:pt>
                <c:pt idx="637">
                  <c:v>0.94773869767525931</c:v>
                </c:pt>
                <c:pt idx="638">
                  <c:v>0.94918065444472377</c:v>
                </c:pt>
                <c:pt idx="639">
                  <c:v>0.95062257061656763</c:v>
                </c:pt>
                <c:pt idx="640">
                  <c:v>0.95206444590246853</c:v>
                </c:pt>
                <c:pt idx="641">
                  <c:v>0.95350628001393534</c:v>
                </c:pt>
                <c:pt idx="642">
                  <c:v>0.9549480726623073</c:v>
                </c:pt>
                <c:pt idx="643">
                  <c:v>0.95638982355875224</c:v>
                </c:pt>
                <c:pt idx="644">
                  <c:v>0.95783153241426566</c:v>
                </c:pt>
                <c:pt idx="645">
                  <c:v>0.95927319893966922</c:v>
                </c:pt>
                <c:pt idx="646">
                  <c:v>0.96071482284560961</c:v>
                </c:pt>
                <c:pt idx="647">
                  <c:v>0.96215640384255707</c:v>
                </c:pt>
                <c:pt idx="648">
                  <c:v>0.96359794164080415</c:v>
                </c:pt>
                <c:pt idx="649">
                  <c:v>0.9650394359504646</c:v>
                </c:pt>
                <c:pt idx="650">
                  <c:v>0.9664808864814719</c:v>
                </c:pt>
                <c:pt idx="651">
                  <c:v>0.9679222929435779</c:v>
                </c:pt>
                <c:pt idx="652">
                  <c:v>0.96936365504635169</c:v>
                </c:pt>
                <c:pt idx="653">
                  <c:v>0.97080497249917808</c:v>
                </c:pt>
                <c:pt idx="654">
                  <c:v>0.97224624501125645</c:v>
                </c:pt>
                <c:pt idx="655">
                  <c:v>0.97368747229159947</c:v>
                </c:pt>
                <c:pt idx="656">
                  <c:v>0.9751286540490316</c:v>
                </c:pt>
                <c:pt idx="657">
                  <c:v>0.97656978999218791</c:v>
                </c:pt>
                <c:pt idx="658">
                  <c:v>0.97801087982951262</c:v>
                </c:pt>
                <c:pt idx="659">
                  <c:v>0.97945192326925801</c:v>
                </c:pt>
                <c:pt idx="660">
                  <c:v>0.98089292001948292</c:v>
                </c:pt>
                <c:pt idx="661">
                  <c:v>0.98233386978805137</c:v>
                </c:pt>
                <c:pt idx="662">
                  <c:v>0.98377477228263122</c:v>
                </c:pt>
                <c:pt idx="663">
                  <c:v>0.98521562721069311</c:v>
                </c:pt>
                <c:pt idx="664">
                  <c:v>0.98665643427950889</c:v>
                </c:pt>
                <c:pt idx="665">
                  <c:v>0.98809719319615008</c:v>
                </c:pt>
                <c:pt idx="666">
                  <c:v>0.98953790366748706</c:v>
                </c:pt>
                <c:pt idx="667">
                  <c:v>0.99097856540018714</c:v>
                </c:pt>
                <c:pt idx="668">
                  <c:v>0.99241917810071367</c:v>
                </c:pt>
                <c:pt idx="669">
                  <c:v>0.9938597414753243</c:v>
                </c:pt>
                <c:pt idx="670">
                  <c:v>0.99530025523006993</c:v>
                </c:pt>
                <c:pt idx="671">
                  <c:v>0.99674071907079331</c:v>
                </c:pt>
                <c:pt idx="672">
                  <c:v>0.99818113270312736</c:v>
                </c:pt>
                <c:pt idx="673">
                  <c:v>0.99962149583249416</c:v>
                </c:pt>
                <c:pt idx="674">
                  <c:v>1.0010618081641034</c:v>
                </c:pt>
                <c:pt idx="675">
                  <c:v>1.0025020694029512</c:v>
                </c:pt>
                <c:pt idx="676">
                  <c:v>1.0039422792538182</c:v>
                </c:pt>
                <c:pt idx="677">
                  <c:v>1.005382437421269</c:v>
                </c:pt>
                <c:pt idx="678">
                  <c:v>1.0068225436096501</c:v>
                </c:pt>
                <c:pt idx="679">
                  <c:v>1.0082625975230888</c:v>
                </c:pt>
                <c:pt idx="680">
                  <c:v>1.0097025988654917</c:v>
                </c:pt>
                <c:pt idx="681">
                  <c:v>1.0111425473405435</c:v>
                </c:pt>
                <c:pt idx="682">
                  <c:v>1.0125824426517052</c:v>
                </c:pt>
                <c:pt idx="683">
                  <c:v>1.0140222845022131</c:v>
                </c:pt>
                <c:pt idx="684">
                  <c:v>1.0154620725950771</c:v>
                </c:pt>
                <c:pt idx="685">
                  <c:v>1.0169018066330799</c:v>
                </c:pt>
                <c:pt idx="686">
                  <c:v>1.0183414863187745</c:v>
                </c:pt>
                <c:pt idx="687">
                  <c:v>1.0197811113544839</c:v>
                </c:pt>
                <c:pt idx="688">
                  <c:v>1.0212206814422988</c:v>
                </c:pt>
                <c:pt idx="689">
                  <c:v>1.0226601962840769</c:v>
                </c:pt>
                <c:pt idx="690">
                  <c:v>1.024099655581441</c:v>
                </c:pt>
                <c:pt idx="691">
                  <c:v>1.0255390590357776</c:v>
                </c:pt>
                <c:pt idx="692">
                  <c:v>1.0269784063482357</c:v>
                </c:pt>
                <c:pt idx="693">
                  <c:v>1.028417697219725</c:v>
                </c:pt>
                <c:pt idx="694">
                  <c:v>1.0298569313509152</c:v>
                </c:pt>
                <c:pt idx="695">
                  <c:v>1.0312961084422334</c:v>
                </c:pt>
                <c:pt idx="696">
                  <c:v>1.0327352281938638</c:v>
                </c:pt>
                <c:pt idx="697">
                  <c:v>1.0341742903057454</c:v>
                </c:pt>
                <c:pt idx="698">
                  <c:v>1.0356132944775711</c:v>
                </c:pt>
                <c:pt idx="699">
                  <c:v>1.0370522404087861</c:v>
                </c:pt>
                <c:pt idx="700">
                  <c:v>1.038491127798586</c:v>
                </c:pt>
                <c:pt idx="701">
                  <c:v>1.0399299563459161</c:v>
                </c:pt>
                <c:pt idx="702">
                  <c:v>1.0413687257494693</c:v>
                </c:pt>
                <c:pt idx="703">
                  <c:v>1.0428074357076844</c:v>
                </c:pt>
                <c:pt idx="704">
                  <c:v>1.0442460859187459</c:v>
                </c:pt>
                <c:pt idx="705">
                  <c:v>1.0456846760805811</c:v>
                </c:pt>
                <c:pt idx="706">
                  <c:v>1.0471232058908595</c:v>
                </c:pt>
                <c:pt idx="707">
                  <c:v>1.0485616750469908</c:v>
                </c:pt>
                <c:pt idx="708">
                  <c:v>1.0500000832461236</c:v>
                </c:pt>
                <c:pt idx="709">
                  <c:v>1.0514384301851438</c:v>
                </c:pt>
                <c:pt idx="710">
                  <c:v>1.0528767155606733</c:v>
                </c:pt>
                <c:pt idx="711">
                  <c:v>1.0543149390690685</c:v>
                </c:pt>
                <c:pt idx="712">
                  <c:v>1.0557531004064185</c:v>
                </c:pt>
                <c:pt idx="713">
                  <c:v>1.0571911992685437</c:v>
                </c:pt>
                <c:pt idx="714">
                  <c:v>1.0586292353509943</c:v>
                </c:pt>
                <c:pt idx="715">
                  <c:v>1.0600672083490492</c:v>
                </c:pt>
                <c:pt idx="716">
                  <c:v>1.0615051179577135</c:v>
                </c:pt>
                <c:pt idx="717">
                  <c:v>1.0629429638717178</c:v>
                </c:pt>
                <c:pt idx="718">
                  <c:v>1.0643807457855166</c:v>
                </c:pt>
                <c:pt idx="719">
                  <c:v>1.0658184633932859</c:v>
                </c:pt>
                <c:pt idx="720">
                  <c:v>1.0672561163889231</c:v>
                </c:pt>
                <c:pt idx="721">
                  <c:v>1.0686937044660441</c:v>
                </c:pt>
                <c:pt idx="722">
                  <c:v>1.0701312273179822</c:v>
                </c:pt>
                <c:pt idx="723">
                  <c:v>1.0715686846377872</c:v>
                </c:pt>
                <c:pt idx="724">
                  <c:v>1.0730060761182227</c:v>
                </c:pt>
                <c:pt idx="725">
                  <c:v>1.0744434014517654</c:v>
                </c:pt>
                <c:pt idx="726">
                  <c:v>1.0758806603306028</c:v>
                </c:pt>
                <c:pt idx="727">
                  <c:v>1.0773178524466327</c:v>
                </c:pt>
                <c:pt idx="728">
                  <c:v>1.0787549774914602</c:v>
                </c:pt>
                <c:pt idx="729">
                  <c:v>1.0801920351563974</c:v>
                </c:pt>
                <c:pt idx="730">
                  <c:v>1.0816290251324612</c:v>
                </c:pt>
                <c:pt idx="731">
                  <c:v>1.0830659471103714</c:v>
                </c:pt>
                <c:pt idx="732">
                  <c:v>1.0845028007805497</c:v>
                </c:pt>
                <c:pt idx="733">
                  <c:v>1.0859395858331178</c:v>
                </c:pt>
                <c:pt idx="734">
                  <c:v>1.0873763019578957</c:v>
                </c:pt>
                <c:pt idx="735">
                  <c:v>1.0888129488444007</c:v>
                </c:pt>
                <c:pt idx="736">
                  <c:v>1.0902495261818446</c:v>
                </c:pt>
                <c:pt idx="737">
                  <c:v>1.0916860336591332</c:v>
                </c:pt>
                <c:pt idx="738">
                  <c:v>1.0931224709648641</c:v>
                </c:pt>
                <c:pt idx="739">
                  <c:v>1.0945588377873252</c:v>
                </c:pt>
                <c:pt idx="740">
                  <c:v>1.0959951338144931</c:v>
                </c:pt>
                <c:pt idx="741">
                  <c:v>1.0974313587340312</c:v>
                </c:pt>
                <c:pt idx="742">
                  <c:v>1.0988675122332883</c:v>
                </c:pt>
                <c:pt idx="743">
                  <c:v>1.1003035939992969</c:v>
                </c:pt>
                <c:pt idx="744">
                  <c:v>1.1017396037187714</c:v>
                </c:pt>
                <c:pt idx="745">
                  <c:v>1.103175541078107</c:v>
                </c:pt>
                <c:pt idx="746">
                  <c:v>1.1046114057633769</c:v>
                </c:pt>
                <c:pt idx="747">
                  <c:v>1.1060471974603319</c:v>
                </c:pt>
                <c:pt idx="748">
                  <c:v>1.1074829158543975</c:v>
                </c:pt>
                <c:pt idx="749">
                  <c:v>1.1089185606306731</c:v>
                </c:pt>
                <c:pt idx="750">
                  <c:v>1.11035413147393</c:v>
                </c:pt>
                <c:pt idx="751">
                  <c:v>1.1117896280686099</c:v>
                </c:pt>
                <c:pt idx="752">
                  <c:v>1.1132250500988228</c:v>
                </c:pt>
                <c:pt idx="753">
                  <c:v>1.1146603972483451</c:v>
                </c:pt>
                <c:pt idx="754">
                  <c:v>1.116095669200619</c:v>
                </c:pt>
                <c:pt idx="755">
                  <c:v>1.1175308656387495</c:v>
                </c:pt>
                <c:pt idx="756">
                  <c:v>1.1189659862455033</c:v>
                </c:pt>
                <c:pt idx="757">
                  <c:v>1.1204010307033072</c:v>
                </c:pt>
                <c:pt idx="758">
                  <c:v>1.1218359986942459</c:v>
                </c:pt>
                <c:pt idx="759">
                  <c:v>1.1232708899000605</c:v>
                </c:pt>
                <c:pt idx="760">
                  <c:v>1.1247057040021469</c:v>
                </c:pt>
                <c:pt idx="761">
                  <c:v>1.1261404406815536</c:v>
                </c:pt>
                <c:pt idx="762">
                  <c:v>1.1275750996189804</c:v>
                </c:pt>
                <c:pt idx="763">
                  <c:v>1.1290096804947762</c:v>
                </c:pt>
                <c:pt idx="764">
                  <c:v>1.1304441829889378</c:v>
                </c:pt>
                <c:pt idx="765">
                  <c:v>1.1318786067811075</c:v>
                </c:pt>
                <c:pt idx="766">
                  <c:v>1.1333129515505718</c:v>
                </c:pt>
                <c:pt idx="767">
                  <c:v>1.1347472169762591</c:v>
                </c:pt>
                <c:pt idx="768">
                  <c:v>1.1361814027367385</c:v>
                </c:pt>
                <c:pt idx="769">
                  <c:v>1.1376155085102175</c:v>
                </c:pt>
                <c:pt idx="770">
                  <c:v>1.1390495339745403</c:v>
                </c:pt>
                <c:pt idx="771">
                  <c:v>1.140483478807186</c:v>
                </c:pt>
                <c:pt idx="772">
                  <c:v>1.1419173426852671</c:v>
                </c:pt>
                <c:pt idx="773">
                  <c:v>1.1433511252855271</c:v>
                </c:pt>
                <c:pt idx="774">
                  <c:v>1.1447848262843392</c:v>
                </c:pt>
                <c:pt idx="775">
                  <c:v>1.146218445357704</c:v>
                </c:pt>
                <c:pt idx="776">
                  <c:v>1.1476519821812479</c:v>
                </c:pt>
                <c:pt idx="777">
                  <c:v>1.149085436430221</c:v>
                </c:pt>
                <c:pt idx="778">
                  <c:v>1.1505188077794959</c:v>
                </c:pt>
                <c:pt idx="779">
                  <c:v>1.151952095903565</c:v>
                </c:pt>
                <c:pt idx="780">
                  <c:v>1.1533853004765389</c:v>
                </c:pt>
                <c:pt idx="781">
                  <c:v>1.1548184211721448</c:v>
                </c:pt>
                <c:pt idx="782">
                  <c:v>1.1562514576637244</c:v>
                </c:pt>
                <c:pt idx="783">
                  <c:v>1.1576844096242318</c:v>
                </c:pt>
                <c:pt idx="784">
                  <c:v>1.1591172767262321</c:v>
                </c:pt>
                <c:pt idx="785">
                  <c:v>1.1605500586418989</c:v>
                </c:pt>
                <c:pt idx="786">
                  <c:v>1.1619827550430128</c:v>
                </c:pt>
                <c:pt idx="787">
                  <c:v>1.1634153656009594</c:v>
                </c:pt>
                <c:pt idx="788">
                  <c:v>1.1648478899867272</c:v>
                </c:pt>
                <c:pt idx="789">
                  <c:v>1.1662803278709057</c:v>
                </c:pt>
                <c:pt idx="790">
                  <c:v>1.1677126789236838</c:v>
                </c:pt>
                <c:pt idx="791">
                  <c:v>1.1691449428148473</c:v>
                </c:pt>
                <c:pt idx="792">
                  <c:v>1.1705771192137773</c:v>
                </c:pt>
                <c:pt idx="793">
                  <c:v>1.1720092077894479</c:v>
                </c:pt>
                <c:pt idx="794">
                  <c:v>1.1734412082104251</c:v>
                </c:pt>
                <c:pt idx="795">
                  <c:v>1.1748731201448637</c:v>
                </c:pt>
                <c:pt idx="796">
                  <c:v>1.1763049432605057</c:v>
                </c:pt>
                <c:pt idx="797">
                  <c:v>1.1777366772246787</c:v>
                </c:pt>
                <c:pt idx="798">
                  <c:v>1.1791683217042934</c:v>
                </c:pt>
                <c:pt idx="799">
                  <c:v>1.1805998763658418</c:v>
                </c:pt>
                <c:pt idx="800">
                  <c:v>1.1820313408753955</c:v>
                </c:pt>
                <c:pt idx="801">
                  <c:v>1.1834627148986028</c:v>
                </c:pt>
                <c:pt idx="802">
                  <c:v>1.1848939981006874</c:v>
                </c:pt>
                <c:pt idx="803">
                  <c:v>1.1863251901464464</c:v>
                </c:pt>
                <c:pt idx="804">
                  <c:v>1.1877562907002477</c:v>
                </c:pt>
                <c:pt idx="805">
                  <c:v>1.1891872994260284</c:v>
                </c:pt>
                <c:pt idx="806">
                  <c:v>1.1906182159872924</c:v>
                </c:pt>
                <c:pt idx="807">
                  <c:v>1.1920490400471089</c:v>
                </c:pt>
                <c:pt idx="808">
                  <c:v>1.1934797712681096</c:v>
                </c:pt>
                <c:pt idx="809">
                  <c:v>1.1949104093124869</c:v>
                </c:pt>
                <c:pt idx="810">
                  <c:v>1.196340953841992</c:v>
                </c:pt>
                <c:pt idx="811">
                  <c:v>1.1977714045179328</c:v>
                </c:pt>
                <c:pt idx="812">
                  <c:v>1.1992017610011714</c:v>
                </c:pt>
                <c:pt idx="813">
                  <c:v>1.2006320229521219</c:v>
                </c:pt>
                <c:pt idx="814">
                  <c:v>1.2020621900307491</c:v>
                </c:pt>
                <c:pt idx="815">
                  <c:v>1.2034922618965658</c:v>
                </c:pt>
                <c:pt idx="816">
                  <c:v>1.2049222382086304</c:v>
                </c:pt>
                <c:pt idx="817">
                  <c:v>1.2063521186255453</c:v>
                </c:pt>
                <c:pt idx="818">
                  <c:v>1.2077819028054542</c:v>
                </c:pt>
                <c:pt idx="819">
                  <c:v>1.2092115904060403</c:v>
                </c:pt>
                <c:pt idx="820">
                  <c:v>1.2106411810845241</c:v>
                </c:pt>
                <c:pt idx="821">
                  <c:v>1.212070674497661</c:v>
                </c:pt>
                <c:pt idx="822">
                  <c:v>1.2135000703017396</c:v>
                </c:pt>
                <c:pt idx="823">
                  <c:v>1.2149293681525786</c:v>
                </c:pt>
                <c:pt idx="824">
                  <c:v>1.2163585677055253</c:v>
                </c:pt>
                <c:pt idx="825">
                  <c:v>1.2177876686154534</c:v>
                </c:pt>
                <c:pt idx="826">
                  <c:v>1.2192166705367604</c:v>
                </c:pt>
                <c:pt idx="827">
                  <c:v>1.2206455731233654</c:v>
                </c:pt>
                <c:pt idx="828">
                  <c:v>1.2220743760287072</c:v>
                </c:pt>
                <c:pt idx="829">
                  <c:v>1.2235030789057415</c:v>
                </c:pt>
                <c:pt idx="830">
                  <c:v>1.2249316814069393</c:v>
                </c:pt>
                <c:pt idx="831">
                  <c:v>1.2263601831842841</c:v>
                </c:pt>
                <c:pt idx="832">
                  <c:v>1.2277885838892695</c:v>
                </c:pt>
                <c:pt idx="833">
                  <c:v>1.2292168831728976</c:v>
                </c:pt>
                <c:pt idx="834">
                  <c:v>1.2306450806856759</c:v>
                </c:pt>
                <c:pt idx="835">
                  <c:v>1.2313445420810851</c:v>
                </c:pt>
                <c:pt idx="836">
                  <c:v>1.2320440034764943</c:v>
                </c:pt>
                <c:pt idx="837">
                  <c:v>1.2327434648719036</c:v>
                </c:pt>
                <c:pt idx="838">
                  <c:v>1.2334429262673128</c:v>
                </c:pt>
                <c:pt idx="839">
                  <c:v>1.234142387662722</c:v>
                </c:pt>
                <c:pt idx="840">
                  <c:v>1.2348418490581312</c:v>
                </c:pt>
                <c:pt idx="841">
                  <c:v>1.2355413104535404</c:v>
                </c:pt>
                <c:pt idx="842">
                  <c:v>1.2362407718489496</c:v>
                </c:pt>
                <c:pt idx="843">
                  <c:v>1.2369402332443589</c:v>
                </c:pt>
                <c:pt idx="844">
                  <c:v>1.2376396946397681</c:v>
                </c:pt>
                <c:pt idx="845">
                  <c:v>1.2383391560351773</c:v>
                </c:pt>
                <c:pt idx="846">
                  <c:v>1.2390386174305865</c:v>
                </c:pt>
                <c:pt idx="847">
                  <c:v>1.2397380788259957</c:v>
                </c:pt>
                <c:pt idx="848">
                  <c:v>1.240437540221405</c:v>
                </c:pt>
                <c:pt idx="849">
                  <c:v>1.2411370016168142</c:v>
                </c:pt>
                <c:pt idx="850">
                  <c:v>1.2418364630122234</c:v>
                </c:pt>
                <c:pt idx="851">
                  <c:v>1.2425359244076326</c:v>
                </c:pt>
                <c:pt idx="852">
                  <c:v>1.2432353858030418</c:v>
                </c:pt>
                <c:pt idx="853">
                  <c:v>1.243934847198451</c:v>
                </c:pt>
                <c:pt idx="854">
                  <c:v>1.2446343085938603</c:v>
                </c:pt>
                <c:pt idx="855">
                  <c:v>1.2453337699892695</c:v>
                </c:pt>
                <c:pt idx="856">
                  <c:v>1.2460332313846787</c:v>
                </c:pt>
                <c:pt idx="857">
                  <c:v>1.2467326927800879</c:v>
                </c:pt>
                <c:pt idx="858">
                  <c:v>1.2474321541754971</c:v>
                </c:pt>
                <c:pt idx="859">
                  <c:v>1.2481316155709063</c:v>
                </c:pt>
                <c:pt idx="860">
                  <c:v>1.2488310769663156</c:v>
                </c:pt>
                <c:pt idx="861">
                  <c:v>1.2495305383617248</c:v>
                </c:pt>
                <c:pt idx="862">
                  <c:v>1.250229999757134</c:v>
                </c:pt>
                <c:pt idx="863">
                  <c:v>1.2509294611525432</c:v>
                </c:pt>
                <c:pt idx="864">
                  <c:v>1.2516289225479524</c:v>
                </c:pt>
                <c:pt idx="865">
                  <c:v>1.2523283839433617</c:v>
                </c:pt>
                <c:pt idx="866">
                  <c:v>1.2530278453387709</c:v>
                </c:pt>
                <c:pt idx="867">
                  <c:v>1.2537273067341801</c:v>
                </c:pt>
                <c:pt idx="868">
                  <c:v>1.2544267681295893</c:v>
                </c:pt>
                <c:pt idx="869">
                  <c:v>1.2551262295249985</c:v>
                </c:pt>
                <c:pt idx="870">
                  <c:v>1.2558256909204077</c:v>
                </c:pt>
                <c:pt idx="871">
                  <c:v>1.256525152315817</c:v>
                </c:pt>
                <c:pt idx="872">
                  <c:v>1.2572246137112262</c:v>
                </c:pt>
                <c:pt idx="873">
                  <c:v>1.2579240751066354</c:v>
                </c:pt>
                <c:pt idx="874">
                  <c:v>1.2586235365020446</c:v>
                </c:pt>
                <c:pt idx="875">
                  <c:v>1.2593229978974538</c:v>
                </c:pt>
                <c:pt idx="876">
                  <c:v>1.2600224592928631</c:v>
                </c:pt>
                <c:pt idx="877">
                  <c:v>1.2607219206882723</c:v>
                </c:pt>
                <c:pt idx="878">
                  <c:v>1.2614213820836815</c:v>
                </c:pt>
                <c:pt idx="879">
                  <c:v>1.2621208434790907</c:v>
                </c:pt>
                <c:pt idx="880">
                  <c:v>1.2628203048744999</c:v>
                </c:pt>
                <c:pt idx="881">
                  <c:v>1.2635197662699091</c:v>
                </c:pt>
                <c:pt idx="882">
                  <c:v>1.2642192276653184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105.95805571454174</c:v>
                </c:pt>
                <c:pt idx="2">
                  <c:v>121.67347536934318</c:v>
                </c:pt>
                <c:pt idx="3">
                  <c:v>133.05325871936753</c:v>
                </c:pt>
                <c:pt idx="4">
                  <c:v>141.56427179430068</c:v>
                </c:pt>
                <c:pt idx="5">
                  <c:v>148.07199447083715</c:v>
                </c:pt>
                <c:pt idx="6">
                  <c:v>153.13407100483533</c:v>
                </c:pt>
                <c:pt idx="7">
                  <c:v>157.12975506468334</c:v>
                </c:pt>
                <c:pt idx="8">
                  <c:v>160.32644479586614</c:v>
                </c:pt>
                <c:pt idx="9">
                  <c:v>162.91751983731143</c:v>
                </c:pt>
                <c:pt idx="10">
                  <c:v>165.04545386288004</c:v>
                </c:pt>
                <c:pt idx="11">
                  <c:v>166.81669822255543</c:v>
                </c:pt>
                <c:pt idx="12">
                  <c:v>168.31165816458255</c:v>
                </c:pt>
                <c:pt idx="13">
                  <c:v>169.5915899770151</c:v>
                </c:pt>
                <c:pt idx="14">
                  <c:v>170.70348649692284</c:v>
                </c:pt>
                <c:pt idx="15">
                  <c:v>171.68360487870524</c:v>
                </c:pt>
                <c:pt idx="16">
                  <c:v>172.56005343791531</c:v>
                </c:pt>
                <c:pt idx="17">
                  <c:v>173.35471223425</c:v>
                </c:pt>
                <c:pt idx="18">
                  <c:v>174.08467349540604</c:v>
                </c:pt>
                <c:pt idx="19">
                  <c:v>174.76333095463389</c:v>
                </c:pt>
                <c:pt idx="20">
                  <c:v>175.40120939580746</c:v>
                </c:pt>
                <c:pt idx="21">
                  <c:v>176.00660004674427</c:v>
                </c:pt>
                <c:pt idx="22">
                  <c:v>176.58604967426501</c:v>
                </c:pt>
                <c:pt idx="23">
                  <c:v>177.14473867142476</c:v>
                </c:pt>
                <c:pt idx="24">
                  <c:v>177.68677441893169</c:v>
                </c:pt>
                <c:pt idx="25">
                  <c:v>178.21541965339452</c:v>
                </c:pt>
                <c:pt idx="26">
                  <c:v>178.73327076319939</c:v>
                </c:pt>
                <c:pt idx="27">
                  <c:v>179.24239736054366</c:v>
                </c:pt>
                <c:pt idx="28">
                  <c:v>179.74445180512271</c:v>
                </c:pt>
                <c:pt idx="29">
                  <c:v>180.24075534167773</c:v>
                </c:pt>
                <c:pt idx="30">
                  <c:v>180.73236598774923</c:v>
                </c:pt>
                <c:pt idx="31">
                  <c:v>181.22013214325304</c:v>
                </c:pt>
                <c:pt idx="32">
                  <c:v>181.70473500508055</c:v>
                </c:pt>
                <c:pt idx="33">
                  <c:v>182.18672218438545</c:v>
                </c:pt>
                <c:pt idx="34">
                  <c:v>182.66653439714591</c:v>
                </c:pt>
                <c:pt idx="35">
                  <c:v>183.14452669098262</c:v>
                </c:pt>
                <c:pt idx="36">
                  <c:v>183.62098535363714</c:v>
                </c:pt>
                <c:pt idx="37">
                  <c:v>184.09614140268974</c:v>
                </c:pt>
                <c:pt idx="38">
                  <c:v>184.57018136512178</c:v>
                </c:pt>
                <c:pt idx="39">
                  <c:v>185.04325590299399</c:v>
                </c:pt>
                <c:pt idx="40">
                  <c:v>185.51548672667957</c:v>
                </c:pt>
                <c:pt idx="41">
                  <c:v>185.9869721433389</c:v>
                </c:pt>
                <c:pt idx="42">
                  <c:v>186.45779151631078</c:v>
                </c:pt>
                <c:pt idx="43">
                  <c:v>186.92800885437779</c:v>
                </c:pt>
                <c:pt idx="44">
                  <c:v>187.39767570455078</c:v>
                </c:pt>
                <c:pt idx="45">
                  <c:v>187.86683348681004</c:v>
                </c:pt>
                <c:pt idx="46">
                  <c:v>188.33551538089407</c:v>
                </c:pt>
                <c:pt idx="47">
                  <c:v>188.80374785310295</c:v>
                </c:pt>
                <c:pt idx="48">
                  <c:v>189.27155189362523</c:v>
                </c:pt>
                <c:pt idx="49">
                  <c:v>189.73894402022867</c:v>
                </c:pt>
                <c:pt idx="50">
                  <c:v>190.20593709370539</c:v>
                </c:pt>
                <c:pt idx="51">
                  <c:v>190.67254098126472</c:v>
                </c:pt>
                <c:pt idx="52">
                  <c:v>191.13876309663735</c:v>
                </c:pt>
                <c:pt idx="53">
                  <c:v>191.60460884066671</c:v>
                </c:pt>
                <c:pt idx="54">
                  <c:v>192.07008196097507</c:v>
                </c:pt>
                <c:pt idx="55">
                  <c:v>192.53518484588622</c:v>
                </c:pt>
                <c:pt idx="56">
                  <c:v>192.99991876509344</c:v>
                </c:pt>
                <c:pt idx="57">
                  <c:v>193.46428406674482</c:v>
                </c:pt>
                <c:pt idx="58">
                  <c:v>193.92828033930996</c:v>
                </c:pt>
                <c:pt idx="59">
                  <c:v>194.39190654434015</c:v>
                </c:pt>
                <c:pt idx="60">
                  <c:v>194.85516112562027</c:v>
                </c:pt>
                <c:pt idx="61">
                  <c:v>195.31804209928526</c:v>
                </c:pt>
                <c:pt idx="62">
                  <c:v>195.78054712776961</c:v>
                </c:pt>
                <c:pt idx="63">
                  <c:v>196.24267358097578</c:v>
                </c:pt>
                <c:pt idx="64">
                  <c:v>196.70441858694002</c:v>
                </c:pt>
                <c:pt idx="65">
                  <c:v>197.16577907335287</c:v>
                </c:pt>
                <c:pt idx="66">
                  <c:v>197.62675180230539</c:v>
                </c:pt>
                <c:pt idx="67">
                  <c:v>198.08733339887476</c:v>
                </c:pt>
                <c:pt idx="68">
                  <c:v>198.54752037506856</c:v>
                </c:pt>
                <c:pt idx="69">
                  <c:v>199.00730914926254</c:v>
                </c:pt>
                <c:pt idx="70">
                  <c:v>199.46669606292255</c:v>
                </c:pt>
                <c:pt idx="71">
                  <c:v>199.92567739407701</c:v>
                </c:pt>
                <c:pt idx="72">
                  <c:v>200.38424936881529</c:v>
                </c:pt>
                <c:pt idx="73">
                  <c:v>200.84240817071748</c:v>
                </c:pt>
                <c:pt idx="74">
                  <c:v>201.3001499488941</c:v>
                </c:pt>
                <c:pt idx="75">
                  <c:v>201.75747082446316</c:v>
                </c:pt>
                <c:pt idx="76">
                  <c:v>202.21436689626017</c:v>
                </c:pt>
                <c:pt idx="77">
                  <c:v>202.67083424535195</c:v>
                </c:pt>
                <c:pt idx="78">
                  <c:v>203.12686893910626</c:v>
                </c:pt>
                <c:pt idx="79">
                  <c:v>203.58246703429674</c:v>
                </c:pt>
                <c:pt idx="80">
                  <c:v>204.03762457987469</c:v>
                </c:pt>
                <c:pt idx="81">
                  <c:v>204.49233761950043</c:v>
                </c:pt>
                <c:pt idx="82">
                  <c:v>204.9466021931789</c:v>
                </c:pt>
                <c:pt idx="83">
                  <c:v>205.40041433918637</c:v>
                </c:pt>
                <c:pt idx="84">
                  <c:v>205.85377009528267</c:v>
                </c:pt>
                <c:pt idx="85">
                  <c:v>206.30666550000086</c:v>
                </c:pt>
                <c:pt idx="86">
                  <c:v>206.75909659355386</c:v>
                </c:pt>
                <c:pt idx="87">
                  <c:v>207.21105941876101</c:v>
                </c:pt>
                <c:pt idx="88">
                  <c:v>207.66255002174782</c:v>
                </c:pt>
                <c:pt idx="89">
                  <c:v>208.11356445247176</c:v>
                </c:pt>
                <c:pt idx="90">
                  <c:v>208.56409876539928</c:v>
                </c:pt>
                <c:pt idx="91">
                  <c:v>209.01414901983824</c:v>
                </c:pt>
                <c:pt idx="92">
                  <c:v>209.46371128038538</c:v>
                </c:pt>
                <c:pt idx="93">
                  <c:v>209.91278161719191</c:v>
                </c:pt>
                <c:pt idx="94">
                  <c:v>210.36135610627485</c:v>
                </c:pt>
                <c:pt idx="95">
                  <c:v>210.80943082974827</c:v>
                </c:pt>
                <c:pt idx="96">
                  <c:v>211.2570018760932</c:v>
                </c:pt>
                <c:pt idx="97">
                  <c:v>211.70406534025838</c:v>
                </c:pt>
                <c:pt idx="98">
                  <c:v>212.15061732385431</c:v>
                </c:pt>
                <c:pt idx="99">
                  <c:v>212.59665393530338</c:v>
                </c:pt>
                <c:pt idx="100">
                  <c:v>213.04217128994335</c:v>
                </c:pt>
                <c:pt idx="101">
                  <c:v>213.48716551012006</c:v>
                </c:pt>
                <c:pt idx="102">
                  <c:v>213.93163272527161</c:v>
                </c:pt>
                <c:pt idx="103">
                  <c:v>214.37556907213772</c:v>
                </c:pt>
                <c:pt idx="104">
                  <c:v>214.81897069459455</c:v>
                </c:pt>
                <c:pt idx="105">
                  <c:v>215.26183374396294</c:v>
                </c:pt>
                <c:pt idx="106">
                  <c:v>215.70415437891896</c:v>
                </c:pt>
                <c:pt idx="107">
                  <c:v>216.14592876559891</c:v>
                </c:pt>
                <c:pt idx="108">
                  <c:v>216.58715307759923</c:v>
                </c:pt>
                <c:pt idx="109">
                  <c:v>217.02782349611962</c:v>
                </c:pt>
                <c:pt idx="110">
                  <c:v>217.46793620992588</c:v>
                </c:pt>
                <c:pt idx="111">
                  <c:v>217.90748741540244</c:v>
                </c:pt>
                <c:pt idx="112">
                  <c:v>218.34647331654708</c:v>
                </c:pt>
                <c:pt idx="113">
                  <c:v>218.78489012509272</c:v>
                </c:pt>
                <c:pt idx="114">
                  <c:v>219.22273406048612</c:v>
                </c:pt>
                <c:pt idx="115">
                  <c:v>219.66000134991876</c:v>
                </c:pt>
                <c:pt idx="116">
                  <c:v>220.09668822833802</c:v>
                </c:pt>
                <c:pt idx="117">
                  <c:v>220.53279093850497</c:v>
                </c:pt>
                <c:pt idx="118">
                  <c:v>220.96830573097415</c:v>
                </c:pt>
                <c:pt idx="119">
                  <c:v>221.40322886417025</c:v>
                </c:pt>
                <c:pt idx="120">
                  <c:v>221.83755660437129</c:v>
                </c:pt>
                <c:pt idx="121">
                  <c:v>222.27128522575674</c:v>
                </c:pt>
                <c:pt idx="122">
                  <c:v>222.70441101041578</c:v>
                </c:pt>
                <c:pt idx="123">
                  <c:v>223.13693024832011</c:v>
                </c:pt>
                <c:pt idx="124">
                  <c:v>223.56883923744724</c:v>
                </c:pt>
                <c:pt idx="125">
                  <c:v>224.0001342836903</c:v>
                </c:pt>
                <c:pt idx="126">
                  <c:v>224.43081170095527</c:v>
                </c:pt>
                <c:pt idx="127">
                  <c:v>224.86086781114372</c:v>
                </c:pt>
                <c:pt idx="128">
                  <c:v>225.2902989441493</c:v>
                </c:pt>
                <c:pt idx="129">
                  <c:v>225.71910143792607</c:v>
                </c:pt>
                <c:pt idx="130">
                  <c:v>226.14727163847778</c:v>
                </c:pt>
                <c:pt idx="131">
                  <c:v>226.57480589986639</c:v>
                </c:pt>
                <c:pt idx="132">
                  <c:v>227.00170058422847</c:v>
                </c:pt>
                <c:pt idx="133">
                  <c:v>227.42795206180418</c:v>
                </c:pt>
                <c:pt idx="134">
                  <c:v>227.8535567109416</c:v>
                </c:pt>
                <c:pt idx="135">
                  <c:v>228.27851091809706</c:v>
                </c:pt>
                <c:pt idx="136">
                  <c:v>228.70281107795739</c:v>
                </c:pt>
                <c:pt idx="137">
                  <c:v>229.12645359324682</c:v>
                </c:pt>
                <c:pt idx="138">
                  <c:v>229.54943487493472</c:v>
                </c:pt>
                <c:pt idx="139">
                  <c:v>229.97175134213381</c:v>
                </c:pt>
                <c:pt idx="140">
                  <c:v>230.39339942219686</c:v>
                </c:pt>
                <c:pt idx="141">
                  <c:v>230.81437555063988</c:v>
                </c:pt>
                <c:pt idx="142">
                  <c:v>231.94923571174317</c:v>
                </c:pt>
                <c:pt idx="143">
                  <c:v>232.73602972679092</c:v>
                </c:pt>
                <c:pt idx="144">
                  <c:v>233.29498253426362</c:v>
                </c:pt>
                <c:pt idx="145">
                  <c:v>233.70456938592051</c:v>
                </c:pt>
                <c:pt idx="146">
                  <c:v>234.01606150992131</c:v>
                </c:pt>
                <c:pt idx="147">
                  <c:v>234.26299577200305</c:v>
                </c:pt>
                <c:pt idx="148">
                  <c:v>234.46733787621059</c:v>
                </c:pt>
                <c:pt idx="149">
                  <c:v>234.64349513518243</c:v>
                </c:pt>
                <c:pt idx="150">
                  <c:v>234.80093125642102</c:v>
                </c:pt>
                <c:pt idx="151">
                  <c:v>234.94587203874428</c:v>
                </c:pt>
                <c:pt idx="152">
                  <c:v>235.08241945367323</c:v>
                </c:pt>
                <c:pt idx="153">
                  <c:v>235.21328031365422</c:v>
                </c:pt>
                <c:pt idx="154">
                  <c:v>235.34024354834688</c:v>
                </c:pt>
                <c:pt idx="155">
                  <c:v>235.46449328429568</c:v>
                </c:pt>
                <c:pt idx="156">
                  <c:v>235.58681452660798</c:v>
                </c:pt>
                <c:pt idx="157">
                  <c:v>235.7077284893073</c:v>
                </c:pt>
                <c:pt idx="158">
                  <c:v>235.82758177354532</c:v>
                </c:pt>
                <c:pt idx="159">
                  <c:v>235.94660522230711</c:v>
                </c:pt>
                <c:pt idx="160">
                  <c:v>236.0649528218056</c:v>
                </c:pt>
                <c:pt idx="161">
                  <c:v>236.18272745317148</c:v>
                </c:pt>
                <c:pt idx="162">
                  <c:v>236.29999796500323</c:v>
                </c:pt>
                <c:pt idx="163">
                  <c:v>236.41681050893212</c:v>
                </c:pt>
                <c:pt idx="164">
                  <c:v>236.5331960772113</c:v>
                </c:pt>
                <c:pt idx="165">
                  <c:v>236.64917552221232</c:v>
                </c:pt>
                <c:pt idx="166">
                  <c:v>236.76476290400782</c:v>
                </c:pt>
                <c:pt idx="167">
                  <c:v>236.87996772620886</c:v>
                </c:pt>
                <c:pt idx="168">
                  <c:v>236.99479643140458</c:v>
                </c:pt>
                <c:pt idx="169">
                  <c:v>237.1092534027791</c:v>
                </c:pt>
                <c:pt idx="170">
                  <c:v>237.2233416360387</c:v>
                </c:pt>
                <c:pt idx="171">
                  <c:v>237.33706319069231</c:v>
                </c:pt>
                <c:pt idx="172">
                  <c:v>237.45041949374473</c:v>
                </c:pt>
                <c:pt idx="173">
                  <c:v>237.56341154410987</c:v>
                </c:pt>
                <c:pt idx="174">
                  <c:v>237.67604005063694</c:v>
                </c:pt>
                <c:pt idx="175">
                  <c:v>237.78830552522612</c:v>
                </c:pt>
                <c:pt idx="176">
                  <c:v>237.90020834596348</c:v>
                </c:pt>
                <c:pt idx="177">
                  <c:v>238.01174879969656</c:v>
                </c:pt>
                <c:pt idx="178">
                  <c:v>238.12292711107804</c:v>
                </c:pt>
                <c:pt idx="179">
                  <c:v>238.23374346225287</c:v>
                </c:pt>
                <c:pt idx="180">
                  <c:v>238.34419800612804</c:v>
                </c:pt>
                <c:pt idx="181">
                  <c:v>238.45429087558477</c:v>
                </c:pt>
                <c:pt idx="182">
                  <c:v>238.56402218966335</c:v>
                </c:pt>
                <c:pt idx="183">
                  <c:v>238.67339205774567</c:v>
                </c:pt>
                <c:pt idx="184">
                  <c:v>238.78240058258237</c:v>
                </c:pt>
                <c:pt idx="185">
                  <c:v>238.8910478621352</c:v>
                </c:pt>
                <c:pt idx="186">
                  <c:v>238.99933399102551</c:v>
                </c:pt>
                <c:pt idx="187">
                  <c:v>239.1072590614674</c:v>
                </c:pt>
                <c:pt idx="188">
                  <c:v>239.21482316386673</c:v>
                </c:pt>
                <c:pt idx="189">
                  <c:v>239.32202638729993</c:v>
                </c:pt>
                <c:pt idx="190">
                  <c:v>239.42886881979078</c:v>
                </c:pt>
                <c:pt idx="191">
                  <c:v>239.5353505485607</c:v>
                </c:pt>
                <c:pt idx="192">
                  <c:v>239.64147166013265</c:v>
                </c:pt>
                <c:pt idx="193">
                  <c:v>239.74723224046585</c:v>
                </c:pt>
                <c:pt idx="194">
                  <c:v>239.85263237498677</c:v>
                </c:pt>
                <c:pt idx="195">
                  <c:v>239.95767214868542</c:v>
                </c:pt>
                <c:pt idx="196">
                  <c:v>240.06235164611928</c:v>
                </c:pt>
                <c:pt idx="197">
                  <c:v>240.16667095142037</c:v>
                </c:pt>
                <c:pt idx="198">
                  <c:v>240.27063014837111</c:v>
                </c:pt>
                <c:pt idx="199">
                  <c:v>240.37422932037526</c:v>
                </c:pt>
                <c:pt idx="200">
                  <c:v>240.4774685504419</c:v>
                </c:pt>
                <c:pt idx="201">
                  <c:v>240.5803479212513</c:v>
                </c:pt>
                <c:pt idx="202">
                  <c:v>240.68286751511465</c:v>
                </c:pt>
                <c:pt idx="203">
                  <c:v>240.78502741400885</c:v>
                </c:pt>
                <c:pt idx="204">
                  <c:v>240.88682769953823</c:v>
                </c:pt>
                <c:pt idx="205">
                  <c:v>240.98826845297884</c:v>
                </c:pt>
                <c:pt idx="206">
                  <c:v>241.08934975527325</c:v>
                </c:pt>
                <c:pt idx="207">
                  <c:v>241.19007168700489</c:v>
                </c:pt>
                <c:pt idx="208">
                  <c:v>241.29043432840149</c:v>
                </c:pt>
                <c:pt idx="209">
                  <c:v>241.3904377593864</c:v>
                </c:pt>
                <c:pt idx="210">
                  <c:v>241.49008205952222</c:v>
                </c:pt>
                <c:pt idx="211">
                  <c:v>241.58936730804109</c:v>
                </c:pt>
                <c:pt idx="212">
                  <c:v>241.68829358382052</c:v>
                </c:pt>
                <c:pt idx="213">
                  <c:v>241.78686096543177</c:v>
                </c:pt>
                <c:pt idx="214">
                  <c:v>241.88506953107554</c:v>
                </c:pt>
                <c:pt idx="215">
                  <c:v>241.98291935865126</c:v>
                </c:pt>
                <c:pt idx="216">
                  <c:v>242.08041052569899</c:v>
                </c:pt>
                <c:pt idx="217">
                  <c:v>242.17754310944147</c:v>
                </c:pt>
                <c:pt idx="218">
                  <c:v>242.27431718674555</c:v>
                </c:pt>
                <c:pt idx="219">
                  <c:v>242.37073283418704</c:v>
                </c:pt>
                <c:pt idx="220">
                  <c:v>242.46679012794991</c:v>
                </c:pt>
                <c:pt idx="221">
                  <c:v>242.5624891439665</c:v>
                </c:pt>
                <c:pt idx="222">
                  <c:v>242.65782995774279</c:v>
                </c:pt>
                <c:pt idx="223">
                  <c:v>242.7528126445437</c:v>
                </c:pt>
                <c:pt idx="224">
                  <c:v>242.8474372792634</c:v>
                </c:pt>
                <c:pt idx="225">
                  <c:v>242.94170393647636</c:v>
                </c:pt>
                <c:pt idx="226">
                  <c:v>243.0356126904106</c:v>
                </c:pt>
                <c:pt idx="227">
                  <c:v>243.12916361501198</c:v>
                </c:pt>
                <c:pt idx="228">
                  <c:v>243.22235678385897</c:v>
                </c:pt>
                <c:pt idx="229">
                  <c:v>243.31519227021207</c:v>
                </c:pt>
                <c:pt idx="230">
                  <c:v>243.40767014702104</c:v>
                </c:pt>
                <c:pt idx="231">
                  <c:v>243.49979048689664</c:v>
                </c:pt>
                <c:pt idx="232">
                  <c:v>243.59155336214857</c:v>
                </c:pt>
                <c:pt idx="233">
                  <c:v>243.68295884473639</c:v>
                </c:pt>
                <c:pt idx="234">
                  <c:v>243.77400700632492</c:v>
                </c:pt>
                <c:pt idx="235">
                  <c:v>243.86469791823885</c:v>
                </c:pt>
                <c:pt idx="236">
                  <c:v>243.9550316514773</c:v>
                </c:pt>
                <c:pt idx="237">
                  <c:v>244.0450082767467</c:v>
                </c:pt>
                <c:pt idx="238">
                  <c:v>244.13462786440166</c:v>
                </c:pt>
                <c:pt idx="239">
                  <c:v>244.2238904844985</c:v>
                </c:pt>
                <c:pt idx="240">
                  <c:v>244.31279620678262</c:v>
                </c:pt>
                <c:pt idx="241">
                  <c:v>244.40134510064303</c:v>
                </c:pt>
                <c:pt idx="242">
                  <c:v>244.48953723520154</c:v>
                </c:pt>
                <c:pt idx="243">
                  <c:v>244.57737267922599</c:v>
                </c:pt>
                <c:pt idx="244">
                  <c:v>244.6648515011934</c:v>
                </c:pt>
                <c:pt idx="245">
                  <c:v>244.75197376925223</c:v>
                </c:pt>
                <c:pt idx="246">
                  <c:v>244.83873955123551</c:v>
                </c:pt>
                <c:pt idx="247">
                  <c:v>244.92514891467093</c:v>
                </c:pt>
                <c:pt idx="248">
                  <c:v>245.01120192676714</c:v>
                </c:pt>
                <c:pt idx="249">
                  <c:v>245.09689865442934</c:v>
                </c:pt>
                <c:pt idx="250">
                  <c:v>245.18223916422974</c:v>
                </c:pt>
                <c:pt idx="251">
                  <c:v>245.26722352243718</c:v>
                </c:pt>
                <c:pt idx="252">
                  <c:v>245.35185179504819</c:v>
                </c:pt>
                <c:pt idx="253">
                  <c:v>245.43612404768186</c:v>
                </c:pt>
                <c:pt idx="254">
                  <c:v>245.52004034569671</c:v>
                </c:pt>
                <c:pt idx="255">
                  <c:v>245.60360075412521</c:v>
                </c:pt>
                <c:pt idx="256">
                  <c:v>245.68680533769279</c:v>
                </c:pt>
                <c:pt idx="257">
                  <c:v>245.76965416081765</c:v>
                </c:pt>
                <c:pt idx="258">
                  <c:v>245.85214728760954</c:v>
                </c:pt>
                <c:pt idx="259">
                  <c:v>245.93428478186874</c:v>
                </c:pt>
                <c:pt idx="260">
                  <c:v>246.01606670709535</c:v>
                </c:pt>
                <c:pt idx="261">
                  <c:v>246.09749312648663</c:v>
                </c:pt>
                <c:pt idx="262">
                  <c:v>246.17856410291213</c:v>
                </c:pt>
                <c:pt idx="263">
                  <c:v>246.25927969897731</c:v>
                </c:pt>
                <c:pt idx="264">
                  <c:v>246.33963997693883</c:v>
                </c:pt>
                <c:pt idx="265">
                  <c:v>246.41964499878756</c:v>
                </c:pt>
                <c:pt idx="266">
                  <c:v>246.49929482618052</c:v>
                </c:pt>
                <c:pt idx="267">
                  <c:v>246.57858952048906</c:v>
                </c:pt>
                <c:pt idx="268">
                  <c:v>246.65752914279193</c:v>
                </c:pt>
                <c:pt idx="269">
                  <c:v>246.73611375384309</c:v>
                </c:pt>
                <c:pt idx="270">
                  <c:v>246.81434341410699</c:v>
                </c:pt>
                <c:pt idx="271">
                  <c:v>246.89221818374526</c:v>
                </c:pt>
                <c:pt idx="272">
                  <c:v>246.96973812264136</c:v>
                </c:pt>
                <c:pt idx="273">
                  <c:v>247.04690329034085</c:v>
                </c:pt>
                <c:pt idx="274">
                  <c:v>247.12371374611126</c:v>
                </c:pt>
                <c:pt idx="275">
                  <c:v>247.20016954892822</c:v>
                </c:pt>
                <c:pt idx="276">
                  <c:v>247.27627075745968</c:v>
                </c:pt>
                <c:pt idx="277">
                  <c:v>247.35201743007647</c:v>
                </c:pt>
                <c:pt idx="278">
                  <c:v>247.42740962485419</c:v>
                </c:pt>
                <c:pt idx="279">
                  <c:v>247.50244739957421</c:v>
                </c:pt>
                <c:pt idx="280">
                  <c:v>247.57713081172093</c:v>
                </c:pt>
                <c:pt idx="281">
                  <c:v>247.65145991848087</c:v>
                </c:pt>
                <c:pt idx="282">
                  <c:v>247.72543477675293</c:v>
                </c:pt>
                <c:pt idx="283">
                  <c:v>247.79905544312641</c:v>
                </c:pt>
                <c:pt idx="284">
                  <c:v>247.87232197392339</c:v>
                </c:pt>
                <c:pt idx="285">
                  <c:v>247.94523442514031</c:v>
                </c:pt>
                <c:pt idx="286">
                  <c:v>248.01779285250828</c:v>
                </c:pt>
                <c:pt idx="287">
                  <c:v>248.08999731144283</c:v>
                </c:pt>
                <c:pt idx="288">
                  <c:v>248.16184785708688</c:v>
                </c:pt>
                <c:pt idx="289">
                  <c:v>248.23334454429263</c:v>
                </c:pt>
                <c:pt idx="290">
                  <c:v>248.30448742760674</c:v>
                </c:pt>
                <c:pt idx="291">
                  <c:v>248.37527656127614</c:v>
                </c:pt>
                <c:pt idx="292">
                  <c:v>248.44571199928811</c:v>
                </c:pt>
                <c:pt idx="293">
                  <c:v>248.51579379532515</c:v>
                </c:pt>
                <c:pt idx="294">
                  <c:v>248.58552200277728</c:v>
                </c:pt>
                <c:pt idx="295">
                  <c:v>248.65489667475489</c:v>
                </c:pt>
                <c:pt idx="296">
                  <c:v>248.72391786406487</c:v>
                </c:pt>
                <c:pt idx="297">
                  <c:v>248.79258562324338</c:v>
                </c:pt>
                <c:pt idx="298">
                  <c:v>248.86090000453081</c:v>
                </c:pt>
                <c:pt idx="299">
                  <c:v>248.92886105987751</c:v>
                </c:pt>
                <c:pt idx="300">
                  <c:v>248.99646884096128</c:v>
                </c:pt>
                <c:pt idx="301">
                  <c:v>249.0637233991429</c:v>
                </c:pt>
                <c:pt idx="302">
                  <c:v>249.13062478554249</c:v>
                </c:pt>
                <c:pt idx="303">
                  <c:v>249.19717305095847</c:v>
                </c:pt>
                <c:pt idx="304">
                  <c:v>249.26336824591283</c:v>
                </c:pt>
                <c:pt idx="305">
                  <c:v>249.32921042065692</c:v>
                </c:pt>
                <c:pt idx="306">
                  <c:v>249.39469962515383</c:v>
                </c:pt>
                <c:pt idx="307">
                  <c:v>249.45983590906491</c:v>
                </c:pt>
                <c:pt idx="308">
                  <c:v>249.52461932178221</c:v>
                </c:pt>
                <c:pt idx="309">
                  <c:v>249.5890499124198</c:v>
                </c:pt>
                <c:pt idx="310">
                  <c:v>249.65312772980636</c:v>
                </c:pt>
                <c:pt idx="311">
                  <c:v>249.71685282247225</c:v>
                </c:pt>
                <c:pt idx="312">
                  <c:v>249.78022523870294</c:v>
                </c:pt>
                <c:pt idx="313">
                  <c:v>249.84324502646814</c:v>
                </c:pt>
                <c:pt idx="314">
                  <c:v>249.90591223345965</c:v>
                </c:pt>
                <c:pt idx="315">
                  <c:v>249.96822690711056</c:v>
                </c:pt>
                <c:pt idx="316">
                  <c:v>250.0301890945625</c:v>
                </c:pt>
                <c:pt idx="317">
                  <c:v>250.09179884267016</c:v>
                </c:pt>
                <c:pt idx="318">
                  <c:v>250.15305619801919</c:v>
                </c:pt>
                <c:pt idx="319">
                  <c:v>250.21396120690721</c:v>
                </c:pt>
                <c:pt idx="320">
                  <c:v>250.27451391537954</c:v>
                </c:pt>
                <c:pt idx="321">
                  <c:v>250.33471436915789</c:v>
                </c:pt>
                <c:pt idx="322">
                  <c:v>250.39456261372283</c:v>
                </c:pt>
                <c:pt idx="323">
                  <c:v>250.4540586942758</c:v>
                </c:pt>
                <c:pt idx="324">
                  <c:v>250.51320265571954</c:v>
                </c:pt>
                <c:pt idx="325">
                  <c:v>250.57199454269593</c:v>
                </c:pt>
                <c:pt idx="326">
                  <c:v>250.63043439957571</c:v>
                </c:pt>
                <c:pt idx="327">
                  <c:v>250.68852227044846</c:v>
                </c:pt>
                <c:pt idx="328">
                  <c:v>250.74625819910011</c:v>
                </c:pt>
                <c:pt idx="329">
                  <c:v>250.80364222909478</c:v>
                </c:pt>
                <c:pt idx="330">
                  <c:v>250.86067440369155</c:v>
                </c:pt>
                <c:pt idx="331">
                  <c:v>250.9173547658728</c:v>
                </c:pt>
                <c:pt idx="332">
                  <c:v>250.97368335834497</c:v>
                </c:pt>
                <c:pt idx="333">
                  <c:v>251.02966022356162</c:v>
                </c:pt>
                <c:pt idx="334">
                  <c:v>251.08528540368249</c:v>
                </c:pt>
                <c:pt idx="335">
                  <c:v>251.14055894060778</c:v>
                </c:pt>
                <c:pt idx="336">
                  <c:v>251.19548087595396</c:v>
                </c:pt>
                <c:pt idx="337">
                  <c:v>251.25005125107165</c:v>
                </c:pt>
                <c:pt idx="338">
                  <c:v>251.30427010704429</c:v>
                </c:pt>
                <c:pt idx="339">
                  <c:v>251.35813748467078</c:v>
                </c:pt>
                <c:pt idx="340">
                  <c:v>251.41165342447545</c:v>
                </c:pt>
                <c:pt idx="341">
                  <c:v>251.4648179667505</c:v>
                </c:pt>
                <c:pt idx="342">
                  <c:v>251.51763115146926</c:v>
                </c:pt>
                <c:pt idx="343">
                  <c:v>251.57009301835089</c:v>
                </c:pt>
                <c:pt idx="344">
                  <c:v>251.62220360687004</c:v>
                </c:pt>
                <c:pt idx="345">
                  <c:v>251.6739629561917</c:v>
                </c:pt>
                <c:pt idx="346">
                  <c:v>251.72537110523032</c:v>
                </c:pt>
                <c:pt idx="347">
                  <c:v>251.77642809263418</c:v>
                </c:pt>
                <c:pt idx="348">
                  <c:v>251.82713395678584</c:v>
                </c:pt>
                <c:pt idx="349">
                  <c:v>251.8774887357857</c:v>
                </c:pt>
                <c:pt idx="350">
                  <c:v>251.92749246748122</c:v>
                </c:pt>
                <c:pt idx="351">
                  <c:v>251.97714518944477</c:v>
                </c:pt>
                <c:pt idx="352">
                  <c:v>252.0264469389659</c:v>
                </c:pt>
                <c:pt idx="353">
                  <c:v>252.07539775309908</c:v>
                </c:pt>
                <c:pt idx="354">
                  <c:v>252.12399766861733</c:v>
                </c:pt>
                <c:pt idx="355">
                  <c:v>252.17224672200959</c:v>
                </c:pt>
                <c:pt idx="356">
                  <c:v>252.22014494952572</c:v>
                </c:pt>
                <c:pt idx="357">
                  <c:v>252.2676923871343</c:v>
                </c:pt>
                <c:pt idx="358">
                  <c:v>252.31488907054589</c:v>
                </c:pt>
                <c:pt idx="359">
                  <c:v>252.36173503518549</c:v>
                </c:pt>
                <c:pt idx="360">
                  <c:v>252.40823031625555</c:v>
                </c:pt>
                <c:pt idx="361">
                  <c:v>252.45437494864953</c:v>
                </c:pt>
                <c:pt idx="362">
                  <c:v>252.50016896701169</c:v>
                </c:pt>
                <c:pt idx="363">
                  <c:v>252.54561240574102</c:v>
                </c:pt>
                <c:pt idx="364">
                  <c:v>252.59070529893748</c:v>
                </c:pt>
                <c:pt idx="365">
                  <c:v>252.63544768047095</c:v>
                </c:pt>
                <c:pt idx="366">
                  <c:v>252.67983958392549</c:v>
                </c:pt>
                <c:pt idx="367">
                  <c:v>252.72388104262063</c:v>
                </c:pt>
                <c:pt idx="368">
                  <c:v>252.76757208963866</c:v>
                </c:pt>
                <c:pt idx="369">
                  <c:v>252.81091275777456</c:v>
                </c:pt>
                <c:pt idx="370">
                  <c:v>252.85390307956459</c:v>
                </c:pt>
                <c:pt idx="371">
                  <c:v>252.89654308729209</c:v>
                </c:pt>
                <c:pt idx="372">
                  <c:v>252.93883281296834</c:v>
                </c:pt>
                <c:pt idx="373">
                  <c:v>252.98077228835172</c:v>
                </c:pt>
                <c:pt idx="374">
                  <c:v>253.02236154493562</c:v>
                </c:pt>
                <c:pt idx="375">
                  <c:v>253.06360061394926</c:v>
                </c:pt>
                <c:pt idx="376">
                  <c:v>253.10448952636818</c:v>
                </c:pt>
                <c:pt idx="377">
                  <c:v>253.14502831290696</c:v>
                </c:pt>
                <c:pt idx="378">
                  <c:v>253.18521700399839</c:v>
                </c:pt>
                <c:pt idx="379">
                  <c:v>253.22505562985191</c:v>
                </c:pt>
                <c:pt idx="380">
                  <c:v>253.26454422038023</c:v>
                </c:pt>
                <c:pt idx="381">
                  <c:v>253.30368280527642</c:v>
                </c:pt>
                <c:pt idx="382">
                  <c:v>253.34247141393385</c:v>
                </c:pt>
                <c:pt idx="383">
                  <c:v>253.38091007550682</c:v>
                </c:pt>
                <c:pt idx="384">
                  <c:v>253.4189988188914</c:v>
                </c:pt>
                <c:pt idx="385">
                  <c:v>253.45673767272541</c:v>
                </c:pt>
                <c:pt idx="386">
                  <c:v>253.49412666537947</c:v>
                </c:pt>
                <c:pt idx="387">
                  <c:v>253.53116582497529</c:v>
                </c:pt>
                <c:pt idx="388">
                  <c:v>253.56785517936538</c:v>
                </c:pt>
                <c:pt idx="389">
                  <c:v>253.60419475615527</c:v>
                </c:pt>
                <c:pt idx="390">
                  <c:v>253.64018458269607</c:v>
                </c:pt>
                <c:pt idx="391">
                  <c:v>253.67582468606147</c:v>
                </c:pt>
                <c:pt idx="392">
                  <c:v>253.71111509309549</c:v>
                </c:pt>
                <c:pt idx="393">
                  <c:v>253.7460558303585</c:v>
                </c:pt>
                <c:pt idx="394">
                  <c:v>253.78064692417672</c:v>
                </c:pt>
                <c:pt idx="395">
                  <c:v>253.81488840059558</c:v>
                </c:pt>
                <c:pt idx="396">
                  <c:v>253.84878028543162</c:v>
                </c:pt>
                <c:pt idx="397">
                  <c:v>253.88232260422294</c:v>
                </c:pt>
                <c:pt idx="398">
                  <c:v>253.91551538226696</c:v>
                </c:pt>
                <c:pt idx="399">
                  <c:v>253.94835864459287</c:v>
                </c:pt>
                <c:pt idx="400">
                  <c:v>253.9808524159881</c:v>
                </c:pt>
                <c:pt idx="401">
                  <c:v>254.01299672096744</c:v>
                </c:pt>
                <c:pt idx="402">
                  <c:v>254.0447915838009</c:v>
                </c:pt>
                <c:pt idx="403">
                  <c:v>254.07623702850981</c:v>
                </c:pt>
                <c:pt idx="404">
                  <c:v>254.10733307885056</c:v>
                </c:pt>
                <c:pt idx="405">
                  <c:v>254.13807975832853</c:v>
                </c:pt>
                <c:pt idx="406">
                  <c:v>254.1684770901883</c:v>
                </c:pt>
                <c:pt idx="407">
                  <c:v>254.19852509743649</c:v>
                </c:pt>
                <c:pt idx="408">
                  <c:v>254.22822380280141</c:v>
                </c:pt>
                <c:pt idx="409">
                  <c:v>254.25757322878425</c:v>
                </c:pt>
                <c:pt idx="410">
                  <c:v>254.28657339761745</c:v>
                </c:pt>
                <c:pt idx="411">
                  <c:v>254.31522433128211</c:v>
                </c:pt>
                <c:pt idx="412">
                  <c:v>254.34352605149311</c:v>
                </c:pt>
                <c:pt idx="413">
                  <c:v>254.37147857974153</c:v>
                </c:pt>
                <c:pt idx="414">
                  <c:v>254.39908193723727</c:v>
                </c:pt>
                <c:pt idx="415">
                  <c:v>254.42633614495722</c:v>
                </c:pt>
                <c:pt idx="416">
                  <c:v>254.45324122361828</c:v>
                </c:pt>
                <c:pt idx="417">
                  <c:v>254.47979719367751</c:v>
                </c:pt>
                <c:pt idx="418">
                  <c:v>254.50600407535086</c:v>
                </c:pt>
                <c:pt idx="419">
                  <c:v>254.53186188859763</c:v>
                </c:pt>
                <c:pt idx="420">
                  <c:v>254.55737065312039</c:v>
                </c:pt>
                <c:pt idx="421">
                  <c:v>254.58253038837677</c:v>
                </c:pt>
                <c:pt idx="422">
                  <c:v>254.607341113562</c:v>
                </c:pt>
                <c:pt idx="423">
                  <c:v>254.63180284764994</c:v>
                </c:pt>
                <c:pt idx="424">
                  <c:v>254.65591560932509</c:v>
                </c:pt>
                <c:pt idx="425">
                  <c:v>254.67967941703748</c:v>
                </c:pt>
                <c:pt idx="426">
                  <c:v>254.7030942889896</c:v>
                </c:pt>
                <c:pt idx="427">
                  <c:v>254.72616024312268</c:v>
                </c:pt>
                <c:pt idx="428">
                  <c:v>254.74887729713629</c:v>
                </c:pt>
                <c:pt idx="429">
                  <c:v>254.77124546847918</c:v>
                </c:pt>
                <c:pt idx="430">
                  <c:v>254.79326477434307</c:v>
                </c:pt>
                <c:pt idx="431">
                  <c:v>254.81493523167475</c:v>
                </c:pt>
                <c:pt idx="432">
                  <c:v>254.83625685716564</c:v>
                </c:pt>
                <c:pt idx="433">
                  <c:v>254.85722966725751</c:v>
                </c:pt>
                <c:pt idx="434">
                  <c:v>254.87785367815158</c:v>
                </c:pt>
                <c:pt idx="435">
                  <c:v>254.89812890578429</c:v>
                </c:pt>
                <c:pt idx="436">
                  <c:v>254.91805536585989</c:v>
                </c:pt>
                <c:pt idx="437">
                  <c:v>254.93763307381971</c:v>
                </c:pt>
                <c:pt idx="438">
                  <c:v>254.95686204484971</c:v>
                </c:pt>
                <c:pt idx="439">
                  <c:v>254.97574229390474</c:v>
                </c:pt>
                <c:pt idx="440">
                  <c:v>254.99427383568158</c:v>
                </c:pt>
                <c:pt idx="441">
                  <c:v>255.01245668462539</c:v>
                </c:pt>
                <c:pt idx="442">
                  <c:v>255.03029085492949</c:v>
                </c:pt>
                <c:pt idx="443">
                  <c:v>255.04777636055414</c:v>
                </c:pt>
                <c:pt idx="444">
                  <c:v>255.06491321518661</c:v>
                </c:pt>
                <c:pt idx="445">
                  <c:v>255.08170143228426</c:v>
                </c:pt>
                <c:pt idx="446">
                  <c:v>255.09814102506164</c:v>
                </c:pt>
                <c:pt idx="447">
                  <c:v>255.11423200645717</c:v>
                </c:pt>
                <c:pt idx="448">
                  <c:v>255.1299743891866</c:v>
                </c:pt>
                <c:pt idx="449">
                  <c:v>255.14536818569812</c:v>
                </c:pt>
                <c:pt idx="450">
                  <c:v>255.16041340821039</c:v>
                </c:pt>
                <c:pt idx="451">
                  <c:v>255.17511006868193</c:v>
                </c:pt>
                <c:pt idx="452">
                  <c:v>255.18945817881954</c:v>
                </c:pt>
                <c:pt idx="453">
                  <c:v>255.20345775010193</c:v>
                </c:pt>
                <c:pt idx="454">
                  <c:v>255.21710879374101</c:v>
                </c:pt>
                <c:pt idx="455">
                  <c:v>255.23041132069619</c:v>
                </c:pt>
                <c:pt idx="456">
                  <c:v>255.24336534170448</c:v>
                </c:pt>
                <c:pt idx="457">
                  <c:v>255.25597086723241</c:v>
                </c:pt>
                <c:pt idx="458">
                  <c:v>255.26822790750572</c:v>
                </c:pt>
                <c:pt idx="459">
                  <c:v>255.28013647250802</c:v>
                </c:pt>
                <c:pt idx="460">
                  <c:v>255.29169657197124</c:v>
                </c:pt>
                <c:pt idx="461">
                  <c:v>255.30290821537903</c:v>
                </c:pt>
                <c:pt idx="462">
                  <c:v>255.31377141196961</c:v>
                </c:pt>
                <c:pt idx="463">
                  <c:v>255.32428617072972</c:v>
                </c:pt>
                <c:pt idx="464">
                  <c:v>255.33445250040654</c:v>
                </c:pt>
                <c:pt idx="465">
                  <c:v>255.34427040949819</c:v>
                </c:pt>
                <c:pt idx="466">
                  <c:v>255.35373990624791</c:v>
                </c:pt>
                <c:pt idx="467">
                  <c:v>255.36286099866814</c:v>
                </c:pt>
                <c:pt idx="468">
                  <c:v>255.37163369450948</c:v>
                </c:pt>
                <c:pt idx="469">
                  <c:v>255.38005800127743</c:v>
                </c:pt>
                <c:pt idx="470">
                  <c:v>255.38813392623453</c:v>
                </c:pt>
                <c:pt idx="471">
                  <c:v>255.39586147641157</c:v>
                </c:pt>
                <c:pt idx="472">
                  <c:v>255.40324065855975</c:v>
                </c:pt>
                <c:pt idx="473">
                  <c:v>255.41027147920633</c:v>
                </c:pt>
                <c:pt idx="474">
                  <c:v>255.41695394463497</c:v>
                </c:pt>
                <c:pt idx="475">
                  <c:v>255.42328806086758</c:v>
                </c:pt>
                <c:pt idx="476">
                  <c:v>255.42927383369565</c:v>
                </c:pt>
                <c:pt idx="477">
                  <c:v>255.43491126864586</c:v>
                </c:pt>
                <c:pt idx="478">
                  <c:v>255.44020037101947</c:v>
                </c:pt>
                <c:pt idx="479">
                  <c:v>255.44514114585812</c:v>
                </c:pt>
                <c:pt idx="480">
                  <c:v>255.44973359795986</c:v>
                </c:pt>
                <c:pt idx="481">
                  <c:v>255.45397773187372</c:v>
                </c:pt>
                <c:pt idx="482">
                  <c:v>255.45787355191464</c:v>
                </c:pt>
                <c:pt idx="483">
                  <c:v>255.46142106213637</c:v>
                </c:pt>
                <c:pt idx="484">
                  <c:v>255.4646202663593</c:v>
                </c:pt>
                <c:pt idx="485">
                  <c:v>255.46747116814402</c:v>
                </c:pt>
                <c:pt idx="486">
                  <c:v>255.46997377081814</c:v>
                </c:pt>
                <c:pt idx="487">
                  <c:v>255.47212807745564</c:v>
                </c:pt>
                <c:pt idx="488">
                  <c:v>255.47393409089119</c:v>
                </c:pt>
                <c:pt idx="489">
                  <c:v>255.47539181370874</c:v>
                </c:pt>
                <c:pt idx="490">
                  <c:v>255.47650124824722</c:v>
                </c:pt>
                <c:pt idx="491">
                  <c:v>255.47726239659443</c:v>
                </c:pt>
                <c:pt idx="492">
                  <c:v>255.47767526060187</c:v>
                </c:pt>
                <c:pt idx="493">
                  <c:v>255.47773984187251</c:v>
                </c:pt>
                <c:pt idx="494">
                  <c:v>255.4774561417598</c:v>
                </c:pt>
                <c:pt idx="495">
                  <c:v>255.47682416137917</c:v>
                </c:pt>
                <c:pt idx="496">
                  <c:v>255.47584390158929</c:v>
                </c:pt>
                <c:pt idx="497">
                  <c:v>255.47451536300716</c:v>
                </c:pt>
                <c:pt idx="498">
                  <c:v>255.47283854601346</c:v>
                </c:pt>
                <c:pt idx="499">
                  <c:v>255.47081345072766</c:v>
                </c:pt>
                <c:pt idx="500">
                  <c:v>255.46844007703504</c:v>
                </c:pt>
                <c:pt idx="501">
                  <c:v>255.46571842456882</c:v>
                </c:pt>
                <c:pt idx="502">
                  <c:v>255.46264849272296</c:v>
                </c:pt>
                <c:pt idx="503">
                  <c:v>255.45923028063572</c:v>
                </c:pt>
                <c:pt idx="504">
                  <c:v>255.4554637872105</c:v>
                </c:pt>
                <c:pt idx="505">
                  <c:v>255.45134901110038</c:v>
                </c:pt>
                <c:pt idx="506">
                  <c:v>255.44688595070951</c:v>
                </c:pt>
                <c:pt idx="507">
                  <c:v>255.4420746041977</c:v>
                </c:pt>
                <c:pt idx="508">
                  <c:v>255.43691496948892</c:v>
                </c:pt>
                <c:pt idx="509">
                  <c:v>255.43140704424491</c:v>
                </c:pt>
                <c:pt idx="510">
                  <c:v>255.42555082589342</c:v>
                </c:pt>
                <c:pt idx="511">
                  <c:v>255.41934631161044</c:v>
                </c:pt>
                <c:pt idx="512">
                  <c:v>255.41279349832786</c:v>
                </c:pt>
                <c:pt idx="513">
                  <c:v>255.40589238273671</c:v>
                </c:pt>
                <c:pt idx="514">
                  <c:v>255.39864296127644</c:v>
                </c:pt>
                <c:pt idx="515">
                  <c:v>255.39104523013637</c:v>
                </c:pt>
                <c:pt idx="516">
                  <c:v>255.38309918526895</c:v>
                </c:pt>
                <c:pt idx="517">
                  <c:v>255.37480482238649</c:v>
                </c:pt>
                <c:pt idx="518">
                  <c:v>255.36616213693398</c:v>
                </c:pt>
                <c:pt idx="519">
                  <c:v>255.35717112412377</c:v>
                </c:pt>
                <c:pt idx="520">
                  <c:v>255.34783177892842</c:v>
                </c:pt>
                <c:pt idx="521">
                  <c:v>255.33814409605998</c:v>
                </c:pt>
                <c:pt idx="522">
                  <c:v>255.32810806999552</c:v>
                </c:pt>
                <c:pt idx="523">
                  <c:v>255.31772369495937</c:v>
                </c:pt>
                <c:pt idx="524">
                  <c:v>255.30699096493515</c:v>
                </c:pt>
                <c:pt idx="525">
                  <c:v>255.29590987365523</c:v>
                </c:pt>
                <c:pt idx="526">
                  <c:v>255.28448041460643</c:v>
                </c:pt>
                <c:pt idx="527">
                  <c:v>255.27270258103664</c:v>
                </c:pt>
                <c:pt idx="528">
                  <c:v>255.26057636593632</c:v>
                </c:pt>
                <c:pt idx="529">
                  <c:v>255.24810176205713</c:v>
                </c:pt>
                <c:pt idx="530">
                  <c:v>255.23527876190118</c:v>
                </c:pt>
                <c:pt idx="531">
                  <c:v>255.22210735772171</c:v>
                </c:pt>
                <c:pt idx="532">
                  <c:v>255.2085875415344</c:v>
                </c:pt>
                <c:pt idx="533">
                  <c:v>255.1947193051019</c:v>
                </c:pt>
                <c:pt idx="534">
                  <c:v>255.1805026399345</c:v>
                </c:pt>
                <c:pt idx="535">
                  <c:v>255.16593753730868</c:v>
                </c:pt>
                <c:pt idx="536">
                  <c:v>255.15102398824681</c:v>
                </c:pt>
                <c:pt idx="537">
                  <c:v>255.13576198352308</c:v>
                </c:pt>
                <c:pt idx="538">
                  <c:v>255.12015151366626</c:v>
                </c:pt>
                <c:pt idx="539">
                  <c:v>255.1041925689625</c:v>
                </c:pt>
                <c:pt idx="540">
                  <c:v>255.08788513944071</c:v>
                </c:pt>
                <c:pt idx="541">
                  <c:v>255.07122921489747</c:v>
                </c:pt>
                <c:pt idx="542">
                  <c:v>255.05422478486582</c:v>
                </c:pt>
                <c:pt idx="543">
                  <c:v>255.03687183864449</c:v>
                </c:pt>
                <c:pt idx="544">
                  <c:v>255.01917036527203</c:v>
                </c:pt>
                <c:pt idx="545">
                  <c:v>255.0011203535621</c:v>
                </c:pt>
                <c:pt idx="546">
                  <c:v>254.9827217920546</c:v>
                </c:pt>
                <c:pt idx="547">
                  <c:v>254.96397466905498</c:v>
                </c:pt>
                <c:pt idx="548">
                  <c:v>254.94487897262221</c:v>
                </c:pt>
                <c:pt idx="549">
                  <c:v>254.92543469056596</c:v>
                </c:pt>
                <c:pt idx="550">
                  <c:v>254.90564181044158</c:v>
                </c:pt>
                <c:pt idx="551">
                  <c:v>254.88550031956584</c:v>
                </c:pt>
                <c:pt idx="552">
                  <c:v>254.86501020500069</c:v>
                </c:pt>
                <c:pt idx="553">
                  <c:v>254.84417145356758</c:v>
                </c:pt>
                <c:pt idx="554">
                  <c:v>254.82298405182783</c:v>
                </c:pt>
                <c:pt idx="555">
                  <c:v>254.80144798610561</c:v>
                </c:pt>
                <c:pt idx="556">
                  <c:v>254.77956324247114</c:v>
                </c:pt>
                <c:pt idx="557">
                  <c:v>254.75732980674792</c:v>
                </c:pt>
                <c:pt idx="558">
                  <c:v>254.73474766451571</c:v>
                </c:pt>
                <c:pt idx="559">
                  <c:v>254.71181680108918</c:v>
                </c:pt>
                <c:pt idx="560">
                  <c:v>254.68853720155266</c:v>
                </c:pt>
                <c:pt idx="561">
                  <c:v>254.66490885073392</c:v>
                </c:pt>
                <c:pt idx="562">
                  <c:v>254.64093173320998</c:v>
                </c:pt>
                <c:pt idx="563">
                  <c:v>254.61660583330908</c:v>
                </c:pt>
                <c:pt idx="564">
                  <c:v>254.59193113511381</c:v>
                </c:pt>
                <c:pt idx="565">
                  <c:v>254.5669076224595</c:v>
                </c:pt>
                <c:pt idx="566">
                  <c:v>254.54153527891552</c:v>
                </c:pt>
                <c:pt idx="567">
                  <c:v>254.51581408782789</c:v>
                </c:pt>
                <c:pt idx="568">
                  <c:v>254.4897440322672</c:v>
                </c:pt>
                <c:pt idx="569">
                  <c:v>254.46332509507261</c:v>
                </c:pt>
                <c:pt idx="570">
                  <c:v>254.43655725882488</c:v>
                </c:pt>
                <c:pt idx="571">
                  <c:v>254.40944050585415</c:v>
                </c:pt>
                <c:pt idx="572">
                  <c:v>254.38197481824159</c:v>
                </c:pt>
                <c:pt idx="573">
                  <c:v>254.35416017782097</c:v>
                </c:pt>
                <c:pt idx="574">
                  <c:v>254.32599656617188</c:v>
                </c:pt>
                <c:pt idx="575">
                  <c:v>254.29748396462588</c:v>
                </c:pt>
                <c:pt idx="576">
                  <c:v>254.26862235426179</c:v>
                </c:pt>
                <c:pt idx="577">
                  <c:v>254.23941171590502</c:v>
                </c:pt>
                <c:pt idx="578">
                  <c:v>254.20985203013529</c:v>
                </c:pt>
                <c:pt idx="579">
                  <c:v>254.17994327727973</c:v>
                </c:pt>
                <c:pt idx="580">
                  <c:v>254.14968543740946</c:v>
                </c:pt>
                <c:pt idx="581">
                  <c:v>254.11907849035052</c:v>
                </c:pt>
                <c:pt idx="582">
                  <c:v>254.08812241567486</c:v>
                </c:pt>
                <c:pt idx="583">
                  <c:v>254.05681719270166</c:v>
                </c:pt>
                <c:pt idx="584">
                  <c:v>254.02516280049574</c:v>
                </c:pt>
                <c:pt idx="585">
                  <c:v>253.99315921787786</c:v>
                </c:pt>
                <c:pt idx="586">
                  <c:v>253.96080642340078</c:v>
                </c:pt>
                <c:pt idx="587">
                  <c:v>253.92810439538817</c:v>
                </c:pt>
                <c:pt idx="588">
                  <c:v>253.89505311188461</c:v>
                </c:pt>
                <c:pt idx="589">
                  <c:v>253.86165255070847</c:v>
                </c:pt>
                <c:pt idx="590">
                  <c:v>253.8279026894034</c:v>
                </c:pt>
                <c:pt idx="591">
                  <c:v>253.793803505271</c:v>
                </c:pt>
                <c:pt idx="592">
                  <c:v>253.75935497535761</c:v>
                </c:pt>
                <c:pt idx="593">
                  <c:v>253.7245570764558</c:v>
                </c:pt>
                <c:pt idx="594">
                  <c:v>253.68940978510074</c:v>
                </c:pt>
                <c:pt idx="595">
                  <c:v>253.65391307757949</c:v>
                </c:pt>
                <c:pt idx="596">
                  <c:v>253.61806692992749</c:v>
                </c:pt>
                <c:pt idx="597">
                  <c:v>253.58187131791374</c:v>
                </c:pt>
                <c:pt idx="598">
                  <c:v>253.5453262170679</c:v>
                </c:pt>
                <c:pt idx="599">
                  <c:v>253.50843160265018</c:v>
                </c:pt>
                <c:pt idx="600">
                  <c:v>253.47118744967744</c:v>
                </c:pt>
                <c:pt idx="601">
                  <c:v>253.43359373290897</c:v>
                </c:pt>
                <c:pt idx="602">
                  <c:v>253.39565042684475</c:v>
                </c:pt>
                <c:pt idx="603">
                  <c:v>253.35735750573278</c:v>
                </c:pt>
                <c:pt idx="604">
                  <c:v>253.31871494356685</c:v>
                </c:pt>
                <c:pt idx="605">
                  <c:v>253.27972271408714</c:v>
                </c:pt>
                <c:pt idx="606">
                  <c:v>253.24038079076604</c:v>
                </c:pt>
                <c:pt idx="607">
                  <c:v>253.20068914683318</c:v>
                </c:pt>
                <c:pt idx="608">
                  <c:v>253.16064775525487</c:v>
                </c:pt>
                <c:pt idx="609">
                  <c:v>253.12025658874344</c:v>
                </c:pt>
                <c:pt idx="610">
                  <c:v>253.07951561975455</c:v>
                </c:pt>
                <c:pt idx="611">
                  <c:v>253.03842482048856</c:v>
                </c:pt>
                <c:pt idx="612">
                  <c:v>252.99698416287924</c:v>
                </c:pt>
                <c:pt idx="613">
                  <c:v>252.95519361861633</c:v>
                </c:pt>
                <c:pt idx="614">
                  <c:v>252.91305315912021</c:v>
                </c:pt>
                <c:pt idx="615">
                  <c:v>252.87056275556625</c:v>
                </c:pt>
                <c:pt idx="616">
                  <c:v>252.82772237886235</c:v>
                </c:pt>
                <c:pt idx="617">
                  <c:v>252.78453199965568</c:v>
                </c:pt>
                <c:pt idx="618">
                  <c:v>252.74099158834741</c:v>
                </c:pt>
                <c:pt idx="619">
                  <c:v>252.69710111506777</c:v>
                </c:pt>
                <c:pt idx="620">
                  <c:v>252.65286054969013</c:v>
                </c:pt>
                <c:pt idx="621">
                  <c:v>252.60826986184009</c:v>
                </c:pt>
                <c:pt idx="622">
                  <c:v>252.56332902086427</c:v>
                </c:pt>
                <c:pt idx="623">
                  <c:v>252.51803799586966</c:v>
                </c:pt>
                <c:pt idx="624">
                  <c:v>252.47239675568858</c:v>
                </c:pt>
                <c:pt idx="625">
                  <c:v>252.42640526890156</c:v>
                </c:pt>
                <c:pt idx="626">
                  <c:v>252.3800635038256</c:v>
                </c:pt>
                <c:pt idx="627">
                  <c:v>252.333371428519</c:v>
                </c:pt>
                <c:pt idx="628">
                  <c:v>252.28632901077501</c:v>
                </c:pt>
                <c:pt idx="629">
                  <c:v>252.23893621813545</c:v>
                </c:pt>
                <c:pt idx="630">
                  <c:v>252.19119301786742</c:v>
                </c:pt>
                <c:pt idx="631">
                  <c:v>252.14309937698863</c:v>
                </c:pt>
                <c:pt idx="632">
                  <c:v>252.09465526224395</c:v>
                </c:pt>
                <c:pt idx="633">
                  <c:v>252.04586064012412</c:v>
                </c:pt>
                <c:pt idx="634">
                  <c:v>251.99671547685799</c:v>
                </c:pt>
                <c:pt idx="635">
                  <c:v>251.94721973840808</c:v>
                </c:pt>
                <c:pt idx="636">
                  <c:v>251.89737339047196</c:v>
                </c:pt>
                <c:pt idx="637">
                  <c:v>251.84717639849248</c:v>
                </c:pt>
                <c:pt idx="638">
                  <c:v>251.79662872763984</c:v>
                </c:pt>
                <c:pt idx="639">
                  <c:v>251.74573034282835</c:v>
                </c:pt>
                <c:pt idx="640">
                  <c:v>251.69448120870061</c:v>
                </c:pt>
                <c:pt idx="641">
                  <c:v>251.64288128964336</c:v>
                </c:pt>
                <c:pt idx="642">
                  <c:v>251.5909305497735</c:v>
                </c:pt>
                <c:pt idx="643">
                  <c:v>251.53862895294091</c:v>
                </c:pt>
                <c:pt idx="644">
                  <c:v>251.4859764627389</c:v>
                </c:pt>
                <c:pt idx="645">
                  <c:v>251.4329730424879</c:v>
                </c:pt>
                <c:pt idx="646">
                  <c:v>251.37961865524682</c:v>
                </c:pt>
                <c:pt idx="647">
                  <c:v>251.32591326380222</c:v>
                </c:pt>
                <c:pt idx="648">
                  <c:v>251.2718568306868</c:v>
                </c:pt>
                <c:pt idx="649">
                  <c:v>251.21744931815465</c:v>
                </c:pt>
                <c:pt idx="650">
                  <c:v>251.16269068820117</c:v>
                </c:pt>
                <c:pt idx="651">
                  <c:v>251.1075809025472</c:v>
                </c:pt>
                <c:pt idx="652">
                  <c:v>251.05211992265248</c:v>
                </c:pt>
                <c:pt idx="653">
                  <c:v>250.99630770970859</c:v>
                </c:pt>
                <c:pt idx="654">
                  <c:v>250.94014422463661</c:v>
                </c:pt>
                <c:pt idx="655">
                  <c:v>250.88362942809025</c:v>
                </c:pt>
                <c:pt idx="656">
                  <c:v>250.82676328045312</c:v>
                </c:pt>
                <c:pt idx="657">
                  <c:v>250.76954574184364</c:v>
                </c:pt>
                <c:pt idx="658">
                  <c:v>250.71197677211117</c:v>
                </c:pt>
                <c:pt idx="659">
                  <c:v>250.65405633082747</c:v>
                </c:pt>
                <c:pt idx="660">
                  <c:v>250.59578437730423</c:v>
                </c:pt>
                <c:pt idx="661">
                  <c:v>250.5371608705739</c:v>
                </c:pt>
                <c:pt idx="662">
                  <c:v>250.47818576941464</c:v>
                </c:pt>
                <c:pt idx="663">
                  <c:v>250.41885903231289</c:v>
                </c:pt>
                <c:pt idx="664">
                  <c:v>250.3591806174978</c:v>
                </c:pt>
                <c:pt idx="665">
                  <c:v>250.29915048292116</c:v>
                </c:pt>
                <c:pt idx="666">
                  <c:v>250.23876858626474</c:v>
                </c:pt>
                <c:pt idx="667">
                  <c:v>250.17803488494414</c:v>
                </c:pt>
                <c:pt idx="668">
                  <c:v>250.1169493360874</c:v>
                </c:pt>
                <c:pt idx="669">
                  <c:v>250.05551189656674</c:v>
                </c:pt>
                <c:pt idx="670">
                  <c:v>249.99372252297124</c:v>
                </c:pt>
                <c:pt idx="671">
                  <c:v>249.93158117161508</c:v>
                </c:pt>
                <c:pt idx="672">
                  <c:v>249.86908779854716</c:v>
                </c:pt>
                <c:pt idx="673">
                  <c:v>249.80624235953448</c:v>
                </c:pt>
                <c:pt idx="674">
                  <c:v>249.74304481007161</c:v>
                </c:pt>
                <c:pt idx="675">
                  <c:v>249.67949510538236</c:v>
                </c:pt>
                <c:pt idx="676">
                  <c:v>249.61559320040948</c:v>
                </c:pt>
                <c:pt idx="677">
                  <c:v>249.55133904982284</c:v>
                </c:pt>
                <c:pt idx="678">
                  <c:v>249.48673260801536</c:v>
                </c:pt>
                <c:pt idx="679">
                  <c:v>249.42177382910336</c:v>
                </c:pt>
                <c:pt idx="680">
                  <c:v>249.35646266692686</c:v>
                </c:pt>
                <c:pt idx="681">
                  <c:v>249.2907990750511</c:v>
                </c:pt>
                <c:pt idx="682">
                  <c:v>249.22478300676082</c:v>
                </c:pt>
                <c:pt idx="683">
                  <c:v>249.15841441506652</c:v>
                </c:pt>
                <c:pt idx="684">
                  <c:v>249.09169325269625</c:v>
                </c:pt>
                <c:pt idx="685">
                  <c:v>249.02461947209747</c:v>
                </c:pt>
                <c:pt idx="686">
                  <c:v>248.9571930254512</c:v>
                </c:pt>
                <c:pt idx="687">
                  <c:v>248.88941386464077</c:v>
                </c:pt>
                <c:pt idx="688">
                  <c:v>248.82128194128592</c:v>
                </c:pt>
                <c:pt idx="689">
                  <c:v>248.75279720671691</c:v>
                </c:pt>
                <c:pt idx="690">
                  <c:v>248.68395961198246</c:v>
                </c:pt>
                <c:pt idx="691">
                  <c:v>248.61476910786084</c:v>
                </c:pt>
                <c:pt idx="692">
                  <c:v>248.54522564483881</c:v>
                </c:pt>
                <c:pt idx="693">
                  <c:v>248.4753291731256</c:v>
                </c:pt>
                <c:pt idx="694">
                  <c:v>248.40507964264597</c:v>
                </c:pt>
                <c:pt idx="695">
                  <c:v>248.33447700304518</c:v>
                </c:pt>
                <c:pt idx="696">
                  <c:v>248.2635212036835</c:v>
                </c:pt>
                <c:pt idx="697">
                  <c:v>248.19221219363865</c:v>
                </c:pt>
                <c:pt idx="698">
                  <c:v>248.12054992170414</c:v>
                </c:pt>
                <c:pt idx="699">
                  <c:v>248.04853433638618</c:v>
                </c:pt>
                <c:pt idx="700">
                  <c:v>247.97616538591367</c:v>
                </c:pt>
                <c:pt idx="701">
                  <c:v>247.90344301822381</c:v>
                </c:pt>
                <c:pt idx="702">
                  <c:v>247.83036718096741</c:v>
                </c:pt>
                <c:pt idx="703">
                  <c:v>247.75693782152317</c:v>
                </c:pt>
                <c:pt idx="704">
                  <c:v>247.68315488696618</c:v>
                </c:pt>
                <c:pt idx="705">
                  <c:v>247.60901832409195</c:v>
                </c:pt>
                <c:pt idx="706">
                  <c:v>247.53452807941073</c:v>
                </c:pt>
                <c:pt idx="707">
                  <c:v>247.45968409913556</c:v>
                </c:pt>
                <c:pt idx="708">
                  <c:v>247.38448632920705</c:v>
                </c:pt>
                <c:pt idx="709">
                  <c:v>247.30893471526574</c:v>
                </c:pt>
                <c:pt idx="710">
                  <c:v>247.23302920267093</c:v>
                </c:pt>
                <c:pt idx="711">
                  <c:v>247.15676973648056</c:v>
                </c:pt>
                <c:pt idx="712">
                  <c:v>247.08015626147611</c:v>
                </c:pt>
                <c:pt idx="713">
                  <c:v>247.00318872213833</c:v>
                </c:pt>
                <c:pt idx="714">
                  <c:v>246.92586706266633</c:v>
                </c:pt>
                <c:pt idx="715">
                  <c:v>246.8481912269562</c:v>
                </c:pt>
                <c:pt idx="716">
                  <c:v>246.77016115862597</c:v>
                </c:pt>
                <c:pt idx="717">
                  <c:v>246.69177680099216</c:v>
                </c:pt>
                <c:pt idx="718">
                  <c:v>246.61303809707883</c:v>
                </c:pt>
                <c:pt idx="719">
                  <c:v>246.53394498962538</c:v>
                </c:pt>
                <c:pt idx="720">
                  <c:v>246.454497421063</c:v>
                </c:pt>
                <c:pt idx="721">
                  <c:v>246.37469533354428</c:v>
                </c:pt>
                <c:pt idx="722">
                  <c:v>246.29453866891802</c:v>
                </c:pt>
                <c:pt idx="723">
                  <c:v>246.21402736873503</c:v>
                </c:pt>
                <c:pt idx="724">
                  <c:v>246.13316137426514</c:v>
                </c:pt>
                <c:pt idx="725">
                  <c:v>246.05194062646547</c:v>
                </c:pt>
                <c:pt idx="726">
                  <c:v>245.97036506600929</c:v>
                </c:pt>
                <c:pt idx="727">
                  <c:v>245.88843463325964</c:v>
                </c:pt>
                <c:pt idx="728">
                  <c:v>245.80614926829932</c:v>
                </c:pt>
                <c:pt idx="729">
                  <c:v>245.7235089108967</c:v>
                </c:pt>
                <c:pt idx="730">
                  <c:v>245.64051350052702</c:v>
                </c:pt>
                <c:pt idx="731">
                  <c:v>245.5571629763694</c:v>
                </c:pt>
                <c:pt idx="732">
                  <c:v>245.47345727730504</c:v>
                </c:pt>
                <c:pt idx="733">
                  <c:v>245.38939634190919</c:v>
                </c:pt>
                <c:pt idx="734">
                  <c:v>245.30498010846139</c:v>
                </c:pt>
                <c:pt idx="735">
                  <c:v>245.22020851492982</c:v>
                </c:pt>
                <c:pt idx="736">
                  <c:v>245.13508149899877</c:v>
                </c:pt>
                <c:pt idx="737">
                  <c:v>245.04959899803214</c:v>
                </c:pt>
                <c:pt idx="738">
                  <c:v>244.96376094910295</c:v>
                </c:pt>
                <c:pt idx="739">
                  <c:v>244.87756728897747</c:v>
                </c:pt>
                <c:pt idx="740">
                  <c:v>244.79101795411597</c:v>
                </c:pt>
                <c:pt idx="741">
                  <c:v>244.70411288067706</c:v>
                </c:pt>
                <c:pt idx="742">
                  <c:v>244.61685200451214</c:v>
                </c:pt>
                <c:pt idx="743">
                  <c:v>244.52923526117368</c:v>
                </c:pt>
                <c:pt idx="744">
                  <c:v>244.44126258590052</c:v>
                </c:pt>
                <c:pt idx="745">
                  <c:v>244.35293391362563</c:v>
                </c:pt>
                <c:pt idx="746">
                  <c:v>244.26424917897751</c:v>
                </c:pt>
                <c:pt idx="747">
                  <c:v>244.17520831627701</c:v>
                </c:pt>
                <c:pt idx="748">
                  <c:v>244.08581125953344</c:v>
                </c:pt>
                <c:pt idx="749">
                  <c:v>243.99605794245477</c:v>
                </c:pt>
                <c:pt idx="750">
                  <c:v>243.90594829843229</c:v>
                </c:pt>
                <c:pt idx="751">
                  <c:v>243.81548226054787</c:v>
                </c:pt>
                <c:pt idx="752">
                  <c:v>243.72465976157338</c:v>
                </c:pt>
                <c:pt idx="753">
                  <c:v>243.63348073397776</c:v>
                </c:pt>
                <c:pt idx="754">
                  <c:v>243.54194510990396</c:v>
                </c:pt>
                <c:pt idx="755">
                  <c:v>243.45005282119223</c:v>
                </c:pt>
                <c:pt idx="756">
                  <c:v>243.35780379936963</c:v>
                </c:pt>
                <c:pt idx="757">
                  <c:v>243.2651979756431</c:v>
                </c:pt>
                <c:pt idx="758">
                  <c:v>243.17223528091563</c:v>
                </c:pt>
                <c:pt idx="759">
                  <c:v>243.0789156457663</c:v>
                </c:pt>
                <c:pt idx="760">
                  <c:v>242.98523900046325</c:v>
                </c:pt>
                <c:pt idx="761">
                  <c:v>242.89120527495712</c:v>
                </c:pt>
                <c:pt idx="762">
                  <c:v>242.79681439888554</c:v>
                </c:pt>
                <c:pt idx="763">
                  <c:v>242.70206630156616</c:v>
                </c:pt>
                <c:pt idx="764">
                  <c:v>242.60696091199833</c:v>
                </c:pt>
                <c:pt idx="765">
                  <c:v>242.51149815886171</c:v>
                </c:pt>
                <c:pt idx="766">
                  <c:v>242.41567797052164</c:v>
                </c:pt>
                <c:pt idx="767">
                  <c:v>242.31950027501705</c:v>
                </c:pt>
                <c:pt idx="768">
                  <c:v>242.22296500007616</c:v>
                </c:pt>
                <c:pt idx="769">
                  <c:v>242.12607207309318</c:v>
                </c:pt>
                <c:pt idx="770">
                  <c:v>242.0288214211534</c:v>
                </c:pt>
                <c:pt idx="771">
                  <c:v>241.93121297101717</c:v>
                </c:pt>
                <c:pt idx="772">
                  <c:v>241.83324664911598</c:v>
                </c:pt>
                <c:pt idx="773">
                  <c:v>241.73492238156302</c:v>
                </c:pt>
                <c:pt idx="774">
                  <c:v>241.63624009414337</c:v>
                </c:pt>
                <c:pt idx="775">
                  <c:v>241.53719971231874</c:v>
                </c:pt>
                <c:pt idx="776">
                  <c:v>241.43780116123006</c:v>
                </c:pt>
                <c:pt idx="777">
                  <c:v>241.33804436568843</c:v>
                </c:pt>
                <c:pt idx="778">
                  <c:v>241.23792925017463</c:v>
                </c:pt>
                <c:pt idx="779">
                  <c:v>241.1374557388454</c:v>
                </c:pt>
                <c:pt idx="780">
                  <c:v>241.03662375553128</c:v>
                </c:pt>
                <c:pt idx="781">
                  <c:v>240.93543322373029</c:v>
                </c:pt>
                <c:pt idx="782">
                  <c:v>240.83388406661248</c:v>
                </c:pt>
                <c:pt idx="783">
                  <c:v>240.73197620701936</c:v>
                </c:pt>
                <c:pt idx="784">
                  <c:v>240.62970956745554</c:v>
                </c:pt>
                <c:pt idx="785">
                  <c:v>240.52708407010067</c:v>
                </c:pt>
                <c:pt idx="786">
                  <c:v>240.42409963679594</c:v>
                </c:pt>
                <c:pt idx="787">
                  <c:v>240.32075618905611</c:v>
                </c:pt>
                <c:pt idx="788">
                  <c:v>240.21705364805698</c:v>
                </c:pt>
                <c:pt idx="789">
                  <c:v>240.11299193464188</c:v>
                </c:pt>
                <c:pt idx="790">
                  <c:v>240.00857096931861</c:v>
                </c:pt>
                <c:pt idx="791">
                  <c:v>239.90379067226024</c:v>
                </c:pt>
                <c:pt idx="792">
                  <c:v>239.79865096329831</c:v>
                </c:pt>
                <c:pt idx="793">
                  <c:v>239.6931517619366</c:v>
                </c:pt>
                <c:pt idx="794">
                  <c:v>239.58729298733095</c:v>
                </c:pt>
                <c:pt idx="795">
                  <c:v>239.4810745583012</c:v>
                </c:pt>
                <c:pt idx="796">
                  <c:v>239.37449639332837</c:v>
                </c:pt>
                <c:pt idx="797">
                  <c:v>239.26755841055694</c:v>
                </c:pt>
                <c:pt idx="798">
                  <c:v>239.16026052778261</c:v>
                </c:pt>
                <c:pt idx="799">
                  <c:v>239.05260266246592</c:v>
                </c:pt>
                <c:pt idx="800">
                  <c:v>238.94458473171892</c:v>
                </c:pt>
                <c:pt idx="801">
                  <c:v>238.83620665231496</c:v>
                </c:pt>
                <c:pt idx="802">
                  <c:v>238.72746834068042</c:v>
                </c:pt>
                <c:pt idx="803">
                  <c:v>238.61836971289603</c:v>
                </c:pt>
                <c:pt idx="804">
                  <c:v>238.50891068470264</c:v>
                </c:pt>
                <c:pt idx="805">
                  <c:v>238.39909117148554</c:v>
                </c:pt>
                <c:pt idx="806">
                  <c:v>238.28891108828915</c:v>
                </c:pt>
                <c:pt idx="807">
                  <c:v>238.17837034980928</c:v>
                </c:pt>
                <c:pt idx="808">
                  <c:v>238.06746887038986</c:v>
                </c:pt>
                <c:pt idx="809">
                  <c:v>237.95620656402534</c:v>
                </c:pt>
                <c:pt idx="810">
                  <c:v>237.84458334436641</c:v>
                </c:pt>
                <c:pt idx="811">
                  <c:v>237.73259912470152</c:v>
                </c:pt>
                <c:pt idx="812">
                  <c:v>237.62025381797253</c:v>
                </c:pt>
                <c:pt idx="813">
                  <c:v>237.50754733677331</c:v>
                </c:pt>
                <c:pt idx="814">
                  <c:v>237.39447959333486</c:v>
                </c:pt>
                <c:pt idx="815">
                  <c:v>237.28105049953771</c:v>
                </c:pt>
                <c:pt idx="816">
                  <c:v>237.16725996690732</c:v>
                </c:pt>
                <c:pt idx="817">
                  <c:v>237.05310790661051</c:v>
                </c:pt>
                <c:pt idx="818">
                  <c:v>236.93859422946034</c:v>
                </c:pt>
                <c:pt idx="819">
                  <c:v>236.82371884590893</c:v>
                </c:pt>
                <c:pt idx="820">
                  <c:v>236.70848166605415</c:v>
                </c:pt>
                <c:pt idx="821">
                  <c:v>236.59288259963105</c:v>
                </c:pt>
                <c:pt idx="822">
                  <c:v>236.47692155600811</c:v>
                </c:pt>
                <c:pt idx="823">
                  <c:v>236.36059844420248</c:v>
                </c:pt>
                <c:pt idx="824">
                  <c:v>236.243913172866</c:v>
                </c:pt>
                <c:pt idx="825">
                  <c:v>236.12686565028184</c:v>
                </c:pt>
                <c:pt idx="826">
                  <c:v>236.00945578437498</c:v>
                </c:pt>
                <c:pt idx="827">
                  <c:v>235.89168348270331</c:v>
                </c:pt>
                <c:pt idx="828">
                  <c:v>235.7735486524634</c:v>
                </c:pt>
                <c:pt idx="829">
                  <c:v>235.65505120047274</c:v>
                </c:pt>
                <c:pt idx="830">
                  <c:v>235.5361910331944</c:v>
                </c:pt>
                <c:pt idx="831">
                  <c:v>235.41696805671731</c:v>
                </c:pt>
                <c:pt idx="832">
                  <c:v>235.29738217676393</c:v>
                </c:pt>
                <c:pt idx="833">
                  <c:v>235.17743329867875</c:v>
                </c:pt>
                <c:pt idx="834">
                  <c:v>235.05712132744478</c:v>
                </c:pt>
                <c:pt idx="835">
                  <c:v>224.57816252347456</c:v>
                </c:pt>
                <c:pt idx="836">
                  <c:v>214.53998063320935</c:v>
                </c:pt>
                <c:pt idx="837">
                  <c:v>204.92403523757795</c:v>
                </c:pt>
                <c:pt idx="838">
                  <c:v>195.71256578398729</c:v>
                </c:pt>
                <c:pt idx="839">
                  <c:v>186.88855878276391</c:v>
                </c:pt>
                <c:pt idx="840">
                  <c:v>178.43571638341268</c:v>
                </c:pt>
                <c:pt idx="841">
                  <c:v>170.33842627265423</c:v>
                </c:pt>
                <c:pt idx="842">
                  <c:v>162.58173283864213</c:v>
                </c:pt>
                <c:pt idx="843">
                  <c:v>155.15130954810124</c:v>
                </c:pt>
                <c:pt idx="844">
                  <c:v>148.03343248536731</c:v>
                </c:pt>
                <c:pt idx="845">
                  <c:v>141.21495500445585</c:v>
                </c:pt>
                <c:pt idx="846">
                  <c:v>134.68328344734144</c:v>
                </c:pt>
                <c:pt idx="847">
                  <c:v>128.42635388360031</c:v>
                </c:pt>
                <c:pt idx="848">
                  <c:v>122.4326098284548</c:v>
                </c:pt>
                <c:pt idx="849">
                  <c:v>116.69098089806421</c:v>
                </c:pt>
                <c:pt idx="850">
                  <c:v>111.19086236263941</c:v>
                </c:pt>
                <c:pt idx="851">
                  <c:v>105.92209555961547</c:v>
                </c:pt>
                <c:pt idx="852">
                  <c:v>100.87494913070631</c:v>
                </c:pt>
                <c:pt idx="853">
                  <c:v>96.040101048185178</c:v>
                </c:pt>
                <c:pt idx="854">
                  <c:v>91.408621397195517</c:v>
                </c:pt>
                <c:pt idx="855">
                  <c:v>86.97195588228945</c:v>
                </c:pt>
                <c:pt idx="856">
                  <c:v>82.839985599388086</c:v>
                </c:pt>
                <c:pt idx="857">
                  <c:v>78.903639279184603</c:v>
                </c:pt>
                <c:pt idx="858">
                  <c:v>75.147205017818422</c:v>
                </c:pt>
                <c:pt idx="859">
                  <c:v>71.56261944813231</c:v>
                </c:pt>
                <c:pt idx="860">
                  <c:v>68.142175541575213</c:v>
                </c:pt>
                <c:pt idx="861">
                  <c:v>64.878507000793064</c:v>
                </c:pt>
                <c:pt idx="862">
                  <c:v>61.764573330358367</c:v>
                </c:pt>
                <c:pt idx="863">
                  <c:v>58.79364555628613</c:v>
                </c:pt>
                <c:pt idx="864">
                  <c:v>55.959292566246461</c:v>
                </c:pt>
                <c:pt idx="865">
                  <c:v>53.255368043587147</c:v>
                </c:pt>
                <c:pt idx="866">
                  <c:v>50.675997969436075</c:v>
                </c:pt>
                <c:pt idx="867">
                  <c:v>48.215568668255251</c:v>
                </c:pt>
                <c:pt idx="868">
                  <c:v>45.868715373274654</c:v>
                </c:pt>
                <c:pt idx="869">
                  <c:v>43.630311289244524</c:v>
                </c:pt>
                <c:pt idx="870">
                  <c:v>41.495457130909308</c:v>
                </c:pt>
                <c:pt idx="871">
                  <c:v>39.459471116531581</c:v>
                </c:pt>
                <c:pt idx="872">
                  <c:v>37.517879396675966</c:v>
                </c:pt>
                <c:pt idx="873">
                  <c:v>35.666406899307553</c:v>
                </c:pt>
                <c:pt idx="874">
                  <c:v>33.900968573065498</c:v>
                </c:pt>
                <c:pt idx="875">
                  <c:v>32.217661011343559</c:v>
                </c:pt>
                <c:pt idx="876">
                  <c:v>30.612754440543565</c:v>
                </c:pt>
                <c:pt idx="877">
                  <c:v>29.082685056571087</c:v>
                </c:pt>
                <c:pt idx="878">
                  <c:v>27.624047694311283</c:v>
                </c:pt>
                <c:pt idx="879">
                  <c:v>26.233588815461466</c:v>
                </c:pt>
                <c:pt idx="880">
                  <c:v>24.9081998007041</c:v>
                </c:pt>
                <c:pt idx="881">
                  <c:v>23.644910532781921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89848"/>
        <c:axId val="425093376"/>
      </c:scatterChart>
      <c:valAx>
        <c:axId val="42508984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93376"/>
        <c:crosses val="autoZero"/>
        <c:crossBetween val="midCat"/>
      </c:valAx>
      <c:valAx>
        <c:axId val="42509337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50898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0.62213168791581519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0.14081210251040788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0.62213168791581519</c:v>
                </c:pt>
                <c:pt idx="1">
                  <c:v>1.380500238463874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0.14081210251040788</c:v>
                </c:pt>
                <c:pt idx="1">
                  <c:v>0.30200831409358159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1.380500238463874</c:v>
                </c:pt>
                <c:pt idx="1">
                  <c:v>1.9617433253909164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0.30200831409358159</c:v>
                </c:pt>
                <c:pt idx="1">
                  <c:v>0.42555534614526352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0.62213168791581519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-0.14081210251040788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0.62213168791581519</c:v>
                </c:pt>
                <c:pt idx="1">
                  <c:v>1.380500238463874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-0.14081210251040788</c:v>
                </c:pt>
                <c:pt idx="1">
                  <c:v>-0.30200831409358159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1.380500238463874</c:v>
                </c:pt>
                <c:pt idx="1">
                  <c:v>1.9617433253909164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-0.30200831409358159</c:v>
                </c:pt>
                <c:pt idx="1">
                  <c:v>-0.42555534614526352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1.380500238463874</c:v>
                </c:pt>
                <c:pt idx="1">
                  <c:v>1.380500238463874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0.30200831409358159</c:v>
                </c:pt>
                <c:pt idx="1">
                  <c:v>-0.30200831409358159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1.9617433253909164</c:v>
                </c:pt>
                <c:pt idx="1">
                  <c:v>1.9617433253909164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0.42555534614526352</c:v>
                </c:pt>
                <c:pt idx="1">
                  <c:v>-0.42555534614526352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1.380500238463874</c:v>
                </c:pt>
                <c:pt idx="1">
                  <c:v>1.380500238463874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0.62213168791581519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0.14081210251040788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0.62213168791581519</c:v>
                </c:pt>
                <c:pt idx="1">
                  <c:v>1.380500238463874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0.14081210251040788</c:v>
                </c:pt>
                <c:pt idx="1">
                  <c:v>0.30200831409358159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1.380500238463874</c:v>
                </c:pt>
                <c:pt idx="1">
                  <c:v>1.9617433253909164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0.30200831409358159</c:v>
                </c:pt>
                <c:pt idx="1">
                  <c:v>0.42555534614526352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0.62213168791581519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-0.14081210251040788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0.62213168791581519</c:v>
                </c:pt>
                <c:pt idx="1">
                  <c:v>1.380500238463874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-0.14081210251040788</c:v>
                </c:pt>
                <c:pt idx="1">
                  <c:v>-0.30200831409358159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1.380500238463874</c:v>
                </c:pt>
                <c:pt idx="1">
                  <c:v>1.9617433253909164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-0.30200831409358159</c:v>
                </c:pt>
                <c:pt idx="1">
                  <c:v>-0.42555534614526352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1.380500238463874</c:v>
                </c:pt>
                <c:pt idx="1">
                  <c:v>1.380500238463874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0.30200831409358159</c:v>
                </c:pt>
                <c:pt idx="1">
                  <c:v>-0.30200831409358159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1.9617433253909164</c:v>
                </c:pt>
                <c:pt idx="1">
                  <c:v>1.9617433253909164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0.42555534614526352</c:v>
                </c:pt>
                <c:pt idx="1">
                  <c:v>-0.42555534614526352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1.380500238463874</c:v>
                </c:pt>
                <c:pt idx="1">
                  <c:v>1.380500238463874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087888"/>
        <c:axId val="425092592"/>
      </c:scatterChart>
      <c:valAx>
        <c:axId val="425087888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425092592"/>
        <c:crosses val="autoZero"/>
        <c:crossBetween val="midCat"/>
      </c:valAx>
      <c:valAx>
        <c:axId val="425092592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425087888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60032"/>
        <c:axId val="443161992"/>
      </c:scatterChart>
      <c:valAx>
        <c:axId val="44316003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61992"/>
        <c:crosses val="autoZero"/>
        <c:crossBetween val="midCat"/>
        <c:majorUnit val="100"/>
      </c:valAx>
      <c:valAx>
        <c:axId val="44316199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60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9640"/>
        <c:axId val="443160816"/>
      </c:scatterChart>
      <c:valAx>
        <c:axId val="44315964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60816"/>
        <c:crosses val="autoZero"/>
        <c:crossBetween val="midCat"/>
        <c:majorUnit val="100"/>
      </c:valAx>
      <c:valAx>
        <c:axId val="44316081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96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5328"/>
        <c:axId val="443158072"/>
      </c:scatterChart>
      <c:valAx>
        <c:axId val="44315532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8072"/>
        <c:crosses val="autoZero"/>
        <c:crossBetween val="midCat"/>
        <c:majorUnit val="100"/>
      </c:valAx>
      <c:valAx>
        <c:axId val="44315807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53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6896"/>
        <c:axId val="443157680"/>
      </c:scatterChart>
      <c:valAx>
        <c:axId val="44315689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7680"/>
        <c:crosses val="autoZero"/>
        <c:crossBetween val="midCat"/>
        <c:majorUnit val="100"/>
      </c:valAx>
      <c:valAx>
        <c:axId val="44315768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68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157288"/>
        <c:axId val="443159248"/>
      </c:scatterChart>
      <c:valAx>
        <c:axId val="443157288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9248"/>
        <c:crosses val="autoZero"/>
        <c:crossBetween val="midCat"/>
      </c:valAx>
      <c:valAx>
        <c:axId val="443159248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1572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8.1035684341471598E-2</c:v>
                </c:pt>
                <c:pt idx="2">
                  <c:v>8.2686575516608893E-2</c:v>
                </c:pt>
                <c:pt idx="3">
                  <c:v>0.14822135062235275</c:v>
                </c:pt>
                <c:pt idx="4">
                  <c:v>0.21151080255799642</c:v>
                </c:pt>
                <c:pt idx="5">
                  <c:v>0.27185896950454952</c:v>
                </c:pt>
                <c:pt idx="6">
                  <c:v>0.33198703787225348</c:v>
                </c:pt>
                <c:pt idx="7">
                  <c:v>0.39226125045184629</c:v>
                </c:pt>
                <c:pt idx="8">
                  <c:v>0.45265800144627444</c:v>
                </c:pt>
                <c:pt idx="9">
                  <c:v>0.51315465162706686</c:v>
                </c:pt>
                <c:pt idx="10">
                  <c:v>0.57372932495779583</c:v>
                </c:pt>
                <c:pt idx="11">
                  <c:v>0.63436072681676015</c:v>
                </c:pt>
                <c:pt idx="12">
                  <c:v>0.6950279778995172</c:v>
                </c:pt>
                <c:pt idx="13">
                  <c:v>0.75571045898494627</c:v>
                </c:pt>
                <c:pt idx="14">
                  <c:v>0.81638766237167526</c:v>
                </c:pt>
                <c:pt idx="15">
                  <c:v>0.87703904616356598</c:v>
                </c:pt>
                <c:pt idx="16">
                  <c:v>0.93764388773988705</c:v>
                </c:pt>
                <c:pt idx="17">
                  <c:v>0.99818113270312736</c:v>
                </c:pt>
                <c:pt idx="18">
                  <c:v>1.0586292353509943</c:v>
                </c:pt>
                <c:pt idx="19">
                  <c:v>1.1189659862455033</c:v>
                </c:pt>
                <c:pt idx="20">
                  <c:v>1.1791683217042934</c:v>
                </c:pt>
                <c:pt idx="21">
                  <c:v>1.2348418490581312</c:v>
                </c:pt>
                <c:pt idx="22">
                  <c:v>1.2642192276653184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829.40154822285353</c:v>
                </c:pt>
                <c:pt idx="2">
                  <c:v>831.49316898604332</c:v>
                </c:pt>
                <c:pt idx="3">
                  <c:v>915.67874013783637</c:v>
                </c:pt>
                <c:pt idx="4">
                  <c:v>998.31313660818921</c:v>
                </c:pt>
                <c:pt idx="5">
                  <c:v>1054.2002534861738</c:v>
                </c:pt>
                <c:pt idx="6">
                  <c:v>1074.1961830171667</c:v>
                </c:pt>
                <c:pt idx="7">
                  <c:v>1091.3741071547333</c:v>
                </c:pt>
                <c:pt idx="8">
                  <c:v>1105.7581189727539</c:v>
                </c:pt>
                <c:pt idx="9">
                  <c:v>1117.3677380324184</c:v>
                </c:pt>
                <c:pt idx="10">
                  <c:v>1126.2184822771856</c:v>
                </c:pt>
                <c:pt idx="11">
                  <c:v>1132.3220961392101</c:v>
                </c:pt>
                <c:pt idx="12">
                  <c:v>1135.6867179947233</c:v>
                </c:pt>
                <c:pt idx="13">
                  <c:v>1136.3169940182697</c:v>
                </c:pt>
                <c:pt idx="14">
                  <c:v>1134.2141430754173</c:v>
                </c:pt>
                <c:pt idx="15">
                  <c:v>1129.3759752522851</c:v>
                </c:pt>
                <c:pt idx="16">
                  <c:v>1121.7968647820778</c:v>
                </c:pt>
                <c:pt idx="17">
                  <c:v>1111.4676763454975</c:v>
                </c:pt>
                <c:pt idx="18">
                  <c:v>1098.3756418681523</c:v>
                </c:pt>
                <c:pt idx="19">
                  <c:v>1082.504182860356</c:v>
                </c:pt>
                <c:pt idx="20">
                  <c:v>1063.8326708796826</c:v>
                </c:pt>
                <c:pt idx="21">
                  <c:v>793.71775361669631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16464"/>
        <c:axId val="428314112"/>
      </c:scatterChart>
      <c:valAx>
        <c:axId val="42831646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4112"/>
        <c:crosses val="autoZero"/>
        <c:crossBetween val="midCat"/>
      </c:valAx>
      <c:valAx>
        <c:axId val="42831411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64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8.1035684341471598E-2</c:v>
                </c:pt>
                <c:pt idx="2">
                  <c:v>8.2686575516608893E-2</c:v>
                </c:pt>
                <c:pt idx="3">
                  <c:v>0.14822135062235275</c:v>
                </c:pt>
                <c:pt idx="4">
                  <c:v>0.21151080255799642</c:v>
                </c:pt>
                <c:pt idx="5">
                  <c:v>0.27185896950454952</c:v>
                </c:pt>
                <c:pt idx="6">
                  <c:v>0.33198703787225348</c:v>
                </c:pt>
                <c:pt idx="7">
                  <c:v>0.39226125045184629</c:v>
                </c:pt>
                <c:pt idx="8">
                  <c:v>0.45265800144627444</c:v>
                </c:pt>
                <c:pt idx="9">
                  <c:v>0.51315465162706686</c:v>
                </c:pt>
                <c:pt idx="10">
                  <c:v>0.57372932495779583</c:v>
                </c:pt>
                <c:pt idx="11">
                  <c:v>0.63436072681676015</c:v>
                </c:pt>
                <c:pt idx="12">
                  <c:v>0.6950279778995172</c:v>
                </c:pt>
                <c:pt idx="13">
                  <c:v>0.75571045898494627</c:v>
                </c:pt>
                <c:pt idx="14">
                  <c:v>0.81638766237167526</c:v>
                </c:pt>
                <c:pt idx="15">
                  <c:v>0.87703904616356598</c:v>
                </c:pt>
                <c:pt idx="16">
                  <c:v>0.93764388773988705</c:v>
                </c:pt>
                <c:pt idx="17">
                  <c:v>0.99818113270312736</c:v>
                </c:pt>
                <c:pt idx="18">
                  <c:v>1.0586292353509943</c:v>
                </c:pt>
                <c:pt idx="19">
                  <c:v>1.1189659862455033</c:v>
                </c:pt>
                <c:pt idx="20">
                  <c:v>1.1791683217042934</c:v>
                </c:pt>
                <c:pt idx="21">
                  <c:v>1.2348418490581312</c:v>
                </c:pt>
                <c:pt idx="22">
                  <c:v>1.2642192276653184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186.45779151631078</c:v>
                </c:pt>
                <c:pt idx="2">
                  <c:v>186.92800885437779</c:v>
                </c:pt>
                <c:pt idx="3">
                  <c:v>205.85377009528267</c:v>
                </c:pt>
                <c:pt idx="4">
                  <c:v>224.43081170095527</c:v>
                </c:pt>
                <c:pt idx="5">
                  <c:v>236.99479643140458</c:v>
                </c:pt>
                <c:pt idx="6">
                  <c:v>241.49008205952222</c:v>
                </c:pt>
                <c:pt idx="7">
                  <c:v>245.35185179504819</c:v>
                </c:pt>
                <c:pt idx="8">
                  <c:v>248.58552200277728</c:v>
                </c:pt>
                <c:pt idx="9">
                  <c:v>251.19548087595396</c:v>
                </c:pt>
                <c:pt idx="10">
                  <c:v>253.18521700399839</c:v>
                </c:pt>
                <c:pt idx="11">
                  <c:v>254.55737065312039</c:v>
                </c:pt>
                <c:pt idx="12">
                  <c:v>255.31377141196961</c:v>
                </c:pt>
                <c:pt idx="13">
                  <c:v>255.4554637872105</c:v>
                </c:pt>
                <c:pt idx="14">
                  <c:v>254.9827217920546</c:v>
                </c:pt>
                <c:pt idx="15">
                  <c:v>253.89505311188461</c:v>
                </c:pt>
                <c:pt idx="16">
                  <c:v>252.19119301786742</c:v>
                </c:pt>
                <c:pt idx="17">
                  <c:v>249.86908779854716</c:v>
                </c:pt>
                <c:pt idx="18">
                  <c:v>246.92586706266633</c:v>
                </c:pt>
                <c:pt idx="19">
                  <c:v>243.35780379936963</c:v>
                </c:pt>
                <c:pt idx="20">
                  <c:v>239.16026052778261</c:v>
                </c:pt>
                <c:pt idx="21">
                  <c:v>178.43571638341268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16856"/>
        <c:axId val="428312152"/>
      </c:scatterChart>
      <c:valAx>
        <c:axId val="428316856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2152"/>
        <c:crosses val="autoZero"/>
        <c:crossBetween val="midCat"/>
      </c:valAx>
      <c:valAx>
        <c:axId val="42831215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68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317248"/>
        <c:axId val="428313720"/>
      </c:scatterChart>
      <c:valAx>
        <c:axId val="428317248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3720"/>
        <c:crosses val="autoZero"/>
        <c:crossBetween val="midCat"/>
        <c:majorUnit val="2"/>
      </c:valAx>
      <c:valAx>
        <c:axId val="428313720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3172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9.xml"/><Relationship Id="rId17" Type="http://schemas.openxmlformats.org/officeDocument/2006/relationships/image" Target="../media/image15.png"/><Relationship Id="rId2" Type="http://schemas.openxmlformats.org/officeDocument/2006/relationships/chart" Target="../charts/chart6.xml"/><Relationship Id="rId16" Type="http://schemas.openxmlformats.org/officeDocument/2006/relationships/image" Target="../media/image14.png"/><Relationship Id="rId1" Type="http://schemas.openxmlformats.org/officeDocument/2006/relationships/chart" Target="../charts/chart5.xml"/><Relationship Id="rId6" Type="http://schemas.openxmlformats.org/officeDocument/2006/relationships/image" Target="../media/image7.png"/><Relationship Id="rId11" Type="http://schemas.openxmlformats.org/officeDocument/2006/relationships/chart" Target="../charts/chart8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7.xml"/><Relationship Id="rId14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142875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142875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444580</xdr:colOff>
      <xdr:row>43</xdr:row>
      <xdr:rowOff>88410</xdr:rowOff>
    </xdr:from>
    <xdr:to>
      <xdr:col>8</xdr:col>
      <xdr:colOff>716364</xdr:colOff>
      <xdr:row>55</xdr:row>
      <xdr:rowOff>102119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55223" y="7109696"/>
          <a:ext cx="2976430" cy="197631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2395118" y="3123196"/>
          <a:ext cx="5674876" cy="3089956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7871012" y="27527474"/>
          <a:ext cx="5484607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26305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40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520459" y="14517408"/>
          <a:ext cx="5865532" cy="3671339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id="{FC5762BC-7047-6BFE-B665-354BDB005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FD19A45-C8BE-486B-BE43-F06B3E475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183454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DC02729F-DA1D-9A5C-E674-93DA569A7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4874895" y="5309235"/>
          <a:ext cx="495300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794711" y="3487955"/>
          <a:ext cx="488482" cy="252262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600075</xdr:colOff>
          <xdr:row>23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8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619125</xdr:colOff>
          <xdr:row>23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8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1958340" y="3375660"/>
          <a:ext cx="495300" cy="25527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20</xdr:row>
          <xdr:rowOff>0</xdr:rowOff>
        </xdr:from>
        <xdr:to>
          <xdr:col>5</xdr:col>
          <xdr:colOff>742950</xdr:colOff>
          <xdr:row>22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28575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28575</xdr:rowOff>
        </xdr:from>
        <xdr:to>
          <xdr:col>19</xdr:col>
          <xdr:colOff>342900</xdr:colOff>
          <xdr:row>6</xdr:row>
          <xdr:rowOff>161925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66675</xdr:rowOff>
        </xdr:from>
        <xdr:to>
          <xdr:col>19</xdr:col>
          <xdr:colOff>342900</xdr:colOff>
          <xdr:row>10</xdr:row>
          <xdr:rowOff>161925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11</xdr:row>
          <xdr:rowOff>104775</xdr:rowOff>
        </xdr:from>
        <xdr:to>
          <xdr:col>19</xdr:col>
          <xdr:colOff>352425</xdr:colOff>
          <xdr:row>15</xdr:row>
          <xdr:rowOff>66675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15</xdr:row>
          <xdr:rowOff>142875</xdr:rowOff>
        </xdr:from>
        <xdr:to>
          <xdr:col>19</xdr:col>
          <xdr:colOff>352425</xdr:colOff>
          <xdr:row>19</xdr:row>
          <xdr:rowOff>104775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161925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6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topLeftCell="A56" zoomScale="85" zoomScaleNormal="85" workbookViewId="0">
      <selection activeCell="E4" sqref="E4"/>
    </sheetView>
  </sheetViews>
  <sheetFormatPr defaultColWidth="8.85546875" defaultRowHeight="12.75"/>
  <cols>
    <col min="1" max="1" width="9.140625" customWidth="1"/>
    <col min="2" max="2" width="56.85546875" customWidth="1"/>
    <col min="3" max="3" width="9.140625" customWidth="1"/>
    <col min="4" max="4" width="9.5703125" customWidth="1"/>
    <col min="5" max="5" width="17.28515625" customWidth="1"/>
    <col min="6" max="8" width="9.140625" customWidth="1"/>
    <col min="9" max="9" width="11.140625" customWidth="1"/>
  </cols>
  <sheetData>
    <row r="4" spans="2:9" ht="19.5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75" thickBot="1">
      <c r="B5" s="227" t="s">
        <v>429</v>
      </c>
      <c r="D5" s="229" t="s">
        <v>191</v>
      </c>
      <c r="E5" s="315" t="s">
        <v>533</v>
      </c>
      <c r="I5" s="271"/>
    </row>
    <row r="6" spans="2:9" ht="15.75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" zoomScale="70" zoomScaleNormal="70" workbookViewId="0">
      <selection activeCell="I13" sqref="I13"/>
    </sheetView>
  </sheetViews>
  <sheetFormatPr defaultColWidth="8.85546875" defaultRowHeight="12.75"/>
  <cols>
    <col min="1" max="1" width="4.28515625" customWidth="1"/>
    <col min="2" max="2" width="16.5703125" customWidth="1"/>
    <col min="3" max="3" width="13.42578125" customWidth="1"/>
    <col min="4" max="4" width="14.140625" customWidth="1"/>
    <col min="5" max="5" width="12" bestFit="1" customWidth="1"/>
    <col min="6" max="6" width="10.85546875" customWidth="1"/>
    <col min="7" max="7" width="17.140625" customWidth="1"/>
    <col min="8" max="8" width="12.5703125" bestFit="1" customWidth="1"/>
    <col min="9" max="9" width="11" bestFit="1" customWidth="1"/>
    <col min="10" max="10" width="14.85546875" customWidth="1"/>
    <col min="11" max="11" width="13.140625" customWidth="1"/>
    <col min="12" max="12" width="12.42578125" bestFit="1" customWidth="1"/>
    <col min="13" max="13" width="13.42578125" customWidth="1"/>
    <col min="14" max="14" width="13.5703125" customWidth="1"/>
    <col min="15" max="15" width="2.28515625" customWidth="1"/>
    <col min="16" max="16" width="5" bestFit="1" customWidth="1"/>
    <col min="17" max="17" width="8.85546875" customWidth="1"/>
    <col min="18" max="18" width="20.14062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5" thickBot="1">
      <c r="B11" s="396" t="s">
        <v>569</v>
      </c>
    </row>
    <row r="12" spans="1:256" s="394" customFormat="1" ht="13.5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5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5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5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.5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5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5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5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5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5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6.0639751239027491E-2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142875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51"/>
  <sheetViews>
    <sheetView workbookViewId="0">
      <selection activeCell="G7" sqref="G7"/>
    </sheetView>
  </sheetViews>
  <sheetFormatPr defaultRowHeight="12.75"/>
  <cols>
    <col min="1" max="1" width="10.42578125" bestFit="1" customWidth="1"/>
    <col min="2" max="3" width="12.42578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F1" s="781" t="s">
        <v>1267</v>
      </c>
      <c r="G1" s="781" t="s">
        <v>1213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1212</v>
      </c>
      <c r="F2" s="781" t="s">
        <v>587</v>
      </c>
      <c r="G2">
        <f>E3/B24</f>
        <v>0.93028469629203947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1.148754474519744</v>
      </c>
      <c r="F3" s="10">
        <f>B4-B3</f>
        <v>8.1035684341471598E-2</v>
      </c>
    </row>
    <row r="4" spans="1:7">
      <c r="A4">
        <f>Output!B25</f>
        <v>2</v>
      </c>
      <c r="B4">
        <f>Output!C25</f>
        <v>8.1035684341471598E-2</v>
      </c>
      <c r="C4">
        <f>Output!D25</f>
        <v>829.40154822285353</v>
      </c>
      <c r="D4">
        <f>Output!E25</f>
        <v>186.45779151631078</v>
      </c>
      <c r="E4" s="10">
        <f>$E$3-$G$2*B4</f>
        <v>1.0733682175233206</v>
      </c>
      <c r="F4" s="10">
        <f t="shared" ref="F4:F25" si="0">B5-B4</f>
        <v>1.6508911751372951E-3</v>
      </c>
      <c r="G4" s="781" t="s">
        <v>1218</v>
      </c>
    </row>
    <row r="5" spans="1:7">
      <c r="A5">
        <f>Output!B26</f>
        <v>3</v>
      </c>
      <c r="B5">
        <f>Output!C26</f>
        <v>8.2686575516608893E-2</v>
      </c>
      <c r="C5">
        <f>Output!D26</f>
        <v>831.49316898604332</v>
      </c>
      <c r="D5">
        <f>Output!E26</f>
        <v>186.92800885437779</v>
      </c>
      <c r="E5" s="10">
        <f t="shared" ref="E5:E24" si="1">$E$3-$G$2*B5</f>
        <v>1.0718324187278467</v>
      </c>
      <c r="F5" s="10">
        <f t="shared" si="0"/>
        <v>6.5534775105743862E-2</v>
      </c>
    </row>
    <row r="6" spans="1:7">
      <c r="A6">
        <f>Output!B27</f>
        <v>4</v>
      </c>
      <c r="B6">
        <f>Output!C27</f>
        <v>0.14822135062235275</v>
      </c>
      <c r="C6">
        <f>Output!D27</f>
        <v>915.67874013783637</v>
      </c>
      <c r="D6">
        <f>Output!E27</f>
        <v>205.85377009528267</v>
      </c>
      <c r="E6" s="10">
        <f t="shared" si="1"/>
        <v>1.0108664203720328</v>
      </c>
      <c r="F6" s="10">
        <f t="shared" si="0"/>
        <v>6.328945193564367E-2</v>
      </c>
    </row>
    <row r="7" spans="1:7">
      <c r="A7">
        <f>Output!B28</f>
        <v>5</v>
      </c>
      <c r="B7">
        <f>Output!C28</f>
        <v>0.21151080255799642</v>
      </c>
      <c r="C7">
        <f>Output!D28</f>
        <v>998.31313660818921</v>
      </c>
      <c r="D7">
        <f>Output!E28</f>
        <v>224.43081170095527</v>
      </c>
      <c r="E7" s="10">
        <f>$E$3-$G$2*B7</f>
        <v>0.95198921179959273</v>
      </c>
      <c r="F7" s="10">
        <f t="shared" si="0"/>
        <v>6.0348166946553095E-2</v>
      </c>
      <c r="G7" s="781" t="s">
        <v>1219</v>
      </c>
    </row>
    <row r="8" spans="1:7">
      <c r="A8">
        <f>Output!B29</f>
        <v>6</v>
      </c>
      <c r="B8">
        <f>Output!C29</f>
        <v>0.27185896950454952</v>
      </c>
      <c r="C8">
        <f>Output!D29</f>
        <v>1054.2002534861738</v>
      </c>
      <c r="D8">
        <f>Output!E29</f>
        <v>236.99479643140458</v>
      </c>
      <c r="E8" s="10">
        <f t="shared" si="1"/>
        <v>0.89584823563993732</v>
      </c>
      <c r="F8" s="10">
        <f t="shared" si="0"/>
        <v>6.0128068367703957E-2</v>
      </c>
    </row>
    <row r="9" spans="1:7">
      <c r="A9">
        <f>Output!B30</f>
        <v>7</v>
      </c>
      <c r="B9">
        <f>Output!C30</f>
        <v>0.33198703787225348</v>
      </c>
      <c r="C9">
        <f>Output!D30</f>
        <v>1074.1961830171667</v>
      </c>
      <c r="D9">
        <f>Output!E30</f>
        <v>241.49008205952222</v>
      </c>
      <c r="E9" s="10">
        <f t="shared" si="1"/>
        <v>0.8399120138198608</v>
      </c>
      <c r="F9" s="10">
        <f t="shared" si="0"/>
        <v>6.0274212579592812E-2</v>
      </c>
    </row>
    <row r="10" spans="1:7">
      <c r="A10">
        <f>Output!B31</f>
        <v>8</v>
      </c>
      <c r="B10">
        <f>Output!C31</f>
        <v>0.39226125045184629</v>
      </c>
      <c r="C10">
        <f>Output!D31</f>
        <v>1091.3741071547333</v>
      </c>
      <c r="D10">
        <f>Output!E31</f>
        <v>245.35185179504819</v>
      </c>
      <c r="E10" s="10">
        <f t="shared" si="1"/>
        <v>0.78383983627601261</v>
      </c>
      <c r="F10" s="10">
        <f t="shared" si="0"/>
        <v>6.039675099442815E-2</v>
      </c>
    </row>
    <row r="11" spans="1:7">
      <c r="A11">
        <f>Output!B32</f>
        <v>9</v>
      </c>
      <c r="B11">
        <f>Output!C32</f>
        <v>0.45265800144627444</v>
      </c>
      <c r="C11">
        <f>Output!D32</f>
        <v>1105.7581189727539</v>
      </c>
      <c r="D11">
        <f>Output!E32</f>
        <v>248.58552200277728</v>
      </c>
      <c r="E11" s="10">
        <f t="shared" si="1"/>
        <v>0.72765366312013502</v>
      </c>
      <c r="F11" s="10">
        <f t="shared" si="0"/>
        <v>6.0496650180792422E-2</v>
      </c>
    </row>
    <row r="12" spans="1:7">
      <c r="A12">
        <f>Output!B33</f>
        <v>10</v>
      </c>
      <c r="B12">
        <f>Output!C33</f>
        <v>0.51315465162706686</v>
      </c>
      <c r="C12">
        <f>Output!D33</f>
        <v>1117.3677380324184</v>
      </c>
      <c r="D12">
        <f>Output!E33</f>
        <v>251.19548087595396</v>
      </c>
      <c r="E12" s="10">
        <f t="shared" si="1"/>
        <v>0.67137455528001078</v>
      </c>
      <c r="F12" s="10">
        <f t="shared" si="0"/>
        <v>6.0574673330728968E-2</v>
      </c>
    </row>
    <row r="13" spans="1:7">
      <c r="A13">
        <f>Output!B34</f>
        <v>11</v>
      </c>
      <c r="B13">
        <f>Output!C34</f>
        <v>0.57372932495779583</v>
      </c>
      <c r="C13">
        <f>Output!D34</f>
        <v>1126.2184822771856</v>
      </c>
      <c r="D13">
        <f>Output!E34</f>
        <v>253.18521700399839</v>
      </c>
      <c r="E13" s="10">
        <f t="shared" si="1"/>
        <v>0.61502286369754411</v>
      </c>
      <c r="F13" s="10">
        <f t="shared" si="0"/>
        <v>6.0631401858964318E-2</v>
      </c>
    </row>
    <row r="14" spans="1:7">
      <c r="A14">
        <f>Output!B35</f>
        <v>12</v>
      </c>
      <c r="B14">
        <f>Output!C35</f>
        <v>0.63436072681676015</v>
      </c>
      <c r="C14">
        <f>Output!D35</f>
        <v>1132.3220961392101</v>
      </c>
      <c r="D14">
        <f>Output!E35</f>
        <v>254.55737065312039</v>
      </c>
      <c r="E14" s="10">
        <f t="shared" si="1"/>
        <v>0.55861839843341687</v>
      </c>
      <c r="F14" s="10">
        <f t="shared" si="0"/>
        <v>6.0667251082757057E-2</v>
      </c>
    </row>
    <row r="15" spans="1:7">
      <c r="A15">
        <f>Output!B36</f>
        <v>13</v>
      </c>
      <c r="B15">
        <f>Output!C36</f>
        <v>0.6950279778995172</v>
      </c>
      <c r="C15">
        <f>Output!D36</f>
        <v>1135.6867179947233</v>
      </c>
      <c r="D15">
        <f>Output!E36</f>
        <v>255.31377141196961</v>
      </c>
      <c r="E15" s="10">
        <f t="shared" si="1"/>
        <v>0.50218058318502135</v>
      </c>
      <c r="F15" s="10">
        <f t="shared" si="0"/>
        <v>6.0682481085429063E-2</v>
      </c>
    </row>
    <row r="16" spans="1:7">
      <c r="A16">
        <f>Output!B37</f>
        <v>14</v>
      </c>
      <c r="B16">
        <f>Output!C37</f>
        <v>0.75571045898494627</v>
      </c>
      <c r="C16">
        <f>Output!D37</f>
        <v>1136.3169940182697</v>
      </c>
      <c r="D16">
        <f>Output!E37</f>
        <v>255.4554637872105</v>
      </c>
      <c r="E16" s="10">
        <f t="shared" si="1"/>
        <v>0.44572859969821554</v>
      </c>
      <c r="F16" s="10">
        <f t="shared" si="0"/>
        <v>6.0677203386728995E-2</v>
      </c>
    </row>
    <row r="17" spans="1:6">
      <c r="A17">
        <f>Output!B38</f>
        <v>15</v>
      </c>
      <c r="B17">
        <f>Output!C38</f>
        <v>0.81638766237167526</v>
      </c>
      <c r="C17">
        <f>Output!D38</f>
        <v>1134.2141430754173</v>
      </c>
      <c r="D17">
        <f>Output!E38</f>
        <v>254.9827217920546</v>
      </c>
      <c r="E17" s="10">
        <f t="shared" si="1"/>
        <v>0.38928152597374199</v>
      </c>
      <c r="F17" s="10">
        <f t="shared" si="0"/>
        <v>6.0651383791890723E-2</v>
      </c>
    </row>
    <row r="18" spans="1:6">
      <c r="A18">
        <f>Output!B39</f>
        <v>16</v>
      </c>
      <c r="B18">
        <f>Output!C39</f>
        <v>0.87703904616356598</v>
      </c>
      <c r="C18">
        <f>Output!D39</f>
        <v>1129.3759752522851</v>
      </c>
      <c r="D18">
        <f>Output!E39</f>
        <v>253.89505311188461</v>
      </c>
      <c r="E18" s="10">
        <f t="shared" si="1"/>
        <v>0.33285847182321104</v>
      </c>
      <c r="F18" s="10">
        <f t="shared" si="0"/>
        <v>6.0604841576321067E-2</v>
      </c>
    </row>
    <row r="19" spans="1:6">
      <c r="A19">
        <f>Output!B40</f>
        <v>17</v>
      </c>
      <c r="B19">
        <f>Output!C40</f>
        <v>0.93764388773988705</v>
      </c>
      <c r="C19">
        <f>Output!D40</f>
        <v>1121.7968647820778</v>
      </c>
      <c r="D19">
        <f>Output!E40</f>
        <v>252.19119301786742</v>
      </c>
      <c r="E19" s="10">
        <f t="shared" si="1"/>
        <v>0.27647871518355605</v>
      </c>
      <c r="F19" s="10">
        <f t="shared" si="0"/>
        <v>6.0537244963240311E-2</v>
      </c>
    </row>
    <row r="20" spans="1:6">
      <c r="A20">
        <f>Output!B41</f>
        <v>18</v>
      </c>
      <c r="B20">
        <f>Output!C41</f>
        <v>0.99818113270312736</v>
      </c>
      <c r="C20">
        <f>Output!D41</f>
        <v>1111.4676763454975</v>
      </c>
      <c r="D20">
        <f>Output!E41</f>
        <v>249.86908779854716</v>
      </c>
      <c r="E20" s="10">
        <f t="shared" si="1"/>
        <v>0.22016184263857119</v>
      </c>
      <c r="F20" s="10">
        <f t="shared" si="0"/>
        <v>6.044810264786693E-2</v>
      </c>
    </row>
    <row r="21" spans="1:6">
      <c r="A21">
        <f>Output!B42</f>
        <v>19</v>
      </c>
      <c r="B21">
        <f>Output!C42</f>
        <v>1.0586292353509943</v>
      </c>
      <c r="C21">
        <f>Output!D42</f>
        <v>1098.3756418681523</v>
      </c>
      <c r="D21">
        <f>Output!E42</f>
        <v>246.92586706266633</v>
      </c>
      <c r="E21" s="10">
        <f t="shared" si="1"/>
        <v>0.16392789782537032</v>
      </c>
      <c r="F21" s="10">
        <f t="shared" si="0"/>
        <v>6.0336750894508961E-2</v>
      </c>
    </row>
    <row r="22" spans="1:6">
      <c r="A22">
        <f>Output!B43</f>
        <v>20</v>
      </c>
      <c r="B22">
        <f>Output!C43</f>
        <v>1.1189659862455033</v>
      </c>
      <c r="C22">
        <f>Output!D43</f>
        <v>1082.504182860356</v>
      </c>
      <c r="D22">
        <f>Output!E43</f>
        <v>243.35780379936963</v>
      </c>
      <c r="E22" s="10">
        <f t="shared" si="1"/>
        <v>0.10779754184422363</v>
      </c>
      <c r="F22" s="10">
        <f t="shared" si="0"/>
        <v>6.0202335458790168E-2</v>
      </c>
    </row>
    <row r="23" spans="1:6">
      <c r="A23">
        <f>Output!B44</f>
        <v>21</v>
      </c>
      <c r="B23">
        <f>Output!C44</f>
        <v>1.1791683217042934</v>
      </c>
      <c r="C23">
        <f>Output!D44</f>
        <v>1063.8326708796826</v>
      </c>
      <c r="D23">
        <f>Output!E44</f>
        <v>239.16026052778261</v>
      </c>
      <c r="E23" s="10">
        <f t="shared" si="1"/>
        <v>5.179223048587156E-2</v>
      </c>
      <c r="F23" s="10">
        <f t="shared" si="0"/>
        <v>5.5673527353837793E-2</v>
      </c>
    </row>
    <row r="24" spans="1:6">
      <c r="A24">
        <f>Output!B45</f>
        <v>22</v>
      </c>
      <c r="B24">
        <f>Output!C45</f>
        <v>1.2348418490581312</v>
      </c>
      <c r="C24">
        <f>Output!D45</f>
        <v>793.71775361669631</v>
      </c>
      <c r="D24">
        <f>Output!E45</f>
        <v>178.43571638341268</v>
      </c>
      <c r="E24" s="10">
        <f t="shared" si="1"/>
        <v>0</v>
      </c>
      <c r="F24" s="10">
        <f t="shared" si="0"/>
        <v>2.9377378607187143E-2</v>
      </c>
    </row>
    <row r="25" spans="1:6">
      <c r="A25">
        <f>Output!B46</f>
        <v>23</v>
      </c>
      <c r="B25">
        <f>Output!C46</f>
        <v>1.2642192276653184</v>
      </c>
      <c r="C25">
        <f>Output!D46</f>
        <v>0</v>
      </c>
      <c r="D25">
        <f>Output!E46</f>
        <v>0</v>
      </c>
      <c r="E25" s="10">
        <f>E24</f>
        <v>0</v>
      </c>
      <c r="F25" s="10">
        <f t="shared" si="0"/>
        <v>-1.2642192276653184</v>
      </c>
    </row>
    <row r="26" spans="1:6">
      <c r="E26" s="10"/>
    </row>
    <row r="27" spans="1:6">
      <c r="A27" s="781" t="s">
        <v>1214</v>
      </c>
    </row>
    <row r="28" spans="1:6">
      <c r="A28" s="781" t="s">
        <v>1215</v>
      </c>
      <c r="B28" s="781" t="s">
        <v>1216</v>
      </c>
      <c r="C28" s="781" t="s">
        <v>1217</v>
      </c>
      <c r="D28" s="781" t="s">
        <v>1265</v>
      </c>
    </row>
    <row r="29" spans="1:6">
      <c r="A29">
        <f>B3</f>
        <v>0</v>
      </c>
      <c r="B29" s="10">
        <f t="shared" ref="B29:B51" si="2">E3</f>
        <v>1.148754474519744</v>
      </c>
      <c r="C29">
        <v>320</v>
      </c>
      <c r="D29">
        <f t="shared" ref="D29:D50" si="3">C3</f>
        <v>0</v>
      </c>
    </row>
    <row r="30" spans="1:6">
      <c r="A30">
        <f t="shared" ref="A30:A51" si="4">B4</f>
        <v>8.1035684341471598E-2</v>
      </c>
      <c r="B30" s="10">
        <f t="shared" si="2"/>
        <v>1.0733682175233206</v>
      </c>
      <c r="C30">
        <f>A30*$F$30+$C$29</f>
        <v>319.14688354849437</v>
      </c>
      <c r="D30">
        <f t="shared" si="3"/>
        <v>829.40154822285353</v>
      </c>
      <c r="F30">
        <f>(C51-C29)/(A50)</f>
        <v>-10.527663935195974</v>
      </c>
    </row>
    <row r="31" spans="1:6">
      <c r="A31">
        <f t="shared" si="4"/>
        <v>8.2686575516608893E-2</v>
      </c>
      <c r="B31" s="10">
        <f t="shared" si="2"/>
        <v>1.0718324187278467</v>
      </c>
      <c r="C31">
        <f t="shared" ref="C31:C50" si="5">A31*$F$30+$C$29</f>
        <v>319.12950352100893</v>
      </c>
      <c r="D31">
        <f t="shared" si="3"/>
        <v>831.49316898604332</v>
      </c>
    </row>
    <row r="32" spans="1:6">
      <c r="A32">
        <f t="shared" si="4"/>
        <v>0.14822135062235275</v>
      </c>
      <c r="B32" s="10">
        <f t="shared" si="2"/>
        <v>1.0108664203720328</v>
      </c>
      <c r="C32">
        <f t="shared" si="5"/>
        <v>318.43957543262701</v>
      </c>
      <c r="D32">
        <f t="shared" si="3"/>
        <v>915.67874013783637</v>
      </c>
    </row>
    <row r="33" spans="1:4">
      <c r="A33">
        <f t="shared" si="4"/>
        <v>0.21151080255799642</v>
      </c>
      <c r="B33" s="10">
        <f t="shared" si="2"/>
        <v>0.95198921179959273</v>
      </c>
      <c r="C33">
        <f t="shared" si="5"/>
        <v>317.77328535200581</v>
      </c>
      <c r="D33">
        <f t="shared" si="3"/>
        <v>998.31313660818921</v>
      </c>
    </row>
    <row r="34" spans="1:4">
      <c r="A34">
        <f t="shared" si="4"/>
        <v>0.27185896950454952</v>
      </c>
      <c r="B34" s="10">
        <f t="shared" si="2"/>
        <v>0.89584823563993732</v>
      </c>
      <c r="C34">
        <f t="shared" si="5"/>
        <v>317.1379601312874</v>
      </c>
      <c r="D34">
        <f t="shared" si="3"/>
        <v>1054.2002534861738</v>
      </c>
    </row>
    <row r="35" spans="1:4">
      <c r="A35">
        <f t="shared" si="4"/>
        <v>0.33198703787225348</v>
      </c>
      <c r="B35" s="10">
        <f t="shared" si="2"/>
        <v>0.8399120138198608</v>
      </c>
      <c r="C35">
        <f t="shared" si="5"/>
        <v>316.50495203443973</v>
      </c>
      <c r="D35">
        <f t="shared" si="3"/>
        <v>1074.1961830171667</v>
      </c>
    </row>
    <row r="36" spans="1:4">
      <c r="A36">
        <f t="shared" si="4"/>
        <v>0.39226125045184629</v>
      </c>
      <c r="B36" s="10">
        <f t="shared" si="2"/>
        <v>0.78383983627601261</v>
      </c>
      <c r="C36">
        <f t="shared" si="5"/>
        <v>315.87040538044323</v>
      </c>
      <c r="D36">
        <f t="shared" si="3"/>
        <v>1091.3741071547333</v>
      </c>
    </row>
    <row r="37" spans="1:4">
      <c r="A37">
        <f t="shared" si="4"/>
        <v>0.45265800144627444</v>
      </c>
      <c r="B37" s="10">
        <f t="shared" si="2"/>
        <v>0.72765366312013502</v>
      </c>
      <c r="C37">
        <f t="shared" si="5"/>
        <v>315.23456868319619</v>
      </c>
      <c r="D37">
        <f t="shared" si="3"/>
        <v>1105.7581189727539</v>
      </c>
    </row>
    <row r="38" spans="1:4">
      <c r="A38">
        <f t="shared" si="4"/>
        <v>0.51315465162706686</v>
      </c>
      <c r="B38" s="10">
        <f t="shared" si="2"/>
        <v>0.67137455528001078</v>
      </c>
      <c r="C38">
        <f t="shared" si="5"/>
        <v>314.59768028088769</v>
      </c>
      <c r="D38">
        <f t="shared" si="3"/>
        <v>1117.3677380324184</v>
      </c>
    </row>
    <row r="39" spans="1:4">
      <c r="A39">
        <f t="shared" si="4"/>
        <v>0.57372932495779583</v>
      </c>
      <c r="B39" s="10">
        <f t="shared" si="2"/>
        <v>0.61502286369754411</v>
      </c>
      <c r="C39">
        <f t="shared" si="5"/>
        <v>313.95997047707749</v>
      </c>
      <c r="D39">
        <f t="shared" si="3"/>
        <v>1126.2184822771856</v>
      </c>
    </row>
    <row r="40" spans="1:4">
      <c r="A40">
        <f t="shared" si="4"/>
        <v>0.63436072681676015</v>
      </c>
      <c r="B40" s="10">
        <f t="shared" si="2"/>
        <v>0.55861839843341687</v>
      </c>
      <c r="C40">
        <f t="shared" si="5"/>
        <v>313.32166345438651</v>
      </c>
      <c r="D40">
        <f t="shared" si="3"/>
        <v>1132.3220961392101</v>
      </c>
    </row>
    <row r="41" spans="1:4">
      <c r="A41">
        <f t="shared" si="4"/>
        <v>0.6950279778995172</v>
      </c>
      <c r="B41" s="10">
        <f t="shared" si="2"/>
        <v>0.50218058318502135</v>
      </c>
      <c r="C41">
        <f t="shared" si="5"/>
        <v>312.68297902311508</v>
      </c>
      <c r="D41">
        <f t="shared" si="3"/>
        <v>1135.6867179947233</v>
      </c>
    </row>
    <row r="42" spans="1:4">
      <c r="A42">
        <f t="shared" si="4"/>
        <v>0.75571045898494627</v>
      </c>
      <c r="B42" s="10">
        <f t="shared" si="2"/>
        <v>0.44572859969821554</v>
      </c>
      <c r="C42">
        <f t="shared" si="5"/>
        <v>312.04413425549376</v>
      </c>
      <c r="D42">
        <f t="shared" si="3"/>
        <v>1136.3169940182697</v>
      </c>
    </row>
    <row r="43" spans="1:4">
      <c r="A43">
        <f t="shared" si="4"/>
        <v>0.81638766237167526</v>
      </c>
      <c r="B43" s="10">
        <f t="shared" si="2"/>
        <v>0.38928152597374199</v>
      </c>
      <c r="C43">
        <f t="shared" si="5"/>
        <v>311.40534504971077</v>
      </c>
      <c r="D43">
        <f t="shared" si="3"/>
        <v>1134.2141430754173</v>
      </c>
    </row>
    <row r="44" spans="1:4">
      <c r="A44">
        <f t="shared" si="4"/>
        <v>0.87703904616356598</v>
      </c>
      <c r="B44" s="10">
        <f t="shared" si="2"/>
        <v>0.33285847182321104</v>
      </c>
      <c r="C44">
        <f t="shared" si="5"/>
        <v>310.76682766394515</v>
      </c>
      <c r="D44">
        <f t="shared" si="3"/>
        <v>1129.3759752522851</v>
      </c>
    </row>
    <row r="45" spans="1:4">
      <c r="A45">
        <f t="shared" si="4"/>
        <v>0.93764388773988705</v>
      </c>
      <c r="B45" s="10">
        <f t="shared" si="2"/>
        <v>0.27647871518355605</v>
      </c>
      <c r="C45">
        <f t="shared" si="5"/>
        <v>310.12880025898386</v>
      </c>
      <c r="D45">
        <f t="shared" si="3"/>
        <v>1121.7968647820778</v>
      </c>
    </row>
    <row r="46" spans="1:4">
      <c r="A46">
        <f t="shared" si="4"/>
        <v>0.99818113270312736</v>
      </c>
      <c r="B46" s="10">
        <f t="shared" si="2"/>
        <v>0.22016184263857119</v>
      </c>
      <c r="C46">
        <f t="shared" si="5"/>
        <v>309.49148448844824</v>
      </c>
      <c r="D46">
        <f t="shared" si="3"/>
        <v>1111.4676763454975</v>
      </c>
    </row>
    <row r="47" spans="1:4">
      <c r="A47">
        <f t="shared" si="4"/>
        <v>1.0586292353509943</v>
      </c>
      <c r="B47" s="10">
        <f t="shared" si="2"/>
        <v>0.16392789782537032</v>
      </c>
      <c r="C47">
        <f t="shared" si="5"/>
        <v>308.85510717825127</v>
      </c>
      <c r="D47">
        <f t="shared" si="3"/>
        <v>1098.3756418681523</v>
      </c>
    </row>
    <row r="48" spans="1:4">
      <c r="A48">
        <f t="shared" si="4"/>
        <v>1.1189659862455033</v>
      </c>
      <c r="B48" s="10">
        <f t="shared" si="2"/>
        <v>0.10779754184422363</v>
      </c>
      <c r="C48">
        <f t="shared" si="5"/>
        <v>308.21990214189225</v>
      </c>
      <c r="D48">
        <f t="shared" si="3"/>
        <v>1082.504182860356</v>
      </c>
    </row>
    <row r="49" spans="1:4">
      <c r="A49">
        <f t="shared" si="4"/>
        <v>1.1791683217042934</v>
      </c>
      <c r="B49" s="10">
        <f t="shared" si="2"/>
        <v>5.179223048587156E-2</v>
      </c>
      <c r="C49">
        <f t="shared" si="5"/>
        <v>307.58611218606814</v>
      </c>
      <c r="D49">
        <f t="shared" si="3"/>
        <v>1063.8326708796826</v>
      </c>
    </row>
    <row r="50" spans="1:4">
      <c r="A50">
        <f t="shared" si="4"/>
        <v>1.2348418490581312</v>
      </c>
      <c r="B50" s="10">
        <f t="shared" si="2"/>
        <v>0</v>
      </c>
      <c r="C50">
        <f t="shared" si="5"/>
        <v>307</v>
      </c>
      <c r="D50">
        <f t="shared" si="3"/>
        <v>793.71775361669631</v>
      </c>
    </row>
    <row r="51" spans="1:4">
      <c r="A51">
        <f t="shared" si="4"/>
        <v>1.2642192276653184</v>
      </c>
      <c r="B51" s="10">
        <f t="shared" si="2"/>
        <v>0</v>
      </c>
      <c r="C51">
        <v>307</v>
      </c>
      <c r="D51">
        <f t="shared" ref="D51" si="6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tabColor rgb="FFFF0000"/>
  </sheetPr>
  <dimension ref="B1:T707"/>
  <sheetViews>
    <sheetView zoomScale="95" zoomScaleNormal="85" workbookViewId="0">
      <selection activeCell="Q23" sqref="Q23"/>
    </sheetView>
  </sheetViews>
  <sheetFormatPr defaultColWidth="9.140625" defaultRowHeight="12.75"/>
  <cols>
    <col min="1" max="1" width="2.85546875" style="570" customWidth="1"/>
    <col min="2" max="2" width="21.42578125" style="570" customWidth="1"/>
    <col min="3" max="3" width="15.7109375" style="580" customWidth="1"/>
    <col min="4" max="4" width="10.7109375" style="580" bestFit="1" customWidth="1"/>
    <col min="5" max="7" width="9.7109375" style="570" bestFit="1" customWidth="1"/>
    <col min="8" max="8" width="9.85546875" style="708" bestFit="1" customWidth="1"/>
    <col min="9" max="12" width="9.7109375" style="570" bestFit="1" customWidth="1"/>
    <col min="13" max="13" width="9.140625" style="570"/>
    <col min="14" max="14" width="16.7109375" style="570" customWidth="1"/>
    <col min="15" max="15" width="9.140625" style="570"/>
    <col min="16" max="20" width="9.7109375" style="570" bestFit="1" customWidth="1"/>
    <col min="21" max="16384" width="9.14062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22" t="s">
        <v>778</v>
      </c>
      <c r="D4" s="823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1573.2</v>
      </c>
      <c r="D5" s="582">
        <f>C5-273</f>
        <v>1300.2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1.8</v>
      </c>
      <c r="D7" s="584">
        <f>C7/1000</f>
        <v>1.8E-3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0.24526732175933194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1.9296000000000001E-2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8.9999999999999992E-5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20" t="s">
        <v>778</v>
      </c>
      <c r="D19" s="821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1102</v>
      </c>
      <c r="D20" s="594"/>
      <c r="E20" s="595"/>
      <c r="F20" s="596"/>
    </row>
    <row r="21" spans="2:6" s="570" customFormat="1">
      <c r="B21" s="574" t="s">
        <v>801</v>
      </c>
      <c r="C21" s="758">
        <v>2</v>
      </c>
      <c r="D21" s="592">
        <f>C21/1000</f>
        <v>2E-3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1.1743091560233807E-3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6.1257142857142863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4.3673373560804352E-4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0.15405070039084429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22" t="s">
        <v>778</v>
      </c>
      <c r="D34" s="823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3.8</v>
      </c>
      <c r="D35" s="587">
        <f>D21+D7</f>
        <v>3.8E-3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0.45</v>
      </c>
      <c r="D39" s="588">
        <f>C39/1000</f>
        <v>4.4999999999999999E-4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0.5</v>
      </c>
      <c r="D40" s="588">
        <f>C40/1000</f>
        <v>5.0000000000000001E-4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7.5793268098766206E-3</v>
      </c>
      <c r="D41" s="700">
        <f>(D39^2)/(2*C13*(1+C17))</f>
        <v>7.7248822605965467E-3</v>
      </c>
      <c r="E41" s="577"/>
      <c r="F41" s="577"/>
    </row>
    <row r="42" spans="2:6" s="570" customFormat="1">
      <c r="B42" s="574" t="s">
        <v>812</v>
      </c>
      <c r="C42" s="699">
        <f>(D40^2)/(2*C25*(1+C27))</f>
        <v>0.22644346431435444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7.5793268098766206E-3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3.7896634049383103E-3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1104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0.5</v>
      </c>
      <c r="F72" s="693">
        <f>E73*$C$40</f>
        <v>1</v>
      </c>
      <c r="G72" s="693">
        <f>F73*$C$40</f>
        <v>1.5</v>
      </c>
      <c r="H72" s="681">
        <f>G73*$C$40</f>
        <v>2</v>
      </c>
      <c r="I72" s="693">
        <f>D73*$C$39+$H$72</f>
        <v>2.4500000000000002</v>
      </c>
      <c r="J72" s="693">
        <f>E73*$C$39+$H$72</f>
        <v>2.9</v>
      </c>
      <c r="K72" s="693">
        <f>F73*$C$39+$H$72</f>
        <v>3.35</v>
      </c>
      <c r="L72" s="694">
        <f>G73*$C$39+$H$72</f>
        <v>3.8</v>
      </c>
      <c r="N72" s="597">
        <f>C36</f>
        <v>5</v>
      </c>
      <c r="O72" s="598" t="s">
        <v>817</v>
      </c>
      <c r="P72" s="692">
        <v>0</v>
      </c>
      <c r="Q72" s="693">
        <f>P73*$C$39</f>
        <v>0.45</v>
      </c>
      <c r="R72" s="693">
        <f>Q73*$C$39</f>
        <v>0.9</v>
      </c>
      <c r="S72" s="693">
        <f>R73*$C$39</f>
        <v>1.35</v>
      </c>
      <c r="T72" s="694">
        <f>S73*$C$39</f>
        <v>1.8</v>
      </c>
    </row>
    <row r="73" spans="2:20" s="580" customFormat="1" ht="13.5" thickBot="1">
      <c r="B73" s="599" t="s">
        <v>816</v>
      </c>
      <c r="C73" s="600">
        <f>C46</f>
        <v>3.7896634049383103E-3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3.7896634049383103E-3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3.7896634049383103E-3</v>
      </c>
      <c r="D75" s="710">
        <f t="shared" ref="D75:D106" si="1">(1-2*FoAb-2*FoAb*BiCombAb)*D74+2*FoAb*E74+2*FoAb*BiCombAb*Tcomb</f>
        <v>316.34625744383783</v>
      </c>
      <c r="E75" s="710">
        <f t="shared" ref="E75:E106" si="2">FoAb*D74+(1-2*FoAb)*E74+FoAb*F74</f>
        <v>297.99999999999994</v>
      </c>
      <c r="F75" s="710">
        <f t="shared" ref="F75:F106" si="3">FoAb*E74+(1-2*FoAb)*F74+FoAb*G74</f>
        <v>297.99999999999994</v>
      </c>
      <c r="G75" s="710">
        <f t="shared" ref="G75:G106" si="4">FoAb*F74+(1-2*FoAb)*G74+FoAb*H74</f>
        <v>297.99999999999994</v>
      </c>
      <c r="H75" s="717">
        <f t="shared" ref="H75:H106" si="5">_FoN1*G74+(1-_FoN1-_FoN2)*H74+_FoN2*I74</f>
        <v>298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298.00000000000006</v>
      </c>
      <c r="N75" s="580">
        <v>1</v>
      </c>
      <c r="O75" s="710">
        <f>$O$73*N75</f>
        <v>3.7896634049383103E-3</v>
      </c>
      <c r="P75" s="710">
        <f t="shared" ref="P75:P106" si="10">(1-2*FoCase-2*FoCase*BiCombCase)*P74+2*FoCase*Q74+2*FoCase*BiCombCase*Tcomb</f>
        <v>310.07022258499984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298.00000000000006</v>
      </c>
    </row>
    <row r="76" spans="2:20" s="580" customFormat="1">
      <c r="B76" s="580">
        <v>2</v>
      </c>
      <c r="C76" s="710">
        <f t="shared" ref="C76:C139" si="12">$C$73*B76</f>
        <v>7.5793268098766206E-3</v>
      </c>
      <c r="D76" s="710">
        <f t="shared" si="1"/>
        <v>334.38547957242372</v>
      </c>
      <c r="E76" s="710">
        <f t="shared" si="2"/>
        <v>298.02154417809498</v>
      </c>
      <c r="F76" s="710">
        <f t="shared" si="3"/>
        <v>297.99999999999989</v>
      </c>
      <c r="G76" s="710">
        <f t="shared" si="4"/>
        <v>297.99999999999989</v>
      </c>
      <c r="H76" s="717">
        <f t="shared" si="5"/>
        <v>298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298.00000000000006</v>
      </c>
      <c r="N76" s="580">
        <v>2</v>
      </c>
      <c r="O76" s="710">
        <f t="shared" ref="O76:O139" si="13">$O$73*N76</f>
        <v>7.5793268098766206E-3</v>
      </c>
      <c r="P76" s="710">
        <f t="shared" si="10"/>
        <v>316.10533387749979</v>
      </c>
      <c r="Q76" s="710">
        <f t="shared" ref="Q76:Q107" si="14">FoCase*P75+(1-2*FoCase)*Q75+FoCase*R75</f>
        <v>300.96043116646189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298.00000000000006</v>
      </c>
    </row>
    <row r="77" spans="2:20" s="580" customFormat="1">
      <c r="B77" s="580">
        <v>3</v>
      </c>
      <c r="C77" s="710">
        <f t="shared" si="12"/>
        <v>1.136899021481493E-2</v>
      </c>
      <c r="D77" s="710">
        <f t="shared" si="1"/>
        <v>352.12285539982901</v>
      </c>
      <c r="E77" s="710">
        <f t="shared" si="2"/>
        <v>298.06422138085196</v>
      </c>
      <c r="F77" s="710">
        <f t="shared" si="3"/>
        <v>298.00002529952548</v>
      </c>
      <c r="G77" s="710">
        <f t="shared" si="4"/>
        <v>297.99999999999983</v>
      </c>
      <c r="H77" s="717">
        <f t="shared" si="5"/>
        <v>298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298.00000000000006</v>
      </c>
      <c r="N77" s="580">
        <v>3</v>
      </c>
      <c r="O77" s="710">
        <f t="shared" si="13"/>
        <v>1.136899021481493E-2</v>
      </c>
      <c r="P77" s="710">
        <f t="shared" si="10"/>
        <v>320.57508357065166</v>
      </c>
      <c r="Q77" s="710">
        <f t="shared" si="14"/>
        <v>303.94888386925282</v>
      </c>
      <c r="R77" s="710">
        <f t="shared" si="15"/>
        <v>298.72609702345096</v>
      </c>
      <c r="S77" s="710">
        <f t="shared" si="16"/>
        <v>298</v>
      </c>
      <c r="T77" s="710">
        <f t="shared" si="11"/>
        <v>298.00000000000006</v>
      </c>
    </row>
    <row r="78" spans="2:20" s="580" customFormat="1">
      <c r="B78" s="580">
        <v>4</v>
      </c>
      <c r="C78" s="710">
        <f t="shared" si="12"/>
        <v>1.5158653619753241E-2</v>
      </c>
      <c r="D78" s="710">
        <f t="shared" si="1"/>
        <v>369.56348613330647</v>
      </c>
      <c r="E78" s="710">
        <f t="shared" si="2"/>
        <v>298.12762754369646</v>
      </c>
      <c r="F78" s="710">
        <f t="shared" si="3"/>
        <v>298.00010065586207</v>
      </c>
      <c r="G78" s="710">
        <f t="shared" si="4"/>
        <v>298.00000002970927</v>
      </c>
      <c r="H78" s="717">
        <f t="shared" si="5"/>
        <v>298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298.00000000000006</v>
      </c>
      <c r="N78" s="580">
        <v>4</v>
      </c>
      <c r="O78" s="710">
        <f t="shared" si="13"/>
        <v>1.5158653619753241E-2</v>
      </c>
      <c r="P78" s="710">
        <f t="shared" si="10"/>
        <v>324.27589799846351</v>
      </c>
      <c r="Q78" s="710">
        <f t="shared" si="14"/>
        <v>306.74576839926101</v>
      </c>
      <c r="R78" s="710">
        <f t="shared" si="15"/>
        <v>299.82898809296142</v>
      </c>
      <c r="S78" s="710">
        <f t="shared" si="16"/>
        <v>298.17808787227921</v>
      </c>
      <c r="T78" s="710">
        <f t="shared" si="11"/>
        <v>298.00000000000006</v>
      </c>
    </row>
    <row r="79" spans="2:20" s="580" customFormat="1">
      <c r="B79" s="580">
        <v>5</v>
      </c>
      <c r="C79" s="710">
        <f t="shared" si="12"/>
        <v>1.894831702469155E-2</v>
      </c>
      <c r="D79" s="710">
        <f t="shared" si="1"/>
        <v>386.71238665943781</v>
      </c>
      <c r="E79" s="710">
        <f t="shared" si="2"/>
        <v>298.21136557051454</v>
      </c>
      <c r="F79" s="710">
        <f t="shared" si="3"/>
        <v>298.00025029368783</v>
      </c>
      <c r="G79" s="710">
        <f t="shared" si="4"/>
        <v>298.00000014784052</v>
      </c>
      <c r="H79" s="717">
        <f t="shared" si="5"/>
        <v>298.00000000001296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298.00000000000006</v>
      </c>
      <c r="N79" s="580">
        <v>5</v>
      </c>
      <c r="O79" s="710">
        <f t="shared" si="13"/>
        <v>1.894831702469155E-2</v>
      </c>
      <c r="P79" s="710">
        <f t="shared" si="10"/>
        <v>327.49827396825992</v>
      </c>
      <c r="Q79" s="710">
        <f t="shared" si="14"/>
        <v>309.34887615522757</v>
      </c>
      <c r="R79" s="710">
        <f t="shared" si="15"/>
        <v>301.12053639826661</v>
      </c>
      <c r="S79" s="710">
        <f t="shared" si="16"/>
        <v>298.53932061242608</v>
      </c>
      <c r="T79" s="710">
        <f t="shared" si="11"/>
        <v>298.08735827094353</v>
      </c>
    </row>
    <row r="80" spans="2:20" s="580" customFormat="1">
      <c r="B80" s="580">
        <v>6</v>
      </c>
      <c r="C80" s="710">
        <f t="shared" si="12"/>
        <v>2.2737980429629861E-2</v>
      </c>
      <c r="D80" s="710">
        <f t="shared" si="1"/>
        <v>403.57448700512663</v>
      </c>
      <c r="E80" s="710">
        <f t="shared" si="2"/>
        <v>298.31504521529411</v>
      </c>
      <c r="F80" s="710">
        <f t="shared" si="3"/>
        <v>298.00049791454182</v>
      </c>
      <c r="G80" s="710">
        <f t="shared" si="4"/>
        <v>298.00000044141547</v>
      </c>
      <c r="H80" s="717">
        <f t="shared" si="5"/>
        <v>298.00000000007554</v>
      </c>
      <c r="I80" s="710">
        <f t="shared" si="6"/>
        <v>298.00000000000318</v>
      </c>
      <c r="J80" s="710">
        <f t="shared" si="7"/>
        <v>298</v>
      </c>
      <c r="K80" s="710">
        <f t="shared" si="8"/>
        <v>298</v>
      </c>
      <c r="L80" s="710">
        <f t="shared" si="9"/>
        <v>298.00000000000006</v>
      </c>
      <c r="N80" s="580">
        <v>6</v>
      </c>
      <c r="O80" s="710">
        <f t="shared" si="13"/>
        <v>2.2737980429629861E-2</v>
      </c>
      <c r="P80" s="710">
        <f t="shared" si="10"/>
        <v>330.38637648827182</v>
      </c>
      <c r="Q80" s="710">
        <f t="shared" si="14"/>
        <v>311.78218749365902</v>
      </c>
      <c r="R80" s="710">
        <f t="shared" si="15"/>
        <v>302.50559137030621</v>
      </c>
      <c r="S80" s="710">
        <f t="shared" si="16"/>
        <v>299.06155690207061</v>
      </c>
      <c r="T80" s="710">
        <f t="shared" si="11"/>
        <v>298.30905760030333</v>
      </c>
    </row>
    <row r="81" spans="2:20" s="580" customFormat="1">
      <c r="B81" s="580">
        <v>7</v>
      </c>
      <c r="C81" s="710">
        <f t="shared" si="12"/>
        <v>2.6527643834568172E-2</v>
      </c>
      <c r="D81" s="710">
        <f t="shared" si="1"/>
        <v>420.15463377386283</v>
      </c>
      <c r="E81" s="710">
        <f t="shared" si="2"/>
        <v>298.4382829657705</v>
      </c>
      <c r="F81" s="710">
        <f t="shared" si="3"/>
        <v>298.00086670612984</v>
      </c>
      <c r="G81" s="710">
        <f t="shared" si="4"/>
        <v>298.00000102508443</v>
      </c>
      <c r="H81" s="717">
        <f t="shared" si="5"/>
        <v>298.0000000002571</v>
      </c>
      <c r="I81" s="710">
        <f t="shared" si="6"/>
        <v>298.00000000002012</v>
      </c>
      <c r="J81" s="710">
        <f t="shared" si="7"/>
        <v>298.00000000000074</v>
      </c>
      <c r="K81" s="710">
        <f t="shared" si="8"/>
        <v>298</v>
      </c>
      <c r="L81" s="710">
        <f t="shared" si="9"/>
        <v>298.00000000000006</v>
      </c>
      <c r="N81" s="580">
        <v>7</v>
      </c>
      <c r="O81" s="710">
        <f t="shared" si="13"/>
        <v>2.6527643834568172E-2</v>
      </c>
      <c r="P81" s="710">
        <f t="shared" si="10"/>
        <v>333.02405125824521</v>
      </c>
      <c r="Q81" s="710">
        <f t="shared" si="14"/>
        <v>314.06994121565441</v>
      </c>
      <c r="R81" s="710">
        <f t="shared" si="15"/>
        <v>303.93612814645297</v>
      </c>
      <c r="S81" s="710">
        <f t="shared" si="16"/>
        <v>299.72170252377134</v>
      </c>
      <c r="T81" s="710">
        <f t="shared" si="11"/>
        <v>298.67817093273243</v>
      </c>
    </row>
    <row r="82" spans="2:20" s="580" customFormat="1">
      <c r="B82" s="580">
        <v>8</v>
      </c>
      <c r="C82" s="710">
        <f t="shared" si="12"/>
        <v>3.0317307239506482E-2</v>
      </c>
      <c r="D82" s="710">
        <f t="shared" si="1"/>
        <v>436.45759155767712</v>
      </c>
      <c r="E82" s="710">
        <f t="shared" si="2"/>
        <v>298.58070192904347</v>
      </c>
      <c r="F82" s="710">
        <f t="shared" si="3"/>
        <v>298.00137935147131</v>
      </c>
      <c r="G82" s="710">
        <f t="shared" si="4"/>
        <v>298.00000204045813</v>
      </c>
      <c r="H82" s="717">
        <f t="shared" si="5"/>
        <v>298.00000000066819</v>
      </c>
      <c r="I82" s="710">
        <f t="shared" si="6"/>
        <v>298.0000000000735</v>
      </c>
      <c r="J82" s="710">
        <f t="shared" si="7"/>
        <v>298.00000000000529</v>
      </c>
      <c r="K82" s="710">
        <f t="shared" si="8"/>
        <v>298.00000000000017</v>
      </c>
      <c r="L82" s="710">
        <f t="shared" si="9"/>
        <v>298.00000000000006</v>
      </c>
      <c r="N82" s="580">
        <v>8</v>
      </c>
      <c r="O82" s="710">
        <f t="shared" si="13"/>
        <v>3.0317307239506482E-2</v>
      </c>
      <c r="P82" s="710">
        <f t="shared" si="10"/>
        <v>335.46511109970936</v>
      </c>
      <c r="Q82" s="710">
        <f t="shared" si="14"/>
        <v>316.23327183143954</v>
      </c>
      <c r="R82" s="710">
        <f t="shared" ref="R82:R145" si="17">FoCase*Q81+(1-2*FoCase)*R81+FoCase*S81</f>
        <v>305.38796045191668</v>
      </c>
      <c r="S82" s="710">
        <f t="shared" ref="S82:S145" si="18">FoCase*R81+(1-2*FoCase)*S81+FoCase*T81</f>
        <v>300.49941921049498</v>
      </c>
      <c r="T82" s="710">
        <f t="shared" si="11"/>
        <v>299.19002938977286</v>
      </c>
    </row>
    <row r="83" spans="2:20" s="580" customFormat="1">
      <c r="B83" s="580">
        <v>9</v>
      </c>
      <c r="C83" s="710">
        <f t="shared" si="12"/>
        <v>3.410697064444479E-2</v>
      </c>
      <c r="D83" s="710">
        <f t="shared" si="1"/>
        <v>452.48804432519705</v>
      </c>
      <c r="E83" s="710">
        <f t="shared" si="2"/>
        <v>298.74193171913129</v>
      </c>
      <c r="F83" s="710">
        <f t="shared" si="3"/>
        <v>298.00205803788947</v>
      </c>
      <c r="G83" s="710">
        <f t="shared" si="4"/>
        <v>298.00000365545174</v>
      </c>
      <c r="H83" s="717">
        <f t="shared" si="5"/>
        <v>298.00000000146741</v>
      </c>
      <c r="I83" s="710">
        <f t="shared" si="6"/>
        <v>298.00000000020265</v>
      </c>
      <c r="J83" s="710">
        <f t="shared" si="7"/>
        <v>298.00000000002075</v>
      </c>
      <c r="K83" s="710">
        <f t="shared" si="8"/>
        <v>298.00000000000136</v>
      </c>
      <c r="L83" s="710">
        <f t="shared" si="9"/>
        <v>298.00000000000017</v>
      </c>
      <c r="N83" s="580">
        <v>9</v>
      </c>
      <c r="O83" s="710">
        <f t="shared" si="13"/>
        <v>3.410697064444479E-2</v>
      </c>
      <c r="P83" s="710">
        <f t="shared" si="10"/>
        <v>337.74682963286864</v>
      </c>
      <c r="Q83" s="710">
        <f t="shared" si="14"/>
        <v>318.2902130655724</v>
      </c>
      <c r="R83" s="710">
        <f t="shared" si="17"/>
        <v>306.84896151002471</v>
      </c>
      <c r="S83" s="710">
        <f t="shared" si="18"/>
        <v>301.37726809362107</v>
      </c>
      <c r="T83" s="710">
        <f t="shared" si="11"/>
        <v>299.83227792114991</v>
      </c>
    </row>
    <row r="84" spans="2:20" s="580" customFormat="1">
      <c r="B84" s="580">
        <v>10</v>
      </c>
      <c r="C84" s="710">
        <f t="shared" si="12"/>
        <v>3.78966340493831E-2</v>
      </c>
      <c r="D84" s="710">
        <f t="shared" si="1"/>
        <v>468.2505967862088</v>
      </c>
      <c r="E84" s="710">
        <f t="shared" si="2"/>
        <v>298.92160834642942</v>
      </c>
      <c r="F84" s="710">
        <f t="shared" si="3"/>
        <v>298.00292446584757</v>
      </c>
      <c r="G84" s="710">
        <f t="shared" si="4"/>
        <v>298.00000606364091</v>
      </c>
      <c r="H84" s="717">
        <f t="shared" si="5"/>
        <v>298.00000000286838</v>
      </c>
      <c r="I84" s="710">
        <f t="shared" si="6"/>
        <v>298.00000000046822</v>
      </c>
      <c r="J84" s="710">
        <f t="shared" si="7"/>
        <v>298.0000000000606</v>
      </c>
      <c r="K84" s="710">
        <f t="shared" si="8"/>
        <v>298.0000000000058</v>
      </c>
      <c r="L84" s="710">
        <f t="shared" si="9"/>
        <v>298.0000000000008</v>
      </c>
      <c r="N84" s="580">
        <v>10</v>
      </c>
      <c r="O84" s="710">
        <f t="shared" si="13"/>
        <v>3.78966340493831E-2</v>
      </c>
      <c r="P84" s="710">
        <f t="shared" si="10"/>
        <v>339.89668983447245</v>
      </c>
      <c r="Q84" s="710">
        <f t="shared" si="14"/>
        <v>320.25612017492739</v>
      </c>
      <c r="R84" s="710">
        <f t="shared" si="17"/>
        <v>308.3130990468992</v>
      </c>
      <c r="S84" s="710">
        <f t="shared" si="18"/>
        <v>302.34036008160405</v>
      </c>
      <c r="T84" s="710">
        <f t="shared" si="11"/>
        <v>300.59006823302121</v>
      </c>
    </row>
    <row r="85" spans="2:20" s="580" customFormat="1">
      <c r="B85" s="580">
        <v>11</v>
      </c>
      <c r="C85" s="710">
        <f t="shared" si="12"/>
        <v>4.1686297454321411E-2</v>
      </c>
      <c r="D85" s="710">
        <f t="shared" si="1"/>
        <v>483.74977573312282</v>
      </c>
      <c r="E85" s="710">
        <f t="shared" si="2"/>
        <v>299.11937410904198</v>
      </c>
      <c r="F85" s="710">
        <f t="shared" si="3"/>
        <v>298.00399985763357</v>
      </c>
      <c r="G85" s="710">
        <f t="shared" si="4"/>
        <v>298.00000948363009</v>
      </c>
      <c r="H85" s="717">
        <f t="shared" si="5"/>
        <v>298.00000000514558</v>
      </c>
      <c r="I85" s="710">
        <f t="shared" si="6"/>
        <v>298.0000000009569</v>
      </c>
      <c r="J85" s="710">
        <f t="shared" si="7"/>
        <v>298.00000000014711</v>
      </c>
      <c r="K85" s="710">
        <f t="shared" si="8"/>
        <v>298.00000000001796</v>
      </c>
      <c r="L85" s="710">
        <f t="shared" si="9"/>
        <v>298.00000000000324</v>
      </c>
      <c r="N85" s="580">
        <v>11</v>
      </c>
      <c r="O85" s="710">
        <f t="shared" si="13"/>
        <v>4.1686297454321411E-2</v>
      </c>
      <c r="P85" s="710">
        <f t="shared" si="10"/>
        <v>341.93596547835261</v>
      </c>
      <c r="Q85" s="710">
        <f t="shared" si="14"/>
        <v>322.14407728736501</v>
      </c>
      <c r="R85" s="710">
        <f t="shared" si="17"/>
        <v>309.77741416310022</v>
      </c>
      <c r="S85" s="710">
        <f t="shared" si="18"/>
        <v>303.37598837719048</v>
      </c>
      <c r="T85" s="710">
        <f t="shared" si="11"/>
        <v>301.44853267438168</v>
      </c>
    </row>
    <row r="86" spans="2:20" s="580" customFormat="1">
      <c r="B86" s="580">
        <v>12</v>
      </c>
      <c r="C86" s="710">
        <f t="shared" si="12"/>
        <v>4.5475960859259722E-2</v>
      </c>
      <c r="D86" s="710">
        <f t="shared" si="1"/>
        <v>498.99003135973402</v>
      </c>
      <c r="E86" s="710">
        <f t="shared" si="2"/>
        <v>299.3348774859536</v>
      </c>
      <c r="F86" s="710">
        <f t="shared" si="3"/>
        <v>298.0053049658967</v>
      </c>
      <c r="G86" s="710">
        <f t="shared" si="4"/>
        <v>298.00001415843218</v>
      </c>
      <c r="H86" s="717">
        <f t="shared" si="5"/>
        <v>298.00000000863986</v>
      </c>
      <c r="I86" s="710">
        <f t="shared" si="6"/>
        <v>298.00000000178562</v>
      </c>
      <c r="J86" s="710">
        <f t="shared" si="7"/>
        <v>298.000000000314</v>
      </c>
      <c r="K86" s="710">
        <f t="shared" si="8"/>
        <v>298.00000000004599</v>
      </c>
      <c r="L86" s="710">
        <f t="shared" si="9"/>
        <v>298.00000000001052</v>
      </c>
      <c r="N86" s="580">
        <v>12</v>
      </c>
      <c r="O86" s="710">
        <f t="shared" si="13"/>
        <v>4.5475960859259722E-2</v>
      </c>
      <c r="P86" s="710">
        <f t="shared" si="10"/>
        <v>343.88171166942084</v>
      </c>
      <c r="Q86" s="710">
        <f t="shared" si="14"/>
        <v>323.96524235294032</v>
      </c>
      <c r="R86" s="710">
        <f t="shared" si="17"/>
        <v>311.24049194873731</v>
      </c>
      <c r="S86" s="710">
        <f t="shared" si="18"/>
        <v>304.47330703710401</v>
      </c>
      <c r="T86" s="710">
        <f t="shared" si="11"/>
        <v>302.3938642242299</v>
      </c>
    </row>
    <row r="87" spans="2:20" s="580" customFormat="1">
      <c r="B87" s="580">
        <v>13</v>
      </c>
      <c r="C87" s="710">
        <f t="shared" si="12"/>
        <v>4.9265624264198032E-2</v>
      </c>
      <c r="D87" s="710">
        <f t="shared" si="1"/>
        <v>513.97573855766063</v>
      </c>
      <c r="E87" s="710">
        <f t="shared" si="2"/>
        <v>299.56777303201096</v>
      </c>
      <c r="F87" s="710">
        <f t="shared" si="3"/>
        <v>298.00686008203695</v>
      </c>
      <c r="G87" s="710">
        <f t="shared" si="4"/>
        <v>298.0000203548596</v>
      </c>
      <c r="H87" s="717">
        <f t="shared" si="5"/>
        <v>298.00000001376361</v>
      </c>
      <c r="I87" s="710">
        <f t="shared" si="6"/>
        <v>298.00000000310581</v>
      </c>
      <c r="J87" s="710">
        <f t="shared" si="7"/>
        <v>298.00000000060919</v>
      </c>
      <c r="K87" s="710">
        <f t="shared" si="8"/>
        <v>298.000000000103</v>
      </c>
      <c r="L87" s="710">
        <f t="shared" si="9"/>
        <v>298.00000000002791</v>
      </c>
      <c r="N87" s="580">
        <v>13</v>
      </c>
      <c r="O87" s="710">
        <f t="shared" si="13"/>
        <v>4.9265624264198032E-2</v>
      </c>
      <c r="P87" s="710">
        <f t="shared" si="10"/>
        <v>345.74792932118555</v>
      </c>
      <c r="Q87" s="710">
        <f t="shared" si="14"/>
        <v>325.72913598940056</v>
      </c>
      <c r="R87" s="710">
        <f t="shared" si="17"/>
        <v>312.70168808130563</v>
      </c>
      <c r="S87" s="710">
        <f t="shared" si="18"/>
        <v>305.62305698676516</v>
      </c>
      <c r="T87" s="710">
        <f t="shared" si="11"/>
        <v>303.41370898232469</v>
      </c>
    </row>
    <row r="88" spans="2:20" s="580" customFormat="1">
      <c r="B88" s="580">
        <v>14</v>
      </c>
      <c r="C88" s="710">
        <f t="shared" si="12"/>
        <v>5.3055287669136343E-2</v>
      </c>
      <c r="D88" s="710">
        <f t="shared" si="1"/>
        <v>528.71119819084004</v>
      </c>
      <c r="E88" s="710">
        <f t="shared" si="2"/>
        <v>299.81772127468315</v>
      </c>
      <c r="F88" s="710">
        <f t="shared" si="3"/>
        <v>298.00868504445157</v>
      </c>
      <c r="G88" s="710">
        <f t="shared" si="4"/>
        <v>298.00002836292708</v>
      </c>
      <c r="H88" s="717">
        <f t="shared" si="5"/>
        <v>298.00000002100541</v>
      </c>
      <c r="I88" s="710">
        <f t="shared" si="6"/>
        <v>298.00000000510744</v>
      </c>
      <c r="J88" s="710">
        <f t="shared" si="7"/>
        <v>298.00000000109736</v>
      </c>
      <c r="K88" s="710">
        <f t="shared" si="8"/>
        <v>298.00000000020867</v>
      </c>
      <c r="L88" s="710">
        <f t="shared" si="9"/>
        <v>298.00000000006474</v>
      </c>
      <c r="N88" s="580">
        <v>14</v>
      </c>
      <c r="O88" s="710">
        <f t="shared" si="13"/>
        <v>5.3055287669136343E-2</v>
      </c>
      <c r="P88" s="710">
        <f t="shared" si="10"/>
        <v>347.54628908323377</v>
      </c>
      <c r="Q88" s="710">
        <f t="shared" si="14"/>
        <v>327.44388455696333</v>
      </c>
      <c r="R88" s="710">
        <f t="shared" si="17"/>
        <v>314.16073844880299</v>
      </c>
      <c r="S88" s="710">
        <f t="shared" si="18"/>
        <v>306.81733300916198</v>
      </c>
      <c r="T88" s="710">
        <f t="shared" si="11"/>
        <v>304.49723171302907</v>
      </c>
    </row>
    <row r="89" spans="2:20" s="580" customFormat="1">
      <c r="B89" s="580">
        <v>15</v>
      </c>
      <c r="C89" s="710">
        <f t="shared" si="12"/>
        <v>5.6844951074074654E-2</v>
      </c>
      <c r="D89" s="710">
        <f t="shared" si="1"/>
        <v>543.2006383484528</v>
      </c>
      <c r="E89" s="710">
        <f t="shared" si="2"/>
        <v>300.08438861257105</v>
      </c>
      <c r="F89" s="710">
        <f t="shared" si="3"/>
        <v>298.01079924663998</v>
      </c>
      <c r="G89" s="710">
        <f t="shared" si="4"/>
        <v>298.00003849526524</v>
      </c>
      <c r="H89" s="717">
        <f t="shared" si="5"/>
        <v>298.00000003093413</v>
      </c>
      <c r="I89" s="710">
        <f t="shared" si="6"/>
        <v>298.00000000802316</v>
      </c>
      <c r="J89" s="710">
        <f t="shared" si="7"/>
        <v>298.00000000186293</v>
      </c>
      <c r="K89" s="710">
        <f t="shared" si="8"/>
        <v>298.00000000039131</v>
      </c>
      <c r="L89" s="710">
        <f t="shared" si="9"/>
        <v>298.00000000013534</v>
      </c>
      <c r="N89" s="580">
        <v>15</v>
      </c>
      <c r="O89" s="710">
        <f t="shared" si="13"/>
        <v>5.6844951074074654E-2</v>
      </c>
      <c r="P89" s="710">
        <f t="shared" si="10"/>
        <v>349.28661254157146</v>
      </c>
      <c r="Q89" s="710">
        <f t="shared" si="14"/>
        <v>329.11642580555792</v>
      </c>
      <c r="R89" s="710">
        <f t="shared" si="17"/>
        <v>315.61756273451567</v>
      </c>
      <c r="S89" s="710">
        <f t="shared" si="18"/>
        <v>308.0493853628227</v>
      </c>
      <c r="T89" s="710">
        <f t="shared" si="11"/>
        <v>305.63503493470301</v>
      </c>
    </row>
    <row r="90" spans="2:20" s="580" customFormat="1">
      <c r="B90" s="580">
        <v>16</v>
      </c>
      <c r="C90" s="710">
        <f t="shared" si="12"/>
        <v>6.0634614479012965E-2</v>
      </c>
      <c r="D90" s="710">
        <f t="shared" si="1"/>
        <v>557.4482155766392</v>
      </c>
      <c r="E90" s="710">
        <f t="shared" si="2"/>
        <v>300.36744721563576</v>
      </c>
      <c r="F90" s="710">
        <f t="shared" si="3"/>
        <v>298.01322164516932</v>
      </c>
      <c r="G90" s="710">
        <f t="shared" si="4"/>
        <v>298.00005108654511</v>
      </c>
      <c r="H90" s="717">
        <f t="shared" si="5"/>
        <v>298.00000004420332</v>
      </c>
      <c r="I90" s="710">
        <f t="shared" si="6"/>
        <v>298.00000001213152</v>
      </c>
      <c r="J90" s="710">
        <f t="shared" si="7"/>
        <v>298.00000000301287</v>
      </c>
      <c r="K90" s="710">
        <f t="shared" si="8"/>
        <v>298.00000000068945</v>
      </c>
      <c r="L90" s="710">
        <f t="shared" si="9"/>
        <v>298.00000000026091</v>
      </c>
      <c r="N90" s="580">
        <v>16</v>
      </c>
      <c r="O90" s="710">
        <f t="shared" si="13"/>
        <v>6.0634614479012965E-2</v>
      </c>
      <c r="P90" s="710">
        <f t="shared" si="10"/>
        <v>350.97721369588987</v>
      </c>
      <c r="Q90" s="710">
        <f t="shared" si="14"/>
        <v>330.75268349345504</v>
      </c>
      <c r="R90" s="710">
        <f t="shared" si="17"/>
        <v>317.0721661321914</v>
      </c>
      <c r="S90" s="710">
        <f t="shared" si="18"/>
        <v>309.313450694084</v>
      </c>
      <c r="T90" s="710">
        <f t="shared" si="11"/>
        <v>306.81902038886727</v>
      </c>
    </row>
    <row r="91" spans="2:20" s="580" customFormat="1">
      <c r="B91" s="580">
        <v>17</v>
      </c>
      <c r="C91" s="710">
        <f t="shared" si="12"/>
        <v>6.4424277883951275E-2</v>
      </c>
      <c r="D91" s="710">
        <f t="shared" si="1"/>
        <v>571.4580160893687</v>
      </c>
      <c r="E91" s="710">
        <f t="shared" si="2"/>
        <v>300.66657492711693</v>
      </c>
      <c r="F91" s="710">
        <f t="shared" si="3"/>
        <v>298.01597076750443</v>
      </c>
      <c r="G91" s="710">
        <f t="shared" si="4"/>
        <v>298.00006649291322</v>
      </c>
      <c r="H91" s="717">
        <f t="shared" si="5"/>
        <v>298.00000006155454</v>
      </c>
      <c r="I91" s="710">
        <f t="shared" si="6"/>
        <v>298.00000001776118</v>
      </c>
      <c r="J91" s="710">
        <f t="shared" si="7"/>
        <v>298.00000000467952</v>
      </c>
      <c r="K91" s="710">
        <f t="shared" si="8"/>
        <v>298.00000000115415</v>
      </c>
      <c r="L91" s="710">
        <f t="shared" si="9"/>
        <v>298.00000000047118</v>
      </c>
      <c r="N91" s="580">
        <v>17</v>
      </c>
      <c r="O91" s="710">
        <f t="shared" si="13"/>
        <v>6.4424277883951275E-2</v>
      </c>
      <c r="P91" s="710">
        <f t="shared" si="10"/>
        <v>352.6251553546864</v>
      </c>
      <c r="Q91" s="710">
        <f t="shared" si="14"/>
        <v>332.35771599656778</v>
      </c>
      <c r="R91" s="710">
        <f t="shared" si="17"/>
        <v>318.52459062987316</v>
      </c>
      <c r="S91" s="710">
        <f t="shared" si="18"/>
        <v>310.60460780960557</v>
      </c>
      <c r="T91" s="710">
        <f t="shared" si="11"/>
        <v>308.04223552626689</v>
      </c>
    </row>
    <row r="92" spans="2:20" s="580" customFormat="1">
      <c r="B92" s="580">
        <v>18</v>
      </c>
      <c r="C92" s="710">
        <f t="shared" si="12"/>
        <v>6.8213941288889579E-2</v>
      </c>
      <c r="D92" s="710">
        <f t="shared" si="1"/>
        <v>585.23405695881456</v>
      </c>
      <c r="E92" s="710">
        <f t="shared" si="2"/>
        <v>300.98145516711281</v>
      </c>
      <c r="F92" s="710">
        <f t="shared" si="3"/>
        <v>298.01906471970278</v>
      </c>
      <c r="G92" s="710">
        <f t="shared" si="4"/>
        <v>298.00008509143748</v>
      </c>
      <c r="H92" s="717">
        <f t="shared" si="5"/>
        <v>298.00000008382096</v>
      </c>
      <c r="I92" s="710">
        <f t="shared" si="6"/>
        <v>298.00000002529373</v>
      </c>
      <c r="J92" s="710">
        <f t="shared" si="7"/>
        <v>298.00000000702335</v>
      </c>
      <c r="K92" s="710">
        <f t="shared" si="8"/>
        <v>298.00000000185128</v>
      </c>
      <c r="L92" s="710">
        <f t="shared" si="9"/>
        <v>298.00000000080621</v>
      </c>
      <c r="N92" s="580">
        <v>18</v>
      </c>
      <c r="O92" s="710">
        <f t="shared" si="13"/>
        <v>6.8213941288889579E-2</v>
      </c>
      <c r="P92" s="710">
        <f t="shared" si="10"/>
        <v>354.23645023083492</v>
      </c>
      <c r="Q92" s="710">
        <f t="shared" si="14"/>
        <v>333.93584295660293</v>
      </c>
      <c r="R92" s="710">
        <f t="shared" si="17"/>
        <v>319.97489126541643</v>
      </c>
      <c r="S92" s="710">
        <f t="shared" si="18"/>
        <v>311.91865459702768</v>
      </c>
      <c r="T92" s="710">
        <f t="shared" si="11"/>
        <v>309.2987245550384</v>
      </c>
    </row>
    <row r="93" spans="2:20" s="580" customFormat="1">
      <c r="B93" s="580">
        <v>19</v>
      </c>
      <c r="C93" s="710">
        <f t="shared" si="12"/>
        <v>7.2003604693827897E-2</v>
      </c>
      <c r="D93" s="710">
        <f t="shared" si="1"/>
        <v>598.78028728557933</v>
      </c>
      <c r="E93" s="710">
        <f t="shared" si="2"/>
        <v>301.31177683779418</v>
      </c>
      <c r="F93" s="710">
        <f t="shared" si="3"/>
        <v>298.02252119397764</v>
      </c>
      <c r="G93" s="710">
        <f t="shared" si="4"/>
        <v>298.00010727956351</v>
      </c>
      <c r="H93" s="717">
        <f t="shared" si="5"/>
        <v>298.00000011193049</v>
      </c>
      <c r="I93" s="710">
        <f t="shared" si="6"/>
        <v>298.00000003516743</v>
      </c>
      <c r="J93" s="710">
        <f t="shared" si="7"/>
        <v>298.00000001023591</v>
      </c>
      <c r="K93" s="710">
        <f t="shared" si="8"/>
        <v>298.00000000286349</v>
      </c>
      <c r="L93" s="710">
        <f t="shared" si="9"/>
        <v>298.00000000131882</v>
      </c>
      <c r="N93" s="580">
        <v>19</v>
      </c>
      <c r="O93" s="710">
        <f t="shared" si="13"/>
        <v>7.2003604693827897E-2</v>
      </c>
      <c r="P93" s="710">
        <f t="shared" si="10"/>
        <v>355.8162236146772</v>
      </c>
      <c r="Q93" s="710">
        <f t="shared" si="14"/>
        <v>335.49075330233302</v>
      </c>
      <c r="R93" s="710">
        <f t="shared" si="17"/>
        <v>321.42312490481009</v>
      </c>
      <c r="S93" s="710">
        <f t="shared" si="18"/>
        <v>313.25200296354717</v>
      </c>
      <c r="T93" s="710">
        <f t="shared" si="11"/>
        <v>310.5833921868055</v>
      </c>
    </row>
    <row r="94" spans="2:20">
      <c r="B94" s="580">
        <v>20</v>
      </c>
      <c r="C94" s="710">
        <f t="shared" si="12"/>
        <v>7.5793268098766201E-2</v>
      </c>
      <c r="D94" s="710">
        <f t="shared" si="1"/>
        <v>612.10058934911444</v>
      </c>
      <c r="E94" s="710">
        <f t="shared" si="2"/>
        <v>301.65723423022263</v>
      </c>
      <c r="F94" s="710">
        <f t="shared" si="3"/>
        <v>298.02635747613175</v>
      </c>
      <c r="G94" s="710">
        <f t="shared" si="4"/>
        <v>298.00013347458054</v>
      </c>
      <c r="H94" s="717">
        <f t="shared" si="5"/>
        <v>298.0000001469088</v>
      </c>
      <c r="I94" s="710">
        <f t="shared" si="6"/>
        <v>298.00000004788001</v>
      </c>
      <c r="J94" s="710">
        <f t="shared" si="7"/>
        <v>298.00000001454254</v>
      </c>
      <c r="K94" s="710">
        <f t="shared" si="8"/>
        <v>298.00000000429281</v>
      </c>
      <c r="L94" s="710">
        <f t="shared" si="9"/>
        <v>298.00000000207655</v>
      </c>
      <c r="N94" s="580">
        <v>20</v>
      </c>
      <c r="O94" s="710">
        <f t="shared" si="13"/>
        <v>7.5793268098766201E-2</v>
      </c>
      <c r="P94" s="710">
        <f t="shared" si="10"/>
        <v>357.3688476987445</v>
      </c>
      <c r="Q94" s="710">
        <f t="shared" si="14"/>
        <v>337.02559742877452</v>
      </c>
      <c r="R94" s="710">
        <f t="shared" si="17"/>
        <v>322.86934525107358</v>
      </c>
      <c r="S94" s="710">
        <f t="shared" si="18"/>
        <v>314.60158913982013</v>
      </c>
      <c r="T94" s="710">
        <f t="shared" si="11"/>
        <v>311.89188268978251</v>
      </c>
    </row>
    <row r="95" spans="2:20">
      <c r="B95" s="580">
        <v>21</v>
      </c>
      <c r="C95" s="710">
        <f t="shared" si="12"/>
        <v>7.9582931503704518E-2</v>
      </c>
      <c r="D95" s="710">
        <f t="shared" si="1"/>
        <v>625.19877973866767</v>
      </c>
      <c r="E95" s="710">
        <f t="shared" si="2"/>
        <v>302.01752693274858</v>
      </c>
      <c r="F95" s="710">
        <f t="shared" si="3"/>
        <v>298.03059045286335</v>
      </c>
      <c r="G95" s="710">
        <f t="shared" si="4"/>
        <v>298.0001641130977</v>
      </c>
      <c r="H95" s="717">
        <f t="shared" si="5"/>
        <v>298.00000018988203</v>
      </c>
      <c r="I95" s="710">
        <f t="shared" si="6"/>
        <v>298.00000006399193</v>
      </c>
      <c r="J95" s="710">
        <f t="shared" si="7"/>
        <v>298.00000002020522</v>
      </c>
      <c r="K95" s="710">
        <f t="shared" si="8"/>
        <v>298.00000000626318</v>
      </c>
      <c r="L95" s="710">
        <f t="shared" si="9"/>
        <v>298.00000000316362</v>
      </c>
      <c r="N95" s="580">
        <v>21</v>
      </c>
      <c r="O95" s="710">
        <f t="shared" si="13"/>
        <v>7.9582931503704518E-2</v>
      </c>
      <c r="P95" s="710">
        <f t="shared" si="10"/>
        <v>358.8980539571989</v>
      </c>
      <c r="Q95" s="710">
        <f t="shared" si="14"/>
        <v>338.54306588059541</v>
      </c>
      <c r="R95" s="710">
        <f t="shared" si="17"/>
        <v>324.31360091048145</v>
      </c>
      <c r="S95" s="710">
        <f t="shared" si="18"/>
        <v>315.9647970944319</v>
      </c>
      <c r="T95" s="710">
        <f t="shared" si="11"/>
        <v>313.2204742768169</v>
      </c>
    </row>
    <row r="96" spans="2:20">
      <c r="B96" s="580">
        <v>22</v>
      </c>
      <c r="C96" s="710">
        <f t="shared" si="12"/>
        <v>8.3372594908642822E-2</v>
      </c>
      <c r="D96" s="710">
        <f t="shared" si="1"/>
        <v>638.07861046508788</v>
      </c>
      <c r="E96" s="710">
        <f t="shared" si="2"/>
        <v>302.39235974096084</v>
      </c>
      <c r="F96" s="710">
        <f t="shared" si="3"/>
        <v>298.03523661894678</v>
      </c>
      <c r="G96" s="710">
        <f t="shared" si="4"/>
        <v>298.00019965053053</v>
      </c>
      <c r="H96" s="717">
        <f t="shared" si="5"/>
        <v>298.00000024207935</v>
      </c>
      <c r="I96" s="710">
        <f t="shared" si="6"/>
        <v>298.00000008412917</v>
      </c>
      <c r="J96" s="710">
        <f t="shared" si="7"/>
        <v>298.00000002752512</v>
      </c>
      <c r="K96" s="710">
        <f t="shared" si="8"/>
        <v>298.00000000892248</v>
      </c>
      <c r="L96" s="710">
        <f t="shared" si="9"/>
        <v>298.00000000468395</v>
      </c>
      <c r="N96" s="580">
        <v>22</v>
      </c>
      <c r="O96" s="710">
        <f t="shared" si="13"/>
        <v>8.3372594908642822E-2</v>
      </c>
      <c r="P96" s="710">
        <f t="shared" si="10"/>
        <v>360.40702793249091</v>
      </c>
      <c r="Q96" s="710">
        <f t="shared" si="14"/>
        <v>340.04545652729894</v>
      </c>
      <c r="R96" s="710">
        <f t="shared" si="17"/>
        <v>325.75593492191297</v>
      </c>
      <c r="S96" s="710">
        <f t="shared" si="18"/>
        <v>317.33939313876897</v>
      </c>
      <c r="T96" s="710">
        <f t="shared" si="11"/>
        <v>314.5659877365627</v>
      </c>
    </row>
    <row r="97" spans="2:20">
      <c r="B97" s="580">
        <v>23</v>
      </c>
      <c r="C97" s="710">
        <f t="shared" si="12"/>
        <v>8.716225831358114E-2</v>
      </c>
      <c r="D97" s="710">
        <f t="shared" si="1"/>
        <v>650.74377005381257</v>
      </c>
      <c r="E97" s="710">
        <f t="shared" si="2"/>
        <v>302.78144256916124</v>
      </c>
      <c r="F97" s="710">
        <f t="shared" si="3"/>
        <v>298.04031208429006</v>
      </c>
      <c r="G97" s="710">
        <f t="shared" si="4"/>
        <v>298.00024056059618</v>
      </c>
      <c r="H97" s="717">
        <f t="shared" si="5"/>
        <v>298.0000003048354</v>
      </c>
      <c r="I97" s="710">
        <f t="shared" si="6"/>
        <v>298.00000010898606</v>
      </c>
      <c r="J97" s="710">
        <f t="shared" si="7"/>
        <v>298.00000003684562</v>
      </c>
      <c r="K97" s="710">
        <f t="shared" si="8"/>
        <v>298.00000001244553</v>
      </c>
      <c r="L97" s="710">
        <f t="shared" si="9"/>
        <v>298.00000000676295</v>
      </c>
      <c r="N97" s="580">
        <v>23</v>
      </c>
      <c r="O97" s="710">
        <f t="shared" si="13"/>
        <v>8.716225831358114E-2</v>
      </c>
      <c r="P97" s="710">
        <f t="shared" si="10"/>
        <v>361.89848958044337</v>
      </c>
      <c r="Q97" s="710">
        <f t="shared" si="14"/>
        <v>341.53473191928663</v>
      </c>
      <c r="R97" s="710">
        <f t="shared" si="17"/>
        <v>327.19638495366087</v>
      </c>
      <c r="S97" s="710">
        <f t="shared" si="18"/>
        <v>318.72347008524423</v>
      </c>
      <c r="T97" s="710">
        <f t="shared" si="11"/>
        <v>315.92570780968668</v>
      </c>
    </row>
    <row r="98" spans="2:20">
      <c r="B98" s="580">
        <v>24</v>
      </c>
      <c r="C98" s="710">
        <f t="shared" si="12"/>
        <v>9.0951921718519443E-2</v>
      </c>
      <c r="D98" s="710">
        <f t="shared" si="1"/>
        <v>663.19788461935445</v>
      </c>
      <c r="E98" s="710">
        <f t="shared" si="2"/>
        <v>303.18449036333936</v>
      </c>
      <c r="F98" s="710">
        <f t="shared" si="3"/>
        <v>298.04583258087115</v>
      </c>
      <c r="G98" s="710">
        <f t="shared" si="4"/>
        <v>298.00028733481878</v>
      </c>
      <c r="H98" s="717">
        <f t="shared" si="5"/>
        <v>298.00000037959245</v>
      </c>
      <c r="I98" s="710">
        <f t="shared" si="6"/>
        <v>298.00000013932777</v>
      </c>
      <c r="J98" s="710">
        <f t="shared" si="7"/>
        <v>298.00000004855474</v>
      </c>
      <c r="K98" s="710">
        <f t="shared" si="8"/>
        <v>298.00000001703631</v>
      </c>
      <c r="L98" s="710">
        <f t="shared" si="9"/>
        <v>298.00000000955015</v>
      </c>
      <c r="N98" s="580">
        <v>24</v>
      </c>
      <c r="O98" s="710">
        <f t="shared" si="13"/>
        <v>9.0951921718519443E-2</v>
      </c>
      <c r="P98" s="710">
        <f t="shared" si="10"/>
        <v>363.37476157792941</v>
      </c>
      <c r="Q98" s="710">
        <f t="shared" si="14"/>
        <v>343.01256826307952</v>
      </c>
      <c r="R98" s="710">
        <f t="shared" si="17"/>
        <v>328.63498377510456</v>
      </c>
      <c r="S98" s="710">
        <f t="shared" si="18"/>
        <v>320.11539956227028</v>
      </c>
      <c r="T98" s="710">
        <f t="shared" si="11"/>
        <v>317.29731574391514</v>
      </c>
    </row>
    <row r="99" spans="2:20">
      <c r="B99" s="580">
        <v>25</v>
      </c>
      <c r="C99" s="710">
        <f t="shared" si="12"/>
        <v>9.4741585123457761E-2</v>
      </c>
      <c r="D99" s="710">
        <f t="shared" si="1"/>
        <v>675.44451892160293</v>
      </c>
      <c r="E99" s="710">
        <f t="shared" si="2"/>
        <v>303.6012230156216</v>
      </c>
      <c r="F99" s="710">
        <f t="shared" si="3"/>
        <v>298.05181346955533</v>
      </c>
      <c r="G99" s="710">
        <f t="shared" si="4"/>
        <v>298.00034048204407</v>
      </c>
      <c r="H99" s="717">
        <f t="shared" si="5"/>
        <v>298.00000046790251</v>
      </c>
      <c r="I99" s="710">
        <f t="shared" si="6"/>
        <v>298.00000017599319</v>
      </c>
      <c r="J99" s="710">
        <f t="shared" si="7"/>
        <v>298.00000006308795</v>
      </c>
      <c r="K99" s="710">
        <f t="shared" si="8"/>
        <v>298.00000002293064</v>
      </c>
      <c r="L99" s="710">
        <f t="shared" si="9"/>
        <v>298.00000001322195</v>
      </c>
      <c r="N99" s="580">
        <v>25</v>
      </c>
      <c r="O99" s="710">
        <f t="shared" si="13"/>
        <v>9.4741585123457761E-2</v>
      </c>
      <c r="P99" s="710">
        <f t="shared" si="10"/>
        <v>364.83782750075375</v>
      </c>
      <c r="Q99" s="710">
        <f t="shared" si="14"/>
        <v>344.48039724182439</v>
      </c>
      <c r="R99" s="710">
        <f t="shared" si="17"/>
        <v>330.0717598134537</v>
      </c>
      <c r="S99" s="710">
        <f t="shared" si="18"/>
        <v>321.51379129403392</v>
      </c>
      <c r="T99" s="710">
        <f t="shared" si="11"/>
        <v>318.67883154498679</v>
      </c>
    </row>
    <row r="100" spans="2:20">
      <c r="B100" s="580">
        <v>26</v>
      </c>
      <c r="C100" s="710">
        <f t="shared" si="12"/>
        <v>9.8531248528396065E-2</v>
      </c>
      <c r="D100" s="710">
        <f t="shared" si="1"/>
        <v>687.48717740424547</v>
      </c>
      <c r="E100" s="710">
        <f t="shared" si="2"/>
        <v>304.03136528016938</v>
      </c>
      <c r="F100" s="710">
        <f t="shared" si="3"/>
        <v>298.0582697467953</v>
      </c>
      <c r="G100" s="710">
        <f t="shared" si="4"/>
        <v>298.00040052796288</v>
      </c>
      <c r="H100" s="717">
        <f t="shared" si="5"/>
        <v>298.00000057142933</v>
      </c>
      <c r="I100" s="710">
        <f t="shared" si="6"/>
        <v>298.00000021989706</v>
      </c>
      <c r="J100" s="710">
        <f t="shared" si="7"/>
        <v>298.00000008093065</v>
      </c>
      <c r="K100" s="710">
        <f t="shared" si="8"/>
        <v>298.00000003039867</v>
      </c>
      <c r="L100" s="710">
        <f t="shared" si="9"/>
        <v>298.00000001798384</v>
      </c>
      <c r="N100" s="580">
        <v>26</v>
      </c>
      <c r="O100" s="710">
        <f t="shared" si="13"/>
        <v>9.8531248528396065E-2</v>
      </c>
      <c r="P100" s="710">
        <f t="shared" si="10"/>
        <v>366.28938142700093</v>
      </c>
      <c r="Q100" s="710">
        <f t="shared" si="14"/>
        <v>345.9394417270766</v>
      </c>
      <c r="R100" s="710">
        <f t="shared" si="17"/>
        <v>331.50673770725263</v>
      </c>
      <c r="S100" s="710">
        <f t="shared" si="18"/>
        <v>322.91745832754839</v>
      </c>
      <c r="T100" s="710">
        <f t="shared" si="11"/>
        <v>320.06856458338194</v>
      </c>
    </row>
    <row r="101" spans="2:20">
      <c r="B101" s="580">
        <v>27</v>
      </c>
      <c r="C101" s="710">
        <f t="shared" si="12"/>
        <v>0.10232091193333438</v>
      </c>
      <c r="D101" s="710">
        <f t="shared" si="1"/>
        <v>699.32930521561377</v>
      </c>
      <c r="E101" s="710">
        <f t="shared" si="2"/>
        <v>304.47464669050242</v>
      </c>
      <c r="F101" s="710">
        <f t="shared" si="3"/>
        <v>298.0652160512164</v>
      </c>
      <c r="G101" s="710">
        <f t="shared" si="4"/>
        <v>298.00046801464379</v>
      </c>
      <c r="H101" s="717">
        <f t="shared" si="5"/>
        <v>298.00000069195005</v>
      </c>
      <c r="I101" s="710">
        <f t="shared" si="6"/>
        <v>298.00000027203248</v>
      </c>
      <c r="J101" s="710">
        <f t="shared" si="7"/>
        <v>298.00000010262073</v>
      </c>
      <c r="K101" s="710">
        <f t="shared" si="8"/>
        <v>298.00000003974753</v>
      </c>
      <c r="L101" s="710">
        <f t="shared" si="9"/>
        <v>298.00000002407302</v>
      </c>
      <c r="N101" s="580">
        <v>27</v>
      </c>
      <c r="O101" s="710">
        <f t="shared" si="13"/>
        <v>0.10232091193333438</v>
      </c>
      <c r="P101" s="710">
        <f t="shared" si="10"/>
        <v>367.7308702565756</v>
      </c>
      <c r="Q101" s="710">
        <f t="shared" si="14"/>
        <v>347.39074627455352</v>
      </c>
      <c r="R101" s="710">
        <f t="shared" si="17"/>
        <v>332.9399388186373</v>
      </c>
      <c r="S101" s="710">
        <f t="shared" si="18"/>
        <v>324.32538733824248</v>
      </c>
      <c r="T101" s="710">
        <f t="shared" si="11"/>
        <v>321.46507137500771</v>
      </c>
    </row>
    <row r="102" spans="2:20">
      <c r="B102" s="580">
        <v>28</v>
      </c>
      <c r="C102" s="710">
        <f t="shared" si="12"/>
        <v>0.10611057533827269</v>
      </c>
      <c r="D102" s="710">
        <f t="shared" si="1"/>
        <v>710.97428921225105</v>
      </c>
      <c r="E102" s="710">
        <f t="shared" si="2"/>
        <v>304.93080147822235</v>
      </c>
      <c r="F102" s="710">
        <f t="shared" si="3"/>
        <v>298.07266667008878</v>
      </c>
      <c r="G102" s="710">
        <f t="shared" si="4"/>
        <v>298.00054350007463</v>
      </c>
      <c r="H102" s="717">
        <f t="shared" si="5"/>
        <v>298.00000083135706</v>
      </c>
      <c r="I102" s="710">
        <f t="shared" si="6"/>
        <v>298.00000033347339</v>
      </c>
      <c r="J102" s="710">
        <f t="shared" si="7"/>
        <v>298.00000012875114</v>
      </c>
      <c r="K102" s="710">
        <f t="shared" si="8"/>
        <v>298.00000005132381</v>
      </c>
      <c r="L102" s="710">
        <f t="shared" si="9"/>
        <v>298.00000003176086</v>
      </c>
      <c r="N102" s="580">
        <v>28</v>
      </c>
      <c r="O102" s="710">
        <f t="shared" si="13"/>
        <v>0.10611057533827269</v>
      </c>
      <c r="P102" s="710">
        <f t="shared" si="10"/>
        <v>369.16352983019652</v>
      </c>
      <c r="Q102" s="710">
        <f t="shared" si="14"/>
        <v>348.83520316590443</v>
      </c>
      <c r="R102" s="710">
        <f t="shared" si="17"/>
        <v>334.37138169085534</v>
      </c>
      <c r="S102" s="710">
        <f t="shared" si="18"/>
        <v>325.73671327230875</v>
      </c>
      <c r="T102" s="710">
        <f t="shared" si="11"/>
        <v>322.86711950764584</v>
      </c>
    </row>
    <row r="103" spans="2:20">
      <c r="B103" s="580">
        <v>29</v>
      </c>
      <c r="C103" s="710">
        <f t="shared" si="12"/>
        <v>0.109900238743211</v>
      </c>
      <c r="D103" s="710">
        <f t="shared" si="1"/>
        <v>722.42545894549289</v>
      </c>
      <c r="E103" s="710">
        <f t="shared" si="2"/>
        <v>305.39956849311363</v>
      </c>
      <c r="F103" s="710">
        <f t="shared" si="3"/>
        <v>298.08063554568827</v>
      </c>
      <c r="G103" s="710">
        <f t="shared" si="4"/>
        <v>298.00062755771268</v>
      </c>
      <c r="H103" s="717">
        <f t="shared" si="5"/>
        <v>298.00000099165948</v>
      </c>
      <c r="I103" s="710">
        <f t="shared" si="6"/>
        <v>298.00000040537628</v>
      </c>
      <c r="J103" s="710">
        <f t="shared" si="7"/>
        <v>298.00000015997239</v>
      </c>
      <c r="K103" s="710">
        <f t="shared" si="8"/>
        <v>298.00000006551602</v>
      </c>
      <c r="L103" s="710">
        <f t="shared" si="9"/>
        <v>298.0000000413558</v>
      </c>
      <c r="N103" s="580">
        <v>29</v>
      </c>
      <c r="O103" s="710">
        <f t="shared" si="13"/>
        <v>0.109900238743211</v>
      </c>
      <c r="P103" s="710">
        <f t="shared" si="10"/>
        <v>370.58841576328393</v>
      </c>
      <c r="Q103" s="710">
        <f t="shared" si="14"/>
        <v>350.27357464711378</v>
      </c>
      <c r="R103" s="710">
        <f t="shared" si="17"/>
        <v>335.80108244914896</v>
      </c>
      <c r="S103" s="710">
        <f t="shared" si="18"/>
        <v>327.15069769240938</v>
      </c>
      <c r="T103" s="710">
        <f t="shared" si="11"/>
        <v>324.27365682551391</v>
      </c>
    </row>
    <row r="104" spans="2:20">
      <c r="B104" s="580">
        <v>30</v>
      </c>
      <c r="C104" s="710">
        <f t="shared" si="12"/>
        <v>0.11368990214814931</v>
      </c>
      <c r="D104" s="710">
        <f t="shared" si="1"/>
        <v>733.68608763135001</v>
      </c>
      <c r="E104" s="710">
        <f t="shared" si="2"/>
        <v>305.88069112459817</v>
      </c>
      <c r="F104" s="710">
        <f t="shared" si="3"/>
        <v>298.08913628154789</v>
      </c>
      <c r="G104" s="710">
        <f t="shared" si="4"/>
        <v>298.00072077604329</v>
      </c>
      <c r="H104" s="717">
        <f t="shared" si="5"/>
        <v>298.00000117498467</v>
      </c>
      <c r="I104" s="710">
        <f t="shared" si="6"/>
        <v>298.00000048898283</v>
      </c>
      <c r="J104" s="710">
        <f t="shared" si="7"/>
        <v>298.00000019699485</v>
      </c>
      <c r="K104" s="710">
        <f t="shared" si="8"/>
        <v>298.00000008275731</v>
      </c>
      <c r="L104" s="710">
        <f t="shared" si="9"/>
        <v>298.00000005320538</v>
      </c>
      <c r="N104" s="580">
        <v>30</v>
      </c>
      <c r="O104" s="710">
        <f t="shared" si="13"/>
        <v>0.11368990214814931</v>
      </c>
      <c r="P104" s="710">
        <f t="shared" si="10"/>
        <v>372.00642977161004</v>
      </c>
      <c r="Q104" s="710">
        <f t="shared" si="14"/>
        <v>351.70651191906552</v>
      </c>
      <c r="R104" s="710">
        <f t="shared" si="17"/>
        <v>337.22905514825334</v>
      </c>
      <c r="S104" s="710">
        <f t="shared" si="18"/>
        <v>328.56671028586703</v>
      </c>
      <c r="T104" s="710">
        <f t="shared" si="11"/>
        <v>325.68378510904546</v>
      </c>
    </row>
    <row r="105" spans="2:20">
      <c r="B105" s="580">
        <v>31</v>
      </c>
      <c r="C105" s="710">
        <f t="shared" si="12"/>
        <v>0.11747956555308763</v>
      </c>
      <c r="D105" s="710">
        <f t="shared" si="1"/>
        <v>744.75939310397405</v>
      </c>
      <c r="E105" s="710">
        <f t="shared" si="2"/>
        <v>306.37391722452037</v>
      </c>
      <c r="F105" s="710">
        <f t="shared" si="3"/>
        <v>298.09818214860206</v>
      </c>
      <c r="G105" s="710">
        <f t="shared" si="4"/>
        <v>298.00082375814679</v>
      </c>
      <c r="H105" s="717">
        <f t="shared" si="5"/>
        <v>298.00000138357962</v>
      </c>
      <c r="I105" s="710">
        <f t="shared" si="6"/>
        <v>298.00000058562154</v>
      </c>
      <c r="J105" s="710">
        <f t="shared" si="7"/>
        <v>298.00000024059119</v>
      </c>
      <c r="K105" s="710">
        <f t="shared" si="8"/>
        <v>298.0000001035279</v>
      </c>
      <c r="L105" s="710">
        <f t="shared" si="9"/>
        <v>298.00000006769932</v>
      </c>
      <c r="N105" s="580">
        <v>31</v>
      </c>
      <c r="O105" s="710">
        <f t="shared" si="13"/>
        <v>0.11747956555308763</v>
      </c>
      <c r="P105" s="710">
        <f t="shared" si="10"/>
        <v>373.41834214965456</v>
      </c>
      <c r="Q105" s="710">
        <f t="shared" si="14"/>
        <v>353.13457135462994</v>
      </c>
      <c r="R105" s="710">
        <f t="shared" si="17"/>
        <v>338.65531207176372</v>
      </c>
      <c r="S105" s="710">
        <f t="shared" si="18"/>
        <v>329.98421307346865</v>
      </c>
      <c r="T105" s="710">
        <f t="shared" si="11"/>
        <v>327.09673759593926</v>
      </c>
    </row>
    <row r="106" spans="2:20">
      <c r="B106" s="580">
        <v>32</v>
      </c>
      <c r="C106" s="710">
        <f t="shared" si="12"/>
        <v>0.12126922895802593</v>
      </c>
      <c r="D106" s="710">
        <f t="shared" si="1"/>
        <v>755.64853875298638</v>
      </c>
      <c r="E106" s="710">
        <f t="shared" si="2"/>
        <v>306.87899903124077</v>
      </c>
      <c r="F106" s="710">
        <f t="shared" si="3"/>
        <v>298.10778609122519</v>
      </c>
      <c r="G106" s="710">
        <f t="shared" si="4"/>
        <v>298.00093712127409</v>
      </c>
      <c r="H106" s="717">
        <f t="shared" si="5"/>
        <v>298.00000161981234</v>
      </c>
      <c r="I106" s="710">
        <f t="shared" si="6"/>
        <v>298.00000069670989</v>
      </c>
      <c r="J106" s="710">
        <f t="shared" si="7"/>
        <v>298.00000029159872</v>
      </c>
      <c r="K106" s="710">
        <f t="shared" si="8"/>
        <v>298.00000012835744</v>
      </c>
      <c r="L106" s="710">
        <f t="shared" si="9"/>
        <v>298.00000008527149</v>
      </c>
      <c r="N106" s="580">
        <v>32</v>
      </c>
      <c r="O106" s="710">
        <f t="shared" si="13"/>
        <v>0.12126922895802593</v>
      </c>
      <c r="P106" s="710">
        <f t="shared" si="10"/>
        <v>374.82481096482491</v>
      </c>
      <c r="Q106" s="710">
        <f t="shared" si="14"/>
        <v>354.55822834733823</v>
      </c>
      <c r="R106" s="710">
        <f t="shared" si="17"/>
        <v>340.07986398910941</v>
      </c>
      <c r="S106" s="710">
        <f t="shared" si="18"/>
        <v>331.4027469244711</v>
      </c>
      <c r="T106" s="710">
        <f t="shared" si="11"/>
        <v>328.51185978377572</v>
      </c>
    </row>
    <row r="107" spans="2:20">
      <c r="B107" s="580">
        <v>33</v>
      </c>
      <c r="C107" s="710">
        <f t="shared" si="12"/>
        <v>0.12505889236296425</v>
      </c>
      <c r="D107" s="710">
        <f t="shared" ref="D107:D138" si="19">(1-2*FoAb-2*FoAb*BiCombAb)*D106+2*FoAb*E106+2*FoAb*BiCombAb*Tcomb</f>
        <v>766.35663444494105</v>
      </c>
      <c r="E107" s="710">
        <f t="shared" ref="E107:E138" si="20">FoAb*D106+(1-2*FoAb)*E106+FoAb*F106</f>
        <v>307.39569309501553</v>
      </c>
      <c r="F107" s="710">
        <f t="shared" ref="F107:F138" si="21">FoAb*E106+(1-2*FoAb)*F106+FoAb*G106</f>
        <v>298.11796073316634</v>
      </c>
      <c r="G107" s="710">
        <f t="shared" ref="G107:G138" si="22">FoAb*F106+(1-2*FoAb)*G106+FoAb*H106</f>
        <v>298.00106149642994</v>
      </c>
      <c r="H107" s="717">
        <f t="shared" ref="H107:H138" si="23">_FoN1*G106+(1-_FoN1-_FoN2)*H106+_FoN2*I106</f>
        <v>298.00000188617281</v>
      </c>
      <c r="I107" s="710">
        <f t="shared" ref="I107:I138" si="24">FoCase*H106+(1-2*FoCase)*I106+FoCase*J106</f>
        <v>298.00000082375618</v>
      </c>
      <c r="J107" s="710">
        <f t="shared" ref="J107:J138" si="25">FoCase*I106+(1-2*FoCase)*J106+FoCase*K106</f>
        <v>298.00000035092148</v>
      </c>
      <c r="K107" s="710">
        <f t="shared" ref="K107:K138" si="26">FoCase*J106+(1-2*FoCase)*K106+FoCase*L106</f>
        <v>298.00000015782757</v>
      </c>
      <c r="L107" s="710">
        <f t="shared" ref="L107:L138" si="27">(1-2*FoCase-2*FoCase*BiAtmCase)*L106+2*FoCase*K106+2*FoCase*BiAtmCase*Tatm</f>
        <v>298.00000010640287</v>
      </c>
      <c r="N107" s="580">
        <v>33</v>
      </c>
      <c r="O107" s="710">
        <f t="shared" si="13"/>
        <v>0.12505889236296425</v>
      </c>
      <c r="P107" s="710">
        <f t="shared" ref="P107:P138" si="28">(1-2*FoCase-2*FoCase*BiCombCase)*P106+2*FoCase*Q106+2*FoCase*BiCombCase*Tcomb</f>
        <v>376.22639844782105</v>
      </c>
      <c r="Q107" s="710">
        <f t="shared" si="14"/>
        <v>355.97788913754482</v>
      </c>
      <c r="R107" s="710">
        <f t="shared" si="17"/>
        <v>341.50272037567191</v>
      </c>
      <c r="S107" s="710">
        <f t="shared" si="18"/>
        <v>332.82192004100023</v>
      </c>
      <c r="T107" s="710">
        <f t="shared" ref="T107:T138" si="29">(1-2*FoCase-2*FoCase*BiAtmCase)*T106+2*FoCase*S106+2*FoCase*BiAtmCase*Tatm</f>
        <v>329.92859303560584</v>
      </c>
    </row>
    <row r="108" spans="2:20">
      <c r="B108" s="580">
        <v>34</v>
      </c>
      <c r="C108" s="710">
        <f t="shared" si="12"/>
        <v>0.12884855576790255</v>
      </c>
      <c r="D108" s="710">
        <f t="shared" si="19"/>
        <v>776.88673742919161</v>
      </c>
      <c r="E108" s="710">
        <f t="shared" si="20"/>
        <v>307.92376020464019</v>
      </c>
      <c r="F108" s="710">
        <f t="shared" si="21"/>
        <v>298.12871838338197</v>
      </c>
      <c r="G108" s="710">
        <f t="shared" si="22"/>
        <v>298.00119752796388</v>
      </c>
      <c r="H108" s="717">
        <f t="shared" si="23"/>
        <v>298.0000021852743</v>
      </c>
      <c r="I108" s="710">
        <f t="shared" si="24"/>
        <v>298.00000096836135</v>
      </c>
      <c r="J108" s="710">
        <f t="shared" si="25"/>
        <v>298.00000041953274</v>
      </c>
      <c r="K108" s="710">
        <f t="shared" si="26"/>
        <v>298.00000019257442</v>
      </c>
      <c r="L108" s="710">
        <f t="shared" si="27"/>
        <v>298.00000013162384</v>
      </c>
      <c r="N108" s="580">
        <v>34</v>
      </c>
      <c r="O108" s="710">
        <f t="shared" si="13"/>
        <v>0.12884855576790255</v>
      </c>
      <c r="P108" s="710">
        <f t="shared" si="28"/>
        <v>377.62358498896054</v>
      </c>
      <c r="Q108" s="710">
        <f t="shared" ref="Q108:Q139" si="30">FoCase*P107+(1-2*FoCase)*Q107+FoCase*R107</f>
        <v>357.39390091145629</v>
      </c>
      <c r="R108" s="710">
        <f t="shared" si="17"/>
        <v>342.92388960109838</v>
      </c>
      <c r="S108" s="710">
        <f t="shared" si="18"/>
        <v>334.24139812422561</v>
      </c>
      <c r="T108" s="710">
        <f t="shared" si="29"/>
        <v>331.3464605794897</v>
      </c>
    </row>
    <row r="109" spans="2:20">
      <c r="B109" s="580">
        <v>35</v>
      </c>
      <c r="C109" s="710">
        <f t="shared" si="12"/>
        <v>0.13263821917284085</v>
      </c>
      <c r="D109" s="710">
        <f t="shared" si="19"/>
        <v>787.24185322842527</v>
      </c>
      <c r="E109" s="710">
        <f t="shared" si="20"/>
        <v>308.46296531533665</v>
      </c>
      <c r="F109" s="710">
        <f t="shared" si="21"/>
        <v>298.14007104176824</v>
      </c>
      <c r="G109" s="710">
        <f t="shared" si="22"/>
        <v>298.00134587317007</v>
      </c>
      <c r="H109" s="717">
        <f t="shared" si="23"/>
        <v>298.00000251985449</v>
      </c>
      <c r="I109" s="710">
        <f t="shared" si="24"/>
        <v>298.00000113222058</v>
      </c>
      <c r="J109" s="710">
        <f t="shared" si="25"/>
        <v>298.00000049847699</v>
      </c>
      <c r="K109" s="710">
        <f t="shared" si="26"/>
        <v>298.00000023329068</v>
      </c>
      <c r="L109" s="710">
        <f t="shared" si="27"/>
        <v>298.00000016151643</v>
      </c>
      <c r="N109" s="580">
        <v>35</v>
      </c>
      <c r="O109" s="710">
        <f t="shared" si="13"/>
        <v>0.13263821917284085</v>
      </c>
      <c r="P109" s="710">
        <f t="shared" si="28"/>
        <v>379.0167810902642</v>
      </c>
      <c r="Q109" s="710">
        <f t="shared" si="30"/>
        <v>358.80656042526442</v>
      </c>
      <c r="R109" s="710">
        <f t="shared" si="17"/>
        <v>344.34337909028631</v>
      </c>
      <c r="S109" s="710">
        <f t="shared" si="18"/>
        <v>335.6608959766985</v>
      </c>
      <c r="T109" s="710">
        <f t="shared" si="29"/>
        <v>332.76505555253181</v>
      </c>
    </row>
    <row r="110" spans="2:20">
      <c r="B110" s="580">
        <v>36</v>
      </c>
      <c r="C110" s="710">
        <f t="shared" si="12"/>
        <v>0.13642788257777916</v>
      </c>
      <c r="D110" s="710">
        <f t="shared" si="19"/>
        <v>797.42493651412428</v>
      </c>
      <c r="E110" s="710">
        <f t="shared" si="20"/>
        <v>309.01307747786154</v>
      </c>
      <c r="F110" s="710">
        <f t="shared" si="21"/>
        <v>298.15203040479474</v>
      </c>
      <c r="G110" s="710">
        <f t="shared" si="22"/>
        <v>298.00150720189362</v>
      </c>
      <c r="H110" s="717">
        <f t="shared" si="23"/>
        <v>298.00000289277619</v>
      </c>
      <c r="I110" s="710">
        <f t="shared" si="24"/>
        <v>298.00000131712522</v>
      </c>
      <c r="J110" s="710">
        <f t="shared" si="25"/>
        <v>298.00000058887201</v>
      </c>
      <c r="K110" s="710">
        <f t="shared" si="26"/>
        <v>298.00000028072833</v>
      </c>
      <c r="L110" s="710">
        <f t="shared" si="27"/>
        <v>298.00000019671705</v>
      </c>
      <c r="N110" s="580">
        <v>36</v>
      </c>
      <c r="O110" s="710">
        <f t="shared" si="13"/>
        <v>0.13642788257777916</v>
      </c>
      <c r="P110" s="710">
        <f t="shared" si="28"/>
        <v>380.40633757193513</v>
      </c>
      <c r="Q110" s="710">
        <f t="shared" si="30"/>
        <v>360.21612136978433</v>
      </c>
      <c r="R110" s="710">
        <f t="shared" si="17"/>
        <v>345.7611954609456</v>
      </c>
      <c r="S110" s="710">
        <f t="shared" si="18"/>
        <v>337.08017033111099</v>
      </c>
      <c r="T110" s="710">
        <f t="shared" si="29"/>
        <v>334.18403079091541</v>
      </c>
    </row>
    <row r="111" spans="2:20">
      <c r="B111" s="580">
        <v>37</v>
      </c>
      <c r="C111" s="710">
        <f t="shared" si="12"/>
        <v>0.14021754598271749</v>
      </c>
      <c r="D111" s="710">
        <f t="shared" si="19"/>
        <v>807.43889196720909</v>
      </c>
      <c r="E111" s="710">
        <f t="shared" si="20"/>
        <v>309.57386976881628</v>
      </c>
      <c r="F111" s="710">
        <f t="shared" si="21"/>
        <v>298.16460787104126</v>
      </c>
      <c r="G111" s="710">
        <f t="shared" si="22"/>
        <v>298.00168219614494</v>
      </c>
      <c r="H111" s="717">
        <f t="shared" si="23"/>
        <v>298.00000330702858</v>
      </c>
      <c r="I111" s="710">
        <f t="shared" si="24"/>
        <v>298.0000015249642</v>
      </c>
      <c r="J111" s="710">
        <f t="shared" si="25"/>
        <v>298.00000069191117</v>
      </c>
      <c r="K111" s="710">
        <f t="shared" si="26"/>
        <v>298.00000033570069</v>
      </c>
      <c r="L111" s="710">
        <f t="shared" si="27"/>
        <v>298.00000023791887</v>
      </c>
      <c r="N111" s="580">
        <v>37</v>
      </c>
      <c r="O111" s="710">
        <f t="shared" si="13"/>
        <v>0.14021754598271749</v>
      </c>
      <c r="P111" s="710">
        <f t="shared" si="28"/>
        <v>381.79255428820852</v>
      </c>
      <c r="Q111" s="710">
        <f t="shared" si="30"/>
        <v>361.62280065953723</v>
      </c>
      <c r="R111" s="710">
        <f t="shared" si="17"/>
        <v>347.17734464111606</v>
      </c>
      <c r="S111" s="710">
        <f t="shared" si="18"/>
        <v>338.49901372636589</v>
      </c>
      <c r="T111" s="710">
        <f t="shared" si="29"/>
        <v>335.60309011098752</v>
      </c>
    </row>
    <row r="112" spans="2:20">
      <c r="B112" s="580">
        <v>38</v>
      </c>
      <c r="C112" s="710">
        <f t="shared" si="12"/>
        <v>0.14400720938765579</v>
      </c>
      <c r="D112" s="710">
        <f t="shared" si="19"/>
        <v>817.28657512411507</v>
      </c>
      <c r="E112" s="710">
        <f t="shared" si="20"/>
        <v>310.14511922213762</v>
      </c>
      <c r="F112" s="710">
        <f t="shared" si="21"/>
        <v>298.17781454663947</v>
      </c>
      <c r="G112" s="710">
        <f t="shared" si="22"/>
        <v>298.00187154972184</v>
      </c>
      <c r="H112" s="717">
        <f t="shared" si="23"/>
        <v>298.0000037657278</v>
      </c>
      <c r="I112" s="710">
        <f t="shared" si="24"/>
        <v>298.00000175772567</v>
      </c>
      <c r="J112" s="710">
        <f t="shared" si="25"/>
        <v>298.00000080886502</v>
      </c>
      <c r="K112" s="710">
        <f t="shared" si="26"/>
        <v>298.0000003990848</v>
      </c>
      <c r="L112" s="710">
        <f t="shared" si="27"/>
        <v>298.0000002858738</v>
      </c>
      <c r="N112" s="580">
        <v>38</v>
      </c>
      <c r="O112" s="710">
        <f t="shared" si="13"/>
        <v>0.14400720938765579</v>
      </c>
      <c r="P112" s="710">
        <f t="shared" si="28"/>
        <v>383.17568757028926</v>
      </c>
      <c r="Q112" s="710">
        <f t="shared" si="30"/>
        <v>363.02678380335664</v>
      </c>
      <c r="R112" s="710">
        <f t="shared" si="17"/>
        <v>348.59183196954444</v>
      </c>
      <c r="S112" s="710">
        <f t="shared" si="18"/>
        <v>339.91724927800442</v>
      </c>
      <c r="T112" s="710">
        <f t="shared" si="29"/>
        <v>337.0219808636582</v>
      </c>
    </row>
    <row r="113" spans="2:20">
      <c r="B113" s="580">
        <v>39</v>
      </c>
      <c r="C113" s="710">
        <f t="shared" si="12"/>
        <v>0.1477968727925941</v>
      </c>
      <c r="D113" s="710">
        <f t="shared" si="19"/>
        <v>826.97079320854812</v>
      </c>
      <c r="E113" s="710">
        <f t="shared" si="20"/>
        <v>310.726606761749</v>
      </c>
      <c r="F113" s="710">
        <f t="shared" si="21"/>
        <v>298.19166125062054</v>
      </c>
      <c r="G113" s="710">
        <f t="shared" si="22"/>
        <v>298.00207596783821</v>
      </c>
      <c r="H113" s="717">
        <f t="shared" si="23"/>
        <v>298.00000427211791</v>
      </c>
      <c r="I113" s="710">
        <f t="shared" si="24"/>
        <v>298.00000201749845</v>
      </c>
      <c r="J113" s="710">
        <f t="shared" si="25"/>
        <v>298.00000094108384</v>
      </c>
      <c r="K113" s="710">
        <f t="shared" si="26"/>
        <v>298.00000047182351</v>
      </c>
      <c r="L113" s="710">
        <f t="shared" si="27"/>
        <v>298.00000034139515</v>
      </c>
      <c r="N113" s="580">
        <v>39</v>
      </c>
      <c r="O113" s="710">
        <f t="shared" si="13"/>
        <v>0.1477968727925941</v>
      </c>
      <c r="P113" s="710">
        <f t="shared" si="28"/>
        <v>384.55595658228924</v>
      </c>
      <c r="Q113" s="710">
        <f t="shared" si="30"/>
        <v>364.42822949065464</v>
      </c>
      <c r="R113" s="710">
        <f t="shared" si="17"/>
        <v>350.0046622814146</v>
      </c>
      <c r="S113" s="710">
        <f t="shared" si="18"/>
        <v>341.33472621237723</v>
      </c>
      <c r="T113" s="710">
        <f t="shared" si="29"/>
        <v>338.44048757616787</v>
      </c>
    </row>
    <row r="114" spans="2:20">
      <c r="B114" s="580">
        <v>40</v>
      </c>
      <c r="C114" s="710">
        <f t="shared" si="12"/>
        <v>0.1515865361975324</v>
      </c>
      <c r="D114" s="710">
        <f t="shared" si="19"/>
        <v>836.49430594916271</v>
      </c>
      <c r="E114" s="710">
        <f t="shared" si="20"/>
        <v>311.3181171353533</v>
      </c>
      <c r="F114" s="710">
        <f t="shared" si="21"/>
        <v>298.20615852017113</v>
      </c>
      <c r="G114" s="710">
        <f t="shared" si="22"/>
        <v>298.0022961667604</v>
      </c>
      <c r="H114" s="717">
        <f t="shared" si="23"/>
        <v>298.00000482957159</v>
      </c>
      <c r="I114" s="710">
        <f t="shared" si="24"/>
        <v>298.00000230647356</v>
      </c>
      <c r="J114" s="710">
        <f t="shared" si="25"/>
        <v>298.00000108999893</v>
      </c>
      <c r="K114" s="710">
        <f t="shared" si="26"/>
        <v>298.00000055492791</v>
      </c>
      <c r="L114" s="710">
        <f t="shared" si="27"/>
        <v>298.00000040535974</v>
      </c>
      <c r="N114" s="580">
        <v>40</v>
      </c>
      <c r="O114" s="710">
        <f t="shared" si="13"/>
        <v>0.1515865361975324</v>
      </c>
      <c r="P114" s="710">
        <f t="shared" si="28"/>
        <v>385.93354874891872</v>
      </c>
      <c r="Q114" s="710">
        <f t="shared" si="30"/>
        <v>365.82727350789656</v>
      </c>
      <c r="R114" s="710">
        <f t="shared" si="17"/>
        <v>351.41583998156318</v>
      </c>
      <c r="S114" s="710">
        <f t="shared" si="18"/>
        <v>342.7513160530192</v>
      </c>
      <c r="T114" s="710">
        <f t="shared" si="29"/>
        <v>339.85842652242468</v>
      </c>
    </row>
    <row r="115" spans="2:20">
      <c r="B115" s="580">
        <v>41</v>
      </c>
      <c r="C115" s="710">
        <f t="shared" si="12"/>
        <v>0.15537619960247073</v>
      </c>
      <c r="D115" s="710">
        <f t="shared" si="19"/>
        <v>845.85982638339954</v>
      </c>
      <c r="E115" s="710">
        <f t="shared" si="20"/>
        <v>311.91943884934761</v>
      </c>
      <c r="F115" s="710">
        <f t="shared" si="21"/>
        <v>298.22131661579817</v>
      </c>
      <c r="G115" s="710">
        <f t="shared" si="22"/>
        <v>298.00253287345032</v>
      </c>
      <c r="H115" s="717">
        <f t="shared" si="23"/>
        <v>298.00000544159082</v>
      </c>
      <c r="I115" s="710">
        <f t="shared" si="24"/>
        <v>298.00000262694556</v>
      </c>
      <c r="J115" s="710">
        <f t="shared" si="25"/>
        <v>298.00000125712495</v>
      </c>
      <c r="K115" s="710">
        <f t="shared" si="26"/>
        <v>298.00000064947915</v>
      </c>
      <c r="L115" s="710">
        <f t="shared" si="27"/>
        <v>298.00000047871021</v>
      </c>
      <c r="N115" s="580">
        <v>41</v>
      </c>
      <c r="O115" s="710">
        <f t="shared" si="13"/>
        <v>0.15537619960247073</v>
      </c>
      <c r="P115" s="710">
        <f t="shared" si="28"/>
        <v>387.30862439049815</v>
      </c>
      <c r="Q115" s="710">
        <f t="shared" si="30"/>
        <v>367.22403208310158</v>
      </c>
      <c r="R115" s="710">
        <f t="shared" si="17"/>
        <v>352.82536910700594</v>
      </c>
      <c r="S115" s="710">
        <f t="shared" si="18"/>
        <v>344.16690936397828</v>
      </c>
      <c r="T115" s="710">
        <f t="shared" si="29"/>
        <v>341.27564108630384</v>
      </c>
    </row>
    <row r="116" spans="2:20">
      <c r="B116" s="580">
        <v>42</v>
      </c>
      <c r="C116" s="710">
        <f t="shared" si="12"/>
        <v>0.15916586300740904</v>
      </c>
      <c r="D116" s="710">
        <f t="shared" si="19"/>
        <v>855.07002164771814</v>
      </c>
      <c r="E116" s="710">
        <f t="shared" si="20"/>
        <v>312.53036410484032</v>
      </c>
      <c r="F116" s="710">
        <f t="shared" si="21"/>
        <v>298.23714552640553</v>
      </c>
      <c r="G116" s="710">
        <f t="shared" si="22"/>
        <v>298.00278682521576</v>
      </c>
      <c r="H116" s="717">
        <f t="shared" si="23"/>
        <v>298.00000611180747</v>
      </c>
      <c r="I116" s="710">
        <f t="shared" si="24"/>
        <v>298.00000298131386</v>
      </c>
      <c r="J116" s="710">
        <f t="shared" si="25"/>
        <v>298.00000144406152</v>
      </c>
      <c r="K116" s="710">
        <f t="shared" si="26"/>
        <v>298.00000075663075</v>
      </c>
      <c r="L116" s="710">
        <f t="shared" si="27"/>
        <v>298.00000056245716</v>
      </c>
      <c r="N116" s="580">
        <v>42</v>
      </c>
      <c r="O116" s="710">
        <f t="shared" si="13"/>
        <v>0.15916586300740904</v>
      </c>
      <c r="P116" s="710">
        <f t="shared" si="28"/>
        <v>388.68132068105774</v>
      </c>
      <c r="Q116" s="710">
        <f t="shared" si="30"/>
        <v>368.61860474190252</v>
      </c>
      <c r="R116" s="710">
        <f t="shared" si="17"/>
        <v>354.23325338033476</v>
      </c>
      <c r="S116" s="710">
        <f t="shared" si="18"/>
        <v>345.58141296875874</v>
      </c>
      <c r="T116" s="710">
        <f t="shared" si="29"/>
        <v>342.69199780210414</v>
      </c>
    </row>
    <row r="117" spans="2:20">
      <c r="B117" s="580">
        <v>43</v>
      </c>
      <c r="C117" s="710">
        <f t="shared" si="12"/>
        <v>0.16295552641234734</v>
      </c>
      <c r="D117" s="710">
        <f t="shared" si="19"/>
        <v>864.12751375445418</v>
      </c>
      <c r="E117" s="710">
        <f t="shared" si="20"/>
        <v>313.15068873475298</v>
      </c>
      <c r="F117" s="710">
        <f t="shared" si="21"/>
        <v>298.2536549742826</v>
      </c>
      <c r="G117" s="710">
        <f t="shared" si="22"/>
        <v>298.0030587693671</v>
      </c>
      <c r="H117" s="717">
        <f t="shared" si="23"/>
        <v>298.00000684398407</v>
      </c>
      <c r="I117" s="710">
        <f t="shared" si="24"/>
        <v>298.00000337208388</v>
      </c>
      <c r="J117" s="710">
        <f t="shared" si="25"/>
        <v>298.00000165249497</v>
      </c>
      <c r="K117" s="710">
        <f t="shared" si="26"/>
        <v>298.00000087761066</v>
      </c>
      <c r="L117" s="710">
        <f t="shared" si="27"/>
        <v>298.00000065768126</v>
      </c>
      <c r="N117" s="580">
        <v>43</v>
      </c>
      <c r="O117" s="710">
        <f t="shared" si="13"/>
        <v>0.16295552641234734</v>
      </c>
      <c r="P117" s="710">
        <f t="shared" si="28"/>
        <v>390.0517550283833</v>
      </c>
      <c r="Q117" s="710">
        <f t="shared" si="30"/>
        <v>370.01107674649865</v>
      </c>
      <c r="R117" s="710">
        <f t="shared" si="17"/>
        <v>355.639496255317</v>
      </c>
      <c r="S117" s="710">
        <f t="shared" si="18"/>
        <v>346.99474757541896</v>
      </c>
      <c r="T117" s="710">
        <f t="shared" si="29"/>
        <v>344.10738297326759</v>
      </c>
    </row>
    <row r="118" spans="2:20">
      <c r="B118" s="580">
        <v>44</v>
      </c>
      <c r="C118" s="710">
        <f t="shared" si="12"/>
        <v>0.16674518981728564</v>
      </c>
      <c r="D118" s="710">
        <f t="shared" si="19"/>
        <v>873.03488035552732</v>
      </c>
      <c r="E118" s="710">
        <f t="shared" si="20"/>
        <v>313.78021214198782</v>
      </c>
      <c r="F118" s="710">
        <f t="shared" si="21"/>
        <v>298.2708544200072</v>
      </c>
      <c r="G118" s="710">
        <f t="shared" si="22"/>
        <v>298.00334946288109</v>
      </c>
      <c r="H118" s="717">
        <f t="shared" si="23"/>
        <v>298.00000764201417</v>
      </c>
      <c r="I118" s="710">
        <f t="shared" si="24"/>
        <v>298.00000380186856</v>
      </c>
      <c r="J118" s="710">
        <f t="shared" si="25"/>
        <v>298.00000188420012</v>
      </c>
      <c r="K118" s="710">
        <f t="shared" si="26"/>
        <v>298.00000101372297</v>
      </c>
      <c r="L118" s="710">
        <f t="shared" si="27"/>
        <v>298.00000076553522</v>
      </c>
      <c r="N118" s="580">
        <v>44</v>
      </c>
      <c r="O118" s="710">
        <f t="shared" si="13"/>
        <v>0.16674518981728564</v>
      </c>
      <c r="P118" s="710">
        <f t="shared" si="28"/>
        <v>391.42002796043039</v>
      </c>
      <c r="Q118" s="710">
        <f t="shared" si="30"/>
        <v>371.40152117841615</v>
      </c>
      <c r="R118" s="710">
        <f t="shared" si="17"/>
        <v>357.0441009558366</v>
      </c>
      <c r="S118" s="710">
        <f t="shared" si="18"/>
        <v>348.40684574850769</v>
      </c>
      <c r="T118" s="710">
        <f t="shared" si="29"/>
        <v>345.52169978491196</v>
      </c>
    </row>
    <row r="119" spans="2:20">
      <c r="B119" s="580">
        <v>45</v>
      </c>
      <c r="C119" s="710">
        <f t="shared" si="12"/>
        <v>0.17053485322222398</v>
      </c>
      <c r="D119" s="710">
        <f t="shared" si="19"/>
        <v>881.79465549322367</v>
      </c>
      <c r="E119" s="710">
        <f t="shared" si="20"/>
        <v>314.41873723864285</v>
      </c>
      <c r="F119" s="710">
        <f t="shared" si="21"/>
        <v>298.28875306726371</v>
      </c>
      <c r="G119" s="710">
        <f t="shared" si="22"/>
        <v>298.00365967207068</v>
      </c>
      <c r="H119" s="717">
        <f t="shared" si="23"/>
        <v>298.00000850992296</v>
      </c>
      <c r="I119" s="710">
        <f t="shared" si="24"/>
        <v>298.00000427338932</v>
      </c>
      <c r="J119" s="710">
        <f t="shared" si="25"/>
        <v>298.00000214104188</v>
      </c>
      <c r="K119" s="710">
        <f t="shared" si="26"/>
        <v>298.00000116635022</v>
      </c>
      <c r="L119" s="710">
        <f t="shared" si="27"/>
        <v>298.00000088724613</v>
      </c>
      <c r="N119" s="580">
        <v>45</v>
      </c>
      <c r="O119" s="710">
        <f t="shared" si="13"/>
        <v>0.17053485322222398</v>
      </c>
      <c r="P119" s="710">
        <f t="shared" si="28"/>
        <v>392.78622559019709</v>
      </c>
      <c r="Q119" s="710">
        <f t="shared" si="30"/>
        <v>372.7900007170964</v>
      </c>
      <c r="R119" s="710">
        <f t="shared" si="17"/>
        <v>358.44707050914855</v>
      </c>
      <c r="S119" s="710">
        <f t="shared" si="18"/>
        <v>349.81765017718521</v>
      </c>
      <c r="T119" s="710">
        <f t="shared" si="29"/>
        <v>346.93486583805799</v>
      </c>
    </row>
    <row r="120" spans="2:20">
      <c r="B120" s="580">
        <v>46</v>
      </c>
      <c r="C120" s="710">
        <f t="shared" si="12"/>
        <v>0.17432451662716228</v>
      </c>
      <c r="D120" s="710">
        <f t="shared" si="19"/>
        <v>890.40933033826991</v>
      </c>
      <c r="E120" s="710">
        <f t="shared" si="20"/>
        <v>315.06607038625737</v>
      </c>
      <c r="F120" s="710">
        <f t="shared" si="21"/>
        <v>298.30735986757838</v>
      </c>
      <c r="G120" s="710">
        <f t="shared" si="22"/>
        <v>298.00399017226181</v>
      </c>
      <c r="H120" s="717">
        <f t="shared" si="23"/>
        <v>298.00000945186764</v>
      </c>
      <c r="I120" s="710">
        <f t="shared" si="24"/>
        <v>298.00000478947737</v>
      </c>
      <c r="J120" s="710">
        <f t="shared" si="25"/>
        <v>298.00000242497697</v>
      </c>
      <c r="K120" s="710">
        <f t="shared" si="26"/>
        <v>298.00000133695511</v>
      </c>
      <c r="L120" s="710">
        <f t="shared" si="27"/>
        <v>298.00000102411724</v>
      </c>
      <c r="N120" s="580">
        <v>46</v>
      </c>
      <c r="O120" s="710">
        <f t="shared" si="13"/>
        <v>0.17432451662716228</v>
      </c>
      <c r="P120" s="710">
        <f t="shared" si="28"/>
        <v>394.15042172061987</v>
      </c>
      <c r="Q120" s="710">
        <f t="shared" si="30"/>
        <v>374.17656915873476</v>
      </c>
      <c r="R120" s="710">
        <f t="shared" si="17"/>
        <v>359.84840777427672</v>
      </c>
      <c r="S120" s="710">
        <f t="shared" si="18"/>
        <v>351.22711219627388</v>
      </c>
      <c r="T120" s="710">
        <f t="shared" si="29"/>
        <v>348.34681104396572</v>
      </c>
    </row>
    <row r="121" spans="2:20">
      <c r="B121" s="580">
        <v>47</v>
      </c>
      <c r="C121" s="710">
        <f t="shared" si="12"/>
        <v>0.17811418003210058</v>
      </c>
      <c r="D121" s="710">
        <f t="shared" si="19"/>
        <v>898.88135391541493</v>
      </c>
      <c r="E121" s="710">
        <f t="shared" si="20"/>
        <v>315.72202133707009</v>
      </c>
      <c r="F121" s="710">
        <f t="shared" si="21"/>
        <v>298.32668352497268</v>
      </c>
      <c r="G121" s="710">
        <f t="shared" si="22"/>
        <v>298.00434174747625</v>
      </c>
      <c r="H121" s="717">
        <f t="shared" si="23"/>
        <v>298.00001047213806</v>
      </c>
      <c r="I121" s="710">
        <f t="shared" si="24"/>
        <v>298.00000535307464</v>
      </c>
      <c r="J121" s="710">
        <f t="shared" si="25"/>
        <v>298.00000273805546</v>
      </c>
      <c r="K121" s="710">
        <f t="shared" si="26"/>
        <v>298.00000152708242</v>
      </c>
      <c r="L121" s="710">
        <f t="shared" si="27"/>
        <v>298.0000011775299</v>
      </c>
      <c r="N121" s="580">
        <v>47</v>
      </c>
      <c r="O121" s="710">
        <f t="shared" si="13"/>
        <v>0.17811418003210058</v>
      </c>
      <c r="P121" s="710">
        <f t="shared" si="28"/>
        <v>395.5126796420646</v>
      </c>
      <c r="Q121" s="710">
        <f t="shared" si="30"/>
        <v>375.56127271330257</v>
      </c>
      <c r="R121" s="710">
        <f t="shared" si="17"/>
        <v>361.24811546626586</v>
      </c>
      <c r="S121" s="710">
        <f t="shared" si="18"/>
        <v>352.63519052329923</v>
      </c>
      <c r="T121" s="710">
        <f t="shared" si="29"/>
        <v>349.75747582598893</v>
      </c>
    </row>
    <row r="122" spans="2:20">
      <c r="B122" s="580">
        <v>48</v>
      </c>
      <c r="C122" s="710">
        <f t="shared" si="12"/>
        <v>0.18190384343703889</v>
      </c>
      <c r="D122" s="710">
        <f t="shared" si="19"/>
        <v>907.21313381673156</v>
      </c>
      <c r="E122" s="710">
        <f t="shared" si="20"/>
        <v>316.38640317627244</v>
      </c>
      <c r="F122" s="710">
        <f t="shared" si="21"/>
        <v>298.34673250053686</v>
      </c>
      <c r="G122" s="710">
        <f t="shared" si="22"/>
        <v>298.00471519012063</v>
      </c>
      <c r="H122" s="717">
        <f t="shared" si="23"/>
        <v>298.0000115751568</v>
      </c>
      <c r="I122" s="710">
        <f t="shared" si="24"/>
        <v>298.00000596723487</v>
      </c>
      <c r="J122" s="710">
        <f t="shared" si="25"/>
        <v>298.0000030824221</v>
      </c>
      <c r="K122" s="710">
        <f t="shared" si="26"/>
        <v>298.00000173836065</v>
      </c>
      <c r="L122" s="710">
        <f t="shared" si="27"/>
        <v>298.00000134894555</v>
      </c>
      <c r="N122" s="580">
        <v>48</v>
      </c>
      <c r="O122" s="710">
        <f t="shared" si="13"/>
        <v>0.18190384343703889</v>
      </c>
      <c r="P122" s="710">
        <f t="shared" si="28"/>
        <v>396.8730536673059</v>
      </c>
      <c r="Q122" s="710">
        <f t="shared" si="30"/>
        <v>376.94415111214971</v>
      </c>
      <c r="R122" s="710">
        <f t="shared" si="17"/>
        <v>362.64619617689112</v>
      </c>
      <c r="S122" s="710">
        <f t="shared" si="18"/>
        <v>354.04185017997804</v>
      </c>
      <c r="T122" s="710">
        <f t="shared" si="29"/>
        <v>351.16680958403668</v>
      </c>
    </row>
    <row r="123" spans="2:20">
      <c r="B123" s="580">
        <v>49</v>
      </c>
      <c r="C123" s="710">
        <f t="shared" si="12"/>
        <v>0.18569350684197719</v>
      </c>
      <c r="D123" s="710">
        <f t="shared" si="19"/>
        <v>915.40703690284374</v>
      </c>
      <c r="E123" s="710">
        <f t="shared" si="20"/>
        <v>317.05903226524066</v>
      </c>
      <c r="F123" s="710">
        <f t="shared" si="21"/>
        <v>298.36751501692385</v>
      </c>
      <c r="G123" s="710">
        <f t="shared" si="22"/>
        <v>298.00511130068162</v>
      </c>
      <c r="H123" s="717">
        <f t="shared" si="23"/>
        <v>298.00001276547982</v>
      </c>
      <c r="I123" s="710">
        <f t="shared" si="24"/>
        <v>298.00000663512452</v>
      </c>
      <c r="J123" s="710">
        <f t="shared" si="25"/>
        <v>298.000003460318</v>
      </c>
      <c r="K123" s="710">
        <f t="shared" si="26"/>
        <v>298.00000197250415</v>
      </c>
      <c r="L123" s="710">
        <f t="shared" si="27"/>
        <v>298.0000015399076</v>
      </c>
      <c r="N123" s="580">
        <v>49</v>
      </c>
      <c r="O123" s="710">
        <f t="shared" si="13"/>
        <v>0.18569350684197719</v>
      </c>
      <c r="P123" s="710">
        <f t="shared" si="28"/>
        <v>398.23159044233466</v>
      </c>
      <c r="Q123" s="710">
        <f t="shared" si="30"/>
        <v>378.32523855384909</v>
      </c>
      <c r="R123" s="710">
        <f t="shared" si="17"/>
        <v>364.04265239234411</v>
      </c>
      <c r="S123" s="710">
        <f t="shared" si="18"/>
        <v>355.44706157121561</v>
      </c>
      <c r="T123" s="710">
        <f t="shared" si="29"/>
        <v>352.57476938328972</v>
      </c>
    </row>
    <row r="124" spans="2:20">
      <c r="B124" s="580">
        <v>50</v>
      </c>
      <c r="C124" s="710">
        <f t="shared" si="12"/>
        <v>0.18948317024691552</v>
      </c>
      <c r="D124" s="710">
        <f t="shared" si="19"/>
        <v>923.46538999228596</v>
      </c>
      <c r="E124" s="710">
        <f t="shared" si="20"/>
        <v>317.7397281857302</v>
      </c>
      <c r="F124" s="710">
        <f t="shared" si="21"/>
        <v>298.38903906276636</v>
      </c>
      <c r="G124" s="710">
        <f t="shared" si="22"/>
        <v>298.00553088742714</v>
      </c>
      <c r="H124" s="717">
        <f t="shared" si="23"/>
        <v>298.00001404779664</v>
      </c>
      <c r="I124" s="710">
        <f t="shared" si="24"/>
        <v>298.00000736002403</v>
      </c>
      <c r="J124" s="710">
        <f t="shared" si="25"/>
        <v>298.00000387408215</v>
      </c>
      <c r="K124" s="710">
        <f t="shared" si="26"/>
        <v>298.00000223131445</v>
      </c>
      <c r="L124" s="710">
        <f t="shared" si="27"/>
        <v>298.00000175204326</v>
      </c>
      <c r="N124" s="580">
        <v>50</v>
      </c>
      <c r="O124" s="710">
        <f t="shared" si="13"/>
        <v>0.18948317024691552</v>
      </c>
      <c r="P124" s="710">
        <f t="shared" si="28"/>
        <v>399.58833006573116</v>
      </c>
      <c r="Q124" s="710">
        <f t="shared" si="30"/>
        <v>379.70456451190751</v>
      </c>
      <c r="R124" s="710">
        <f t="shared" si="17"/>
        <v>365.43748650833606</v>
      </c>
      <c r="S124" s="710">
        <f t="shared" si="18"/>
        <v>356.85079969861005</v>
      </c>
      <c r="T124" s="710">
        <f t="shared" si="29"/>
        <v>353.98131883442142</v>
      </c>
    </row>
    <row r="125" spans="2:20">
      <c r="B125" s="580">
        <v>51</v>
      </c>
      <c r="C125" s="710">
        <f t="shared" si="12"/>
        <v>0.19327283365185383</v>
      </c>
      <c r="D125" s="710">
        <f t="shared" si="19"/>
        <v>931.3904805391943</v>
      </c>
      <c r="E125" s="710">
        <f t="shared" si="20"/>
        <v>318.4283136850155</v>
      </c>
      <c r="F125" s="710">
        <f t="shared" si="21"/>
        <v>298.41131239701713</v>
      </c>
      <c r="G125" s="710">
        <f t="shared" si="22"/>
        <v>298.00597476611352</v>
      </c>
      <c r="H125" s="717">
        <f t="shared" si="23"/>
        <v>298.00001542693053</v>
      </c>
      <c r="I125" s="710">
        <f t="shared" si="24"/>
        <v>298.00000814532848</v>
      </c>
      <c r="J125" s="710">
        <f t="shared" si="25"/>
        <v>298.00000432615252</v>
      </c>
      <c r="K125" s="710">
        <f t="shared" si="26"/>
        <v>298.00000251668212</v>
      </c>
      <c r="L125" s="710">
        <f t="shared" si="27"/>
        <v>298.0000019870651</v>
      </c>
      <c r="N125" s="580">
        <v>51</v>
      </c>
      <c r="O125" s="710">
        <f t="shared" si="13"/>
        <v>0.19327283365185383</v>
      </c>
      <c r="P125" s="710">
        <f t="shared" si="28"/>
        <v>400.94330704456166</v>
      </c>
      <c r="Q125" s="710">
        <f t="shared" si="30"/>
        <v>381.08215442451683</v>
      </c>
      <c r="R125" s="710">
        <f t="shared" si="17"/>
        <v>366.83070084299584</v>
      </c>
      <c r="S125" s="710">
        <f t="shared" si="18"/>
        <v>358.25304348881855</v>
      </c>
      <c r="T125" s="710">
        <f t="shared" si="29"/>
        <v>355.38642713735481</v>
      </c>
    </row>
    <row r="126" spans="2:20">
      <c r="B126" s="580">
        <v>52</v>
      </c>
      <c r="C126" s="710">
        <f t="shared" si="12"/>
        <v>0.19706249705679213</v>
      </c>
      <c r="D126" s="710">
        <f t="shared" si="19"/>
        <v>939.18455729952689</v>
      </c>
      <c r="E126" s="710">
        <f t="shared" si="20"/>
        <v>319.12461462195967</v>
      </c>
      <c r="F126" s="710">
        <f t="shared" si="21"/>
        <v>298.43434255321449</v>
      </c>
      <c r="G126" s="710">
        <f t="shared" si="22"/>
        <v>298.00644375969819</v>
      </c>
      <c r="H126" s="717">
        <f t="shared" si="23"/>
        <v>298.00001690783904</v>
      </c>
      <c r="I126" s="710">
        <f t="shared" si="24"/>
        <v>298.00000899454841</v>
      </c>
      <c r="J126" s="710">
        <f t="shared" si="25"/>
        <v>298.00000481906761</v>
      </c>
      <c r="K126" s="710">
        <f t="shared" si="26"/>
        <v>298.0000028305883</v>
      </c>
      <c r="L126" s="710">
        <f t="shared" si="27"/>
        <v>298.00000224677291</v>
      </c>
      <c r="N126" s="580">
        <v>52</v>
      </c>
      <c r="O126" s="710">
        <f t="shared" si="13"/>
        <v>0.19706249705679213</v>
      </c>
      <c r="P126" s="710">
        <f t="shared" si="28"/>
        <v>402.29655111067359</v>
      </c>
      <c r="Q126" s="710">
        <f t="shared" si="30"/>
        <v>382.45803028357147</v>
      </c>
      <c r="R126" s="710">
        <f t="shared" si="17"/>
        <v>368.2222976478846</v>
      </c>
      <c r="S126" s="710">
        <f t="shared" si="18"/>
        <v>359.65377522001182</v>
      </c>
      <c r="T126" s="710">
        <f t="shared" si="29"/>
        <v>356.79006826467281</v>
      </c>
    </row>
    <row r="127" spans="2:20">
      <c r="B127" s="580">
        <v>53</v>
      </c>
      <c r="C127" s="710">
        <f t="shared" si="12"/>
        <v>0.20085216046173043</v>
      </c>
      <c r="D127" s="710">
        <f t="shared" si="19"/>
        <v>946.84983098600901</v>
      </c>
      <c r="E127" s="710">
        <f t="shared" si="20"/>
        <v>319.8284599139983</v>
      </c>
      <c r="F127" s="710">
        <f t="shared" si="21"/>
        <v>298.45813684367431</v>
      </c>
      <c r="G127" s="710">
        <f t="shared" si="22"/>
        <v>298.00693869805826</v>
      </c>
      <c r="H127" s="717">
        <f t="shared" si="23"/>
        <v>298.00001849561409</v>
      </c>
      <c r="I127" s="710">
        <f t="shared" si="24"/>
        <v>298.000009911311</v>
      </c>
      <c r="J127" s="710">
        <f t="shared" si="25"/>
        <v>298.00000535546758</v>
      </c>
      <c r="K127" s="710">
        <f t="shared" si="26"/>
        <v>298.00000317510649</v>
      </c>
      <c r="L127" s="710">
        <f t="shared" si="27"/>
        <v>298.00000253305541</v>
      </c>
      <c r="N127" s="580">
        <v>53</v>
      </c>
      <c r="O127" s="710">
        <f t="shared" si="13"/>
        <v>0.20085216046173043</v>
      </c>
      <c r="P127" s="710">
        <f t="shared" si="28"/>
        <v>403.64808791777693</v>
      </c>
      <c r="Q127" s="710">
        <f t="shared" si="30"/>
        <v>383.83221113766467</v>
      </c>
      <c r="R127" s="710">
        <f t="shared" si="17"/>
        <v>369.6122791174023</v>
      </c>
      <c r="S127" s="710">
        <f t="shared" si="18"/>
        <v>361.05298003209134</v>
      </c>
      <c r="T127" s="710">
        <f t="shared" si="29"/>
        <v>358.19222026428594</v>
      </c>
    </row>
    <row r="128" spans="2:20">
      <c r="B128" s="580">
        <v>54</v>
      </c>
      <c r="C128" s="710">
        <f t="shared" si="12"/>
        <v>0.20464182386666877</v>
      </c>
      <c r="D128" s="710">
        <f t="shared" si="19"/>
        <v>954.38847491199158</v>
      </c>
      <c r="E128" s="710">
        <f t="shared" si="20"/>
        <v>320.53968148502184</v>
      </c>
      <c r="F128" s="710">
        <f t="shared" si="21"/>
        <v>298.48270236360935</v>
      </c>
      <c r="G128" s="710">
        <f t="shared" si="22"/>
        <v>298.0074604177147</v>
      </c>
      <c r="H128" s="717">
        <f t="shared" si="23"/>
        <v>298.00002019548208</v>
      </c>
      <c r="I128" s="710">
        <f t="shared" si="24"/>
        <v>298.00001089936052</v>
      </c>
      <c r="J128" s="710">
        <f t="shared" si="25"/>
        <v>298.00000593809574</v>
      </c>
      <c r="K128" s="710">
        <f t="shared" si="26"/>
        <v>298.00000355240365</v>
      </c>
      <c r="L128" s="710">
        <f t="shared" si="27"/>
        <v>298.00000284789189</v>
      </c>
      <c r="N128" s="580">
        <v>54</v>
      </c>
      <c r="O128" s="710">
        <f t="shared" si="13"/>
        <v>0.20464182386666877</v>
      </c>
      <c r="P128" s="710">
        <f t="shared" si="28"/>
        <v>404.99793963672136</v>
      </c>
      <c r="Q128" s="710">
        <f t="shared" si="30"/>
        <v>385.20471352162622</v>
      </c>
      <c r="R128" s="710">
        <f t="shared" si="17"/>
        <v>371.00064739682045</v>
      </c>
      <c r="S128" s="710">
        <f t="shared" si="18"/>
        <v>362.4506455084362</v>
      </c>
      <c r="T128" s="710">
        <f t="shared" si="29"/>
        <v>359.59286466394104</v>
      </c>
    </row>
    <row r="129" spans="2:20">
      <c r="B129" s="580">
        <v>55</v>
      </c>
      <c r="C129" s="710">
        <f t="shared" si="12"/>
        <v>0.20843148727160707</v>
      </c>
      <c r="D129" s="710">
        <f t="shared" si="19"/>
        <v>961.80262562441305</v>
      </c>
      <c r="E129" s="710">
        <f t="shared" si="20"/>
        <v>321.25811421414107</v>
      </c>
      <c r="F129" s="710">
        <f t="shared" si="21"/>
        <v>298.50804599517744</v>
      </c>
      <c r="G129" s="710">
        <f t="shared" si="22"/>
        <v>298.00800976156199</v>
      </c>
      <c r="H129" s="717">
        <f t="shared" si="23"/>
        <v>298.00002201280404</v>
      </c>
      <c r="I129" s="710">
        <f t="shared" si="24"/>
        <v>298.0000119625592</v>
      </c>
      <c r="J129" s="710">
        <f t="shared" si="25"/>
        <v>298.00000656979955</v>
      </c>
      <c r="K129" s="710">
        <f t="shared" si="26"/>
        <v>298.00000396474218</v>
      </c>
      <c r="L129" s="710">
        <f t="shared" si="27"/>
        <v>298.00000319335362</v>
      </c>
      <c r="N129" s="580">
        <v>55</v>
      </c>
      <c r="O129" s="710">
        <f t="shared" si="13"/>
        <v>0.20843148727160707</v>
      </c>
      <c r="P129" s="710">
        <f t="shared" si="28"/>
        <v>406.34612546383869</v>
      </c>
      <c r="Q129" s="710">
        <f t="shared" si="30"/>
        <v>386.57555182332891</v>
      </c>
      <c r="R129" s="710">
        <f t="shared" si="17"/>
        <v>372.38740458914276</v>
      </c>
      <c r="S129" s="710">
        <f t="shared" si="18"/>
        <v>363.84676131873294</v>
      </c>
      <c r="T129" s="710">
        <f t="shared" si="29"/>
        <v>360.99198596269792</v>
      </c>
    </row>
    <row r="130" spans="2:20">
      <c r="B130" s="580">
        <v>56</v>
      </c>
      <c r="C130" s="710">
        <f t="shared" si="12"/>
        <v>0.21222115067654537</v>
      </c>
      <c r="D130" s="710">
        <f t="shared" si="19"/>
        <v>969.09438352604707</v>
      </c>
      <c r="E130" s="710">
        <f t="shared" si="20"/>
        <v>321.98359588532099</v>
      </c>
      <c r="F130" s="710">
        <f t="shared" si="21"/>
        <v>298.53417441145962</v>
      </c>
      <c r="G130" s="710">
        <f t="shared" si="22"/>
        <v>298.008587578603</v>
      </c>
      <c r="H130" s="717">
        <f t="shared" si="23"/>
        <v>298.0000239530761</v>
      </c>
      <c r="I130" s="710">
        <f t="shared" si="24"/>
        <v>298.00001310488813</v>
      </c>
      <c r="J130" s="710">
        <f t="shared" si="25"/>
        <v>298.00000725353181</v>
      </c>
      <c r="K130" s="710">
        <f t="shared" si="26"/>
        <v>298.00000441448123</v>
      </c>
      <c r="L130" s="710">
        <f t="shared" si="27"/>
        <v>298.00000357160548</v>
      </c>
      <c r="N130" s="580">
        <v>56</v>
      </c>
      <c r="O130" s="710">
        <f t="shared" si="13"/>
        <v>0.21222115067654537</v>
      </c>
      <c r="P130" s="710">
        <f t="shared" si="28"/>
        <v>407.69266205504476</v>
      </c>
      <c r="Q130" s="710">
        <f t="shared" si="30"/>
        <v>387.94473859692641</v>
      </c>
      <c r="R130" s="710">
        <f t="shared" si="17"/>
        <v>373.77255276096332</v>
      </c>
      <c r="S130" s="710">
        <f t="shared" si="18"/>
        <v>365.24131891396894</v>
      </c>
      <c r="T130" s="710">
        <f t="shared" si="29"/>
        <v>362.38957119667236</v>
      </c>
    </row>
    <row r="131" spans="2:20">
      <c r="B131" s="580">
        <v>57</v>
      </c>
      <c r="C131" s="710">
        <f t="shared" si="12"/>
        <v>0.21601081408148368</v>
      </c>
      <c r="D131" s="710">
        <f t="shared" si="19"/>
        <v>976.26581348721845</v>
      </c>
      <c r="E131" s="710">
        <f t="shared" si="20"/>
        <v>322.7159671378688</v>
      </c>
      <c r="F131" s="710">
        <f t="shared" si="21"/>
        <v>298.56109408036968</v>
      </c>
      <c r="G131" s="710">
        <f t="shared" si="22"/>
        <v>298.00919472368923</v>
      </c>
      <c r="H131" s="717">
        <f t="shared" si="23"/>
        <v>298.00002602192927</v>
      </c>
      <c r="I131" s="710">
        <f t="shared" si="24"/>
        <v>298.00001433044758</v>
      </c>
      <c r="J131" s="710">
        <f t="shared" si="25"/>
        <v>298.00000799235193</v>
      </c>
      <c r="K131" s="710">
        <f t="shared" si="26"/>
        <v>298.00000490407763</v>
      </c>
      <c r="L131" s="710">
        <f t="shared" si="27"/>
        <v>298.00000398490755</v>
      </c>
      <c r="N131" s="580">
        <v>57</v>
      </c>
      <c r="O131" s="710">
        <f t="shared" si="13"/>
        <v>0.21601081408148368</v>
      </c>
      <c r="P131" s="710">
        <f t="shared" si="28"/>
        <v>409.03756389654495</v>
      </c>
      <c r="Q131" s="710">
        <f t="shared" si="30"/>
        <v>389.31228483034511</v>
      </c>
      <c r="R131" s="710">
        <f t="shared" si="17"/>
        <v>375.15609394747065</v>
      </c>
      <c r="S131" s="710">
        <f t="shared" si="18"/>
        <v>366.63431126596913</v>
      </c>
      <c r="T131" s="710">
        <f t="shared" si="29"/>
        <v>363.78560956819985</v>
      </c>
    </row>
    <row r="132" spans="2:20">
      <c r="B132" s="580">
        <v>58</v>
      </c>
      <c r="C132" s="710">
        <f t="shared" si="12"/>
        <v>0.21980047748642201</v>
      </c>
      <c r="D132" s="710">
        <f t="shared" si="19"/>
        <v>983.31894544716624</v>
      </c>
      <c r="E132" s="710">
        <f t="shared" si="20"/>
        <v>323.45507141776045</v>
      </c>
      <c r="F132" s="710">
        <f t="shared" si="21"/>
        <v>298.58881126849593</v>
      </c>
      <c r="G132" s="710">
        <f t="shared" si="22"/>
        <v>298.00983205726652</v>
      </c>
      <c r="H132" s="717">
        <f t="shared" si="23"/>
        <v>298.00002822512971</v>
      </c>
      <c r="I132" s="710">
        <f t="shared" si="24"/>
        <v>298.00001564345825</v>
      </c>
      <c r="J132" s="710">
        <f t="shared" si="25"/>
        <v>298.00000878942689</v>
      </c>
      <c r="K132" s="710">
        <f t="shared" si="26"/>
        <v>298.00000543608803</v>
      </c>
      <c r="L132" s="710">
        <f t="shared" si="27"/>
        <v>298.0000044356164</v>
      </c>
      <c r="N132" s="580">
        <v>58</v>
      </c>
      <c r="O132" s="710">
        <f t="shared" si="13"/>
        <v>0.21980047748642201</v>
      </c>
      <c r="P132" s="710">
        <f t="shared" si="28"/>
        <v>410.38084362140035</v>
      </c>
      <c r="Q132" s="710">
        <f t="shared" si="30"/>
        <v>390.67820017371082</v>
      </c>
      <c r="R132" s="710">
        <f t="shared" si="17"/>
        <v>376.5380301567202</v>
      </c>
      <c r="S132" s="710">
        <f t="shared" si="18"/>
        <v>368.02573264497289</v>
      </c>
      <c r="T132" s="710">
        <f t="shared" si="29"/>
        <v>365.18009212915769</v>
      </c>
    </row>
    <row r="133" spans="2:20">
      <c r="B133" s="580">
        <v>59</v>
      </c>
      <c r="C133" s="710">
        <f t="shared" si="12"/>
        <v>0.22359014089136031</v>
      </c>
      <c r="D133" s="710">
        <f t="shared" si="19"/>
        <v>990.25577500522661</v>
      </c>
      <c r="E133" s="710">
        <f t="shared" si="20"/>
        <v>324.20075492979288</v>
      </c>
      <c r="F133" s="710">
        <f t="shared" si="21"/>
        <v>298.61733204487632</v>
      </c>
      <c r="G133" s="710">
        <f t="shared" si="22"/>
        <v>298.01050044512556</v>
      </c>
      <c r="H133" s="717">
        <f t="shared" si="23"/>
        <v>298.00003056857861</v>
      </c>
      <c r="I133" s="710">
        <f t="shared" si="24"/>
        <v>298.00001704826116</v>
      </c>
      <c r="J133" s="710">
        <f t="shared" si="25"/>
        <v>298.00000964803235</v>
      </c>
      <c r="K133" s="710">
        <f t="shared" si="26"/>
        <v>298.00000601316947</v>
      </c>
      <c r="L133" s="710">
        <f t="shared" si="27"/>
        <v>298.00000492618659</v>
      </c>
      <c r="N133" s="580">
        <v>59</v>
      </c>
      <c r="O133" s="710">
        <f t="shared" si="13"/>
        <v>0.22359014089136031</v>
      </c>
      <c r="P133" s="710">
        <f t="shared" si="28"/>
        <v>411.7225122798626</v>
      </c>
      <c r="Q133" s="710">
        <f t="shared" si="30"/>
        <v>392.04249313441574</v>
      </c>
      <c r="R133" s="710">
        <f t="shared" si="17"/>
        <v>377.91836337328419</v>
      </c>
      <c r="S133" s="710">
        <f t="shared" si="18"/>
        <v>369.41557842969394</v>
      </c>
      <c r="T133" s="710">
        <f t="shared" si="29"/>
        <v>366.57301151053645</v>
      </c>
    </row>
    <row r="134" spans="2:20">
      <c r="B134" s="580">
        <v>60</v>
      </c>
      <c r="C134" s="710">
        <f t="shared" si="12"/>
        <v>0.22737980429629862</v>
      </c>
      <c r="D134" s="710">
        <f t="shared" si="19"/>
        <v>997.07826400201134</v>
      </c>
      <c r="E134" s="710">
        <f t="shared" si="20"/>
        <v>324.95286659054665</v>
      </c>
      <c r="F134" s="710">
        <f t="shared" si="21"/>
        <v>298.64666228470873</v>
      </c>
      <c r="G134" s="710">
        <f t="shared" si="22"/>
        <v>298.01120075815743</v>
      </c>
      <c r="H134" s="717">
        <f t="shared" si="23"/>
        <v>298.00003305831251</v>
      </c>
      <c r="I134" s="710">
        <f t="shared" si="24"/>
        <v>298.00001854931884</v>
      </c>
      <c r="J134" s="710">
        <f t="shared" si="25"/>
        <v>298.00001057155356</v>
      </c>
      <c r="K134" s="710">
        <f t="shared" si="26"/>
        <v>298.00000663808117</v>
      </c>
      <c r="L134" s="710">
        <f t="shared" si="27"/>
        <v>298.00000545917186</v>
      </c>
      <c r="N134" s="580">
        <v>60</v>
      </c>
      <c r="O134" s="710">
        <f t="shared" si="13"/>
        <v>0.22737980429629862</v>
      </c>
      <c r="P134" s="710">
        <f t="shared" si="28"/>
        <v>413.06257957022819</v>
      </c>
      <c r="Q134" s="710">
        <f t="shared" si="30"/>
        <v>393.40517124369785</v>
      </c>
      <c r="R134" s="710">
        <f t="shared" si="17"/>
        <v>379.29709556136822</v>
      </c>
      <c r="S134" s="710">
        <f t="shared" si="18"/>
        <v>370.80384494512049</v>
      </c>
      <c r="T134" s="710">
        <f t="shared" si="29"/>
        <v>367.9643616915053</v>
      </c>
    </row>
    <row r="135" spans="2:20">
      <c r="B135" s="580">
        <v>61</v>
      </c>
      <c r="C135" s="710">
        <f t="shared" si="12"/>
        <v>0.23116946770123692</v>
      </c>
      <c r="D135" s="710">
        <f t="shared" si="19"/>
        <v>1003.7883410907483</v>
      </c>
      <c r="E135" s="710">
        <f t="shared" si="20"/>
        <v>325.71125798214621</v>
      </c>
      <c r="F135" s="710">
        <f t="shared" si="21"/>
        <v>298.6768076729964</v>
      </c>
      <c r="G135" s="710">
        <f t="shared" si="22"/>
        <v>298.01193387211413</v>
      </c>
      <c r="H135" s="717">
        <f t="shared" si="23"/>
        <v>298.00003570050313</v>
      </c>
      <c r="I135" s="710">
        <f t="shared" si="24"/>
        <v>298.00002015121572</v>
      </c>
      <c r="J135" s="710">
        <f t="shared" si="25"/>
        <v>298.0000115634864</v>
      </c>
      <c r="K135" s="710">
        <f t="shared" si="26"/>
        <v>298.0000073136855</v>
      </c>
      <c r="L135" s="710">
        <f t="shared" si="27"/>
        <v>298.00000603722674</v>
      </c>
      <c r="N135" s="580">
        <v>61</v>
      </c>
      <c r="O135" s="710">
        <f t="shared" si="13"/>
        <v>0.23116946770123692</v>
      </c>
      <c r="P135" s="710">
        <f t="shared" si="28"/>
        <v>414.40105403597835</v>
      </c>
      <c r="Q135" s="710">
        <f t="shared" si="30"/>
        <v>394.7662411988926</v>
      </c>
      <c r="R135" s="710">
        <f t="shared" si="17"/>
        <v>380.67422866747324</v>
      </c>
      <c r="S135" s="710">
        <f t="shared" si="18"/>
        <v>372.19052932400365</v>
      </c>
      <c r="T135" s="710">
        <f t="shared" si="29"/>
        <v>369.35413780220478</v>
      </c>
    </row>
    <row r="136" spans="2:20">
      <c r="B136" s="580">
        <v>62</v>
      </c>
      <c r="C136" s="710">
        <f t="shared" si="12"/>
        <v>0.23495913110617525</v>
      </c>
      <c r="D136" s="710">
        <f t="shared" si="19"/>
        <v>1010.3879022989522</v>
      </c>
      <c r="E136" s="710">
        <f t="shared" si="20"/>
        <v>326.47578330680415</v>
      </c>
      <c r="F136" s="710">
        <f t="shared" si="21"/>
        <v>298.7077737081305</v>
      </c>
      <c r="G136" s="710">
        <f t="shared" si="22"/>
        <v>298.01270066737419</v>
      </c>
      <c r="H136" s="717">
        <f t="shared" si="23"/>
        <v>298.00003850145742</v>
      </c>
      <c r="I136" s="710">
        <f t="shared" si="24"/>
        <v>298.00002185865839</v>
      </c>
      <c r="J136" s="710">
        <f t="shared" si="25"/>
        <v>298.00001262743848</v>
      </c>
      <c r="K136" s="710">
        <f t="shared" si="26"/>
        <v>298.00000804294916</v>
      </c>
      <c r="L136" s="710">
        <f t="shared" si="27"/>
        <v>298.00000666310746</v>
      </c>
      <c r="N136" s="580">
        <v>62</v>
      </c>
      <c r="O136" s="710">
        <f t="shared" si="13"/>
        <v>0.23495913110617525</v>
      </c>
      <c r="P136" s="710">
        <f t="shared" si="28"/>
        <v>415.73794323412886</v>
      </c>
      <c r="Q136" s="710">
        <f t="shared" si="30"/>
        <v>396.1257089849102</v>
      </c>
      <c r="R136" s="710">
        <f t="shared" si="17"/>
        <v>382.04976462266922</v>
      </c>
      <c r="S136" s="710">
        <f t="shared" si="18"/>
        <v>373.57562938857535</v>
      </c>
      <c r="T136" s="710">
        <f t="shared" si="29"/>
        <v>370.74233595534025</v>
      </c>
    </row>
    <row r="137" spans="2:20">
      <c r="B137" s="580">
        <v>63</v>
      </c>
      <c r="C137" s="710">
        <f t="shared" si="12"/>
        <v>0.23874879451111355</v>
      </c>
      <c r="D137" s="710">
        <f t="shared" si="19"/>
        <v>1016.8788115805885</v>
      </c>
      <c r="E137" s="710">
        <f t="shared" si="20"/>
        <v>327.24629934213567</v>
      </c>
      <c r="F137" s="710">
        <f t="shared" si="21"/>
        <v>298.73956570541088</v>
      </c>
      <c r="G137" s="710">
        <f t="shared" si="22"/>
        <v>298.01350202871265</v>
      </c>
      <c r="H137" s="717">
        <f t="shared" si="23"/>
        <v>298.00004146761762</v>
      </c>
      <c r="I137" s="710">
        <f t="shared" si="24"/>
        <v>298.00002367647653</v>
      </c>
      <c r="J137" s="710">
        <f t="shared" si="25"/>
        <v>298.00001376712964</v>
      </c>
      <c r="K137" s="710">
        <f t="shared" si="26"/>
        <v>298.00000882894449</v>
      </c>
      <c r="L137" s="710">
        <f t="shared" si="27"/>
        <v>298.00000733967346</v>
      </c>
      <c r="N137" s="580">
        <v>63</v>
      </c>
      <c r="O137" s="710">
        <f t="shared" si="13"/>
        <v>0.23874879451111355</v>
      </c>
      <c r="P137" s="710">
        <f t="shared" si="28"/>
        <v>417.07325387899334</v>
      </c>
      <c r="Q137" s="710">
        <f t="shared" si="30"/>
        <v>397.48357997797251</v>
      </c>
      <c r="R137" s="710">
        <f t="shared" si="17"/>
        <v>383.42370534453687</v>
      </c>
      <c r="S137" s="710">
        <f t="shared" si="18"/>
        <v>374.95914354953999</v>
      </c>
      <c r="T137" s="710">
        <f t="shared" si="29"/>
        <v>372.12895310237076</v>
      </c>
    </row>
    <row r="138" spans="2:20">
      <c r="B138" s="580">
        <v>64</v>
      </c>
      <c r="C138" s="710">
        <f t="shared" si="12"/>
        <v>0.24253845791605186</v>
      </c>
      <c r="D138" s="710">
        <f t="shared" si="19"/>
        <v>1023.2629013588913</v>
      </c>
      <c r="E138" s="710">
        <f t="shared" si="20"/>
        <v>328.0226653972307</v>
      </c>
      <c r="F138" s="710">
        <f t="shared" si="21"/>
        <v>298.77218880050538</v>
      </c>
      <c r="G138" s="710">
        <f t="shared" si="22"/>
        <v>298.01433884507588</v>
      </c>
      <c r="H138" s="717">
        <f t="shared" si="23"/>
        <v>298.00004460556102</v>
      </c>
      <c r="I138" s="710">
        <f t="shared" si="24"/>
        <v>298.00002560962309</v>
      </c>
      <c r="J138" s="710">
        <f t="shared" si="25"/>
        <v>298.00001498639313</v>
      </c>
      <c r="K138" s="710">
        <f t="shared" si="26"/>
        <v>298.00000967485039</v>
      </c>
      <c r="L138" s="710">
        <f t="shared" si="27"/>
        <v>298.00000806988845</v>
      </c>
      <c r="N138" s="580">
        <v>64</v>
      </c>
      <c r="O138" s="710">
        <f t="shared" si="13"/>
        <v>0.24253845791605186</v>
      </c>
      <c r="P138" s="710">
        <f t="shared" si="28"/>
        <v>418.40699196495177</v>
      </c>
      <c r="Q138" s="710">
        <f t="shared" si="30"/>
        <v>398.83985903419983</v>
      </c>
      <c r="R138" s="710">
        <f t="shared" si="17"/>
        <v>384.79605273882635</v>
      </c>
      <c r="S138" s="710">
        <f t="shared" si="18"/>
        <v>376.34107071981919</v>
      </c>
      <c r="T138" s="710">
        <f t="shared" si="29"/>
        <v>373.51398691070023</v>
      </c>
    </row>
    <row r="139" spans="2:20">
      <c r="B139" s="580">
        <v>65</v>
      </c>
      <c r="C139" s="710">
        <f t="shared" si="12"/>
        <v>0.24632812132099016</v>
      </c>
      <c r="D139" s="710">
        <f t="shared" ref="D139:D170" si="31">(1-2*FoAb-2*FoAb*BiCombAb)*D138+2*FoAb*E138+2*FoAb*BiCombAb*Tcomb</f>
        <v>1029.5419730599945</v>
      </c>
      <c r="E139" s="710">
        <f t="shared" ref="E139:E170" si="32">FoAb*D138+(1-2*FoAb)*E138+FoAb*F138</f>
        <v>328.80474326947075</v>
      </c>
      <c r="F139" s="710">
        <f t="shared" ref="F139:F170" si="33">FoAb*E138+(1-2*FoAb)*F138+FoAb*G138</f>
        <v>298.80564795284937</v>
      </c>
      <c r="G139" s="710">
        <f t="shared" ref="G139:G170" si="34">FoAb*F138+(1-2*FoAb)*G138+FoAb*H138</f>
        <v>298.01521200936111</v>
      </c>
      <c r="H139" s="717">
        <f t="shared" ref="H139:H170" si="35">_FoN1*G138+(1-_FoN1-_FoN2)*H138+_FoN2*I138</f>
        <v>298.00004792200008</v>
      </c>
      <c r="I139" s="710">
        <f t="shared" ref="I139:I170" si="36">FoCase*H138+(1-2*FoCase)*I138+FoCase*J138</f>
        <v>298.00002766317471</v>
      </c>
      <c r="J139" s="710">
        <f t="shared" ref="J139:J170" si="37">FoCase*I138+(1-2*FoCase)*J138+FoCase*K138</f>
        <v>298.00001628917641</v>
      </c>
      <c r="K139" s="710">
        <f t="shared" ref="K139:K170" si="38">FoCase*J138+(1-2*FoCase)*K138+FoCase*L138</f>
        <v>298.00001058395355</v>
      </c>
      <c r="L139" s="710">
        <f t="shared" ref="L139:L170" si="39">(1-2*FoCase-2*FoCase*BiAtmCase)*L138+2*FoCase*K138+2*FoCase*BiAtmCase*Tatm</f>
        <v>298.00000885682164</v>
      </c>
      <c r="N139" s="580">
        <v>65</v>
      </c>
      <c r="O139" s="710">
        <f t="shared" si="13"/>
        <v>0.24632812132099016</v>
      </c>
      <c r="P139" s="710">
        <f t="shared" ref="P139:P170" si="40">(1-2*FoCase-2*FoCase*BiCombCase)*P138+2*FoCase*Q138+2*FoCase*BiCombCase*Tcomb</f>
        <v>419.7391628712893</v>
      </c>
      <c r="Q139" s="710">
        <f t="shared" si="30"/>
        <v>400.19455056526107</v>
      </c>
      <c r="R139" s="710">
        <f t="shared" si="17"/>
        <v>386.16680870087424</v>
      </c>
      <c r="S139" s="710">
        <f t="shared" si="18"/>
        <v>377.72141024089257</v>
      </c>
      <c r="T139" s="710">
        <f t="shared" ref="T139:T170" si="41">(1-2*FoCase-2*FoCase*BiAtmCase)*T138+2*FoCase*S138+2*FoCase*BiAtmCase*Tatm</f>
        <v>374.89743565880531</v>
      </c>
    </row>
    <row r="140" spans="2:20">
      <c r="B140" s="580">
        <v>66</v>
      </c>
      <c r="C140" s="710">
        <f t="shared" ref="C140:C202" si="42">$C$73*B140</f>
        <v>0.25011778472592849</v>
      </c>
      <c r="D140" s="710">
        <f t="shared" si="31"/>
        <v>1035.7177976375297</v>
      </c>
      <c r="E140" s="710">
        <f t="shared" si="32"/>
        <v>329.59239720207751</v>
      </c>
      <c r="F140" s="710">
        <f t="shared" si="33"/>
        <v>298.83994794898638</v>
      </c>
      <c r="G140" s="710">
        <f t="shared" si="34"/>
        <v>298.01612241820015</v>
      </c>
      <c r="H140" s="717">
        <f t="shared" si="35"/>
        <v>298.00005142378234</v>
      </c>
      <c r="I140" s="710">
        <f t="shared" si="36"/>
        <v>298.00002984233242</v>
      </c>
      <c r="J140" s="710">
        <f t="shared" si="37"/>
        <v>298.00001767954177</v>
      </c>
      <c r="K140" s="710">
        <f t="shared" si="38"/>
        <v>298.00001155964924</v>
      </c>
      <c r="L140" s="710">
        <f t="shared" si="39"/>
        <v>298.00000970364869</v>
      </c>
      <c r="N140" s="580">
        <v>66</v>
      </c>
      <c r="O140" s="710">
        <f t="shared" ref="O140:O200" si="43">$O$73*N140</f>
        <v>0.25011778472592849</v>
      </c>
      <c r="P140" s="710">
        <f t="shared" si="40"/>
        <v>421.06977145172493</v>
      </c>
      <c r="Q140" s="710">
        <f t="shared" ref="Q140:Q171" si="44">FoCase*P139+(1-2*FoCase)*Q139+FoCase*R139</f>
        <v>401.54765860297567</v>
      </c>
      <c r="R140" s="710">
        <f t="shared" si="17"/>
        <v>387.53597511681352</v>
      </c>
      <c r="S140" s="710">
        <f t="shared" si="18"/>
        <v>379.10016181989766</v>
      </c>
      <c r="T140" s="710">
        <f t="shared" si="41"/>
        <v>376.27929814667829</v>
      </c>
    </row>
    <row r="141" spans="2:20">
      <c r="B141" s="580">
        <v>67</v>
      </c>
      <c r="C141" s="710">
        <f t="shared" si="42"/>
        <v>0.2539074481308668</v>
      </c>
      <c r="D141" s="710">
        <f t="shared" si="31"/>
        <v>1041.7921160883466</v>
      </c>
      <c r="E141" s="710">
        <f t="shared" si="32"/>
        <v>330.38549384238149</v>
      </c>
      <c r="F141" s="710">
        <f t="shared" si="33"/>
        <v>298.87509340585063</v>
      </c>
      <c r="G141" s="710">
        <f t="shared" si="34"/>
        <v>298.01707097174801</v>
      </c>
      <c r="H141" s="717">
        <f t="shared" si="35"/>
        <v>298.00005511789027</v>
      </c>
      <c r="I141" s="710">
        <f t="shared" si="36"/>
        <v>298.00003215242174</v>
      </c>
      <c r="J141" s="710">
        <f t="shared" si="37"/>
        <v>298.00001916166718</v>
      </c>
      <c r="K141" s="710">
        <f t="shared" si="38"/>
        <v>298.00001260544258</v>
      </c>
      <c r="L141" s="710">
        <f t="shared" si="39"/>
        <v>298.00001061365288</v>
      </c>
      <c r="N141" s="580">
        <v>67</v>
      </c>
      <c r="O141" s="710">
        <f t="shared" si="43"/>
        <v>0.2539074481308668</v>
      </c>
      <c r="P141" s="710">
        <f t="shared" si="40"/>
        <v>422.3988221108653</v>
      </c>
      <c r="Q141" s="710">
        <f t="shared" si="44"/>
        <v>402.8991868544814</v>
      </c>
      <c r="R141" s="710">
        <f t="shared" si="17"/>
        <v>388.90355386460766</v>
      </c>
      <c r="S141" s="710">
        <f t="shared" si="18"/>
        <v>380.47732547591522</v>
      </c>
      <c r="T141" s="710">
        <f t="shared" si="41"/>
        <v>377.65957361935074</v>
      </c>
    </row>
    <row r="142" spans="2:20">
      <c r="B142" s="580">
        <v>68</v>
      </c>
      <c r="C142" s="710">
        <f t="shared" si="42"/>
        <v>0.2576971115358051</v>
      </c>
      <c r="D142" s="710">
        <f t="shared" si="31"/>
        <v>1047.7666399595028</v>
      </c>
      <c r="E142" s="710">
        <f t="shared" si="32"/>
        <v>331.183902200798</v>
      </c>
      <c r="F142" s="710">
        <f t="shared" si="33"/>
        <v>298.91108877399279</v>
      </c>
      <c r="G142" s="710">
        <f t="shared" si="34"/>
        <v>298.01805857347551</v>
      </c>
      <c r="H142" s="717">
        <f t="shared" si="35"/>
        <v>298.00005901144118</v>
      </c>
      <c r="I142" s="710">
        <f t="shared" si="36"/>
        <v>298.00003459889314</v>
      </c>
      <c r="J142" s="710">
        <f t="shared" si="37"/>
        <v>298.00002073984712</v>
      </c>
      <c r="K142" s="710">
        <f t="shared" si="38"/>
        <v>298.00001372494933</v>
      </c>
      <c r="L142" s="710">
        <f t="shared" si="39"/>
        <v>298.00001159022617</v>
      </c>
      <c r="N142" s="580">
        <v>68</v>
      </c>
      <c r="O142" s="710">
        <f t="shared" si="43"/>
        <v>0.2576971115358051</v>
      </c>
      <c r="P142" s="710">
        <f t="shared" si="40"/>
        <v>423.72631886949324</v>
      </c>
      <c r="Q142" s="710">
        <f t="shared" si="44"/>
        <v>404.2491387493456</v>
      </c>
      <c r="R142" s="710">
        <f t="shared" si="17"/>
        <v>390.26954681493351</v>
      </c>
      <c r="S142" s="710">
        <f t="shared" si="18"/>
        <v>381.85290149410031</v>
      </c>
      <c r="T142" s="710">
        <f t="shared" si="41"/>
        <v>379.03826170158533</v>
      </c>
    </row>
    <row r="143" spans="2:20">
      <c r="B143" s="580">
        <v>69</v>
      </c>
      <c r="C143" s="710">
        <f t="shared" si="42"/>
        <v>0.2614867749407434</v>
      </c>
      <c r="D143" s="710">
        <f t="shared" si="31"/>
        <v>1053.6430518466732</v>
      </c>
      <c r="E143" s="710">
        <f t="shared" si="32"/>
        <v>331.98749361049863</v>
      </c>
      <c r="F143" s="710">
        <f t="shared" si="33"/>
        <v>298.94793834074943</v>
      </c>
      <c r="G143" s="710">
        <f t="shared" si="34"/>
        <v>298.01908612996607</v>
      </c>
      <c r="H143" s="717">
        <f t="shared" si="35"/>
        <v>298.00006311168698</v>
      </c>
      <c r="I143" s="710">
        <f t="shared" si="36"/>
        <v>298.00003718732228</v>
      </c>
      <c r="J143" s="710">
        <f t="shared" si="37"/>
        <v>298.00002241849302</v>
      </c>
      <c r="K143" s="710">
        <f t="shared" si="38"/>
        <v>298.00001492189671</v>
      </c>
      <c r="L143" s="710">
        <f t="shared" si="39"/>
        <v>298.00001263687017</v>
      </c>
      <c r="N143" s="580">
        <v>69</v>
      </c>
      <c r="O143" s="710">
        <f t="shared" si="43"/>
        <v>0.2614867749407434</v>
      </c>
      <c r="P143" s="710">
        <f t="shared" si="40"/>
        <v>425.05226542032176</v>
      </c>
      <c r="Q143" s="710">
        <f t="shared" si="44"/>
        <v>405.59751747979669</v>
      </c>
      <c r="R143" s="710">
        <f t="shared" si="17"/>
        <v>391.63395583193613</v>
      </c>
      <c r="S143" s="710">
        <f t="shared" si="18"/>
        <v>383.22689038651185</v>
      </c>
      <c r="T143" s="710">
        <f t="shared" si="41"/>
        <v>380.41536234210679</v>
      </c>
    </row>
    <row r="144" spans="2:20">
      <c r="B144" s="580">
        <v>70</v>
      </c>
      <c r="C144" s="710">
        <f t="shared" si="42"/>
        <v>0.26527643834568171</v>
      </c>
      <c r="D144" s="710">
        <f t="shared" si="31"/>
        <v>1059.423005884124</v>
      </c>
      <c r="E144" s="710">
        <f t="shared" si="32"/>
        <v>332.79614168776629</v>
      </c>
      <c r="F144" s="710">
        <f t="shared" si="33"/>
        <v>298.9856462333579</v>
      </c>
      <c r="G144" s="710">
        <f t="shared" si="34"/>
        <v>298.02015455071722</v>
      </c>
      <c r="H144" s="717">
        <f t="shared" si="35"/>
        <v>298.00006742601425</v>
      </c>
      <c r="I144" s="710">
        <f t="shared" si="36"/>
        <v>298.00003992341055</v>
      </c>
      <c r="J144" s="710">
        <f t="shared" si="37"/>
        <v>298.00002420213411</v>
      </c>
      <c r="K144" s="710">
        <f t="shared" si="38"/>
        <v>298.00001620012449</v>
      </c>
      <c r="L144" s="710">
        <f t="shared" si="39"/>
        <v>298.000013757197</v>
      </c>
      <c r="N144" s="580">
        <v>70</v>
      </c>
      <c r="O144" s="710">
        <f t="shared" si="43"/>
        <v>0.26527643834568171</v>
      </c>
      <c r="P144" s="710">
        <f t="shared" si="40"/>
        <v>426.37666517560604</v>
      </c>
      <c r="Q144" s="710">
        <f t="shared" si="44"/>
        <v>406.94432603508005</v>
      </c>
      <c r="R144" s="710">
        <f t="shared" si="17"/>
        <v>392.99678277387352</v>
      </c>
      <c r="S144" s="710">
        <f t="shared" si="18"/>
        <v>384.59929285866406</v>
      </c>
      <c r="T144" s="710">
        <f t="shared" si="41"/>
        <v>381.79087576597698</v>
      </c>
    </row>
    <row r="145" spans="2:20">
      <c r="B145" s="580">
        <v>71</v>
      </c>
      <c r="C145" s="710">
        <f t="shared" si="42"/>
        <v>0.26906610175062001</v>
      </c>
      <c r="D145" s="710">
        <f t="shared" si="31"/>
        <v>1065.1081282263929</v>
      </c>
      <c r="E145" s="710">
        <f t="shared" si="32"/>
        <v>333.60972229302286</v>
      </c>
      <c r="F145" s="710">
        <f t="shared" si="33"/>
        <v>299.02421642201671</v>
      </c>
      <c r="G145" s="710">
        <f t="shared" si="34"/>
        <v>298.02126474794574</v>
      </c>
      <c r="H145" s="717">
        <f t="shared" si="35"/>
        <v>298.00007196194389</v>
      </c>
      <c r="I145" s="710">
        <f t="shared" si="36"/>
        <v>298.0000428129851</v>
      </c>
      <c r="J145" s="710">
        <f t="shared" si="37"/>
        <v>298.00002609541798</v>
      </c>
      <c r="K145" s="710">
        <f t="shared" si="38"/>
        <v>298.00001756358563</v>
      </c>
      <c r="L145" s="710">
        <f t="shared" si="39"/>
        <v>298.00001495493024</v>
      </c>
      <c r="N145" s="580">
        <v>71</v>
      </c>
      <c r="O145" s="710">
        <f t="shared" si="43"/>
        <v>0.26906610175062001</v>
      </c>
      <c r="P145" s="710">
        <f t="shared" si="40"/>
        <v>427.69952130780194</v>
      </c>
      <c r="Q145" s="710">
        <f t="shared" si="44"/>
        <v>408.28956723079733</v>
      </c>
      <c r="R145" s="710">
        <f t="shared" si="17"/>
        <v>394.35802949366763</v>
      </c>
      <c r="S145" s="710">
        <f t="shared" si="18"/>
        <v>385.97010978096199</v>
      </c>
      <c r="T145" s="710">
        <f t="shared" si="41"/>
        <v>383.16480243392635</v>
      </c>
    </row>
    <row r="146" spans="2:20">
      <c r="B146" s="580">
        <v>72</v>
      </c>
      <c r="C146" s="710">
        <f t="shared" si="42"/>
        <v>0.27285576515555832</v>
      </c>
      <c r="D146" s="710">
        <f t="shared" si="31"/>
        <v>1070.7000175218166</v>
      </c>
      <c r="E146" s="710">
        <f t="shared" si="32"/>
        <v>334.42811349251684</v>
      </c>
      <c r="F146" s="710">
        <f t="shared" si="33"/>
        <v>299.06365272289281</v>
      </c>
      <c r="G146" s="710">
        <f t="shared" si="34"/>
        <v>298.02241763639694</v>
      </c>
      <c r="H146" s="717">
        <f t="shared" si="35"/>
        <v>298.00007672713093</v>
      </c>
      <c r="I146" s="710">
        <f t="shared" si="36"/>
        <v>298.00004586199918</v>
      </c>
      <c r="J146" s="710">
        <f t="shared" si="37"/>
        <v>298.00002810311116</v>
      </c>
      <c r="K146" s="710">
        <f t="shared" si="38"/>
        <v>298.00001901634738</v>
      </c>
      <c r="L146" s="710">
        <f t="shared" si="39"/>
        <v>298.00001623390585</v>
      </c>
      <c r="N146" s="580">
        <v>72</v>
      </c>
      <c r="O146" s="710">
        <f t="shared" si="43"/>
        <v>0.27285576515555832</v>
      </c>
      <c r="P146" s="710">
        <f t="shared" si="40"/>
        <v>429.02083678428767</v>
      </c>
      <c r="Q146" s="710">
        <f t="shared" si="44"/>
        <v>409.63324373396097</v>
      </c>
      <c r="R146" s="710">
        <f t="shared" ref="R146:R202" si="45">FoCase*Q145+(1-2*FoCase)*R145+FoCase*S145</f>
        <v>395.71769783937486</v>
      </c>
      <c r="S146" s="710">
        <f t="shared" ref="S146:S202" si="46">FoCase*R145+(1-2*FoCase)*S145+FoCase*T145</f>
        <v>387.33934216431032</v>
      </c>
      <c r="T146" s="710">
        <f t="shared" si="41"/>
        <v>384.53714300762459</v>
      </c>
    </row>
    <row r="147" spans="2:20">
      <c r="B147" s="580">
        <v>73</v>
      </c>
      <c r="C147" s="710">
        <f t="shared" si="42"/>
        <v>0.27664542856049668</v>
      </c>
      <c r="D147" s="710">
        <f t="shared" si="31"/>
        <v>1076.2002453780437</v>
      </c>
      <c r="E147" s="710">
        <f t="shared" si="32"/>
        <v>335.25119552066161</v>
      </c>
      <c r="F147" s="710">
        <f t="shared" si="33"/>
        <v>299.10395880107671</v>
      </c>
      <c r="G147" s="710">
        <f t="shared" si="34"/>
        <v>298.02361413315828</v>
      </c>
      <c r="H147" s="717">
        <f t="shared" si="35"/>
        <v>298.00008172936452</v>
      </c>
      <c r="I147" s="710">
        <f t="shared" si="36"/>
        <v>298.00004907653249</v>
      </c>
      <c r="J147" s="710">
        <f t="shared" si="37"/>
        <v>298.00003023009981</v>
      </c>
      <c r="K147" s="710">
        <f t="shared" si="38"/>
        <v>298.0000205625916</v>
      </c>
      <c r="L147" s="710">
        <f t="shared" si="39"/>
        <v>298.00001759807316</v>
      </c>
      <c r="N147" s="580">
        <v>73</v>
      </c>
      <c r="O147" s="710">
        <f t="shared" si="43"/>
        <v>0.27664542856049668</v>
      </c>
      <c r="P147" s="710">
        <f t="shared" si="40"/>
        <v>430.34061439701435</v>
      </c>
      <c r="Q147" s="710">
        <f t="shared" si="44"/>
        <v>410.97535808439022</v>
      </c>
      <c r="R147" s="710">
        <f t="shared" si="45"/>
        <v>397.0757896545889</v>
      </c>
      <c r="S147" s="710">
        <f t="shared" si="46"/>
        <v>388.70699113928396</v>
      </c>
      <c r="T147" s="710">
        <f t="shared" si="41"/>
        <v>385.90789832002412</v>
      </c>
    </row>
    <row r="148" spans="2:20">
      <c r="B148" s="580">
        <v>74</v>
      </c>
      <c r="C148" s="710">
        <f t="shared" si="42"/>
        <v>0.28043509196543498</v>
      </c>
      <c r="D148" s="710">
        <f t="shared" si="31"/>
        <v>1081.6103568196697</v>
      </c>
      <c r="E148" s="710">
        <f t="shared" si="32"/>
        <v>336.07885074301117</v>
      </c>
      <c r="F148" s="710">
        <f t="shared" si="33"/>
        <v>299.14513817348626</v>
      </c>
      <c r="G148" s="710">
        <f t="shared" si="34"/>
        <v>298.02485515747622</v>
      </c>
      <c r="H148" s="717">
        <f t="shared" si="35"/>
        <v>298.0000869765675</v>
      </c>
      <c r="I148" s="710">
        <f t="shared" si="36"/>
        <v>298.00005246279113</v>
      </c>
      <c r="J148" s="710">
        <f t="shared" si="37"/>
        <v>298.00003248139001</v>
      </c>
      <c r="K148" s="710">
        <f t="shared" si="38"/>
        <v>298.00002220661594</v>
      </c>
      <c r="L148" s="710">
        <f t="shared" si="39"/>
        <v>298.00001905149526</v>
      </c>
      <c r="N148" s="580">
        <v>74</v>
      </c>
      <c r="O148" s="710">
        <f t="shared" si="43"/>
        <v>0.28043509196543498</v>
      </c>
      <c r="P148" s="710">
        <f t="shared" si="40"/>
        <v>431.65885678782678</v>
      </c>
      <c r="Q148" s="710">
        <f t="shared" si="44"/>
        <v>412.31591271298259</v>
      </c>
      <c r="R148" s="710">
        <f t="shared" si="45"/>
        <v>398.43230677878449</v>
      </c>
      <c r="S148" s="710">
        <f t="shared" si="46"/>
        <v>390.07305793834064</v>
      </c>
      <c r="T148" s="710">
        <f t="shared" si="41"/>
        <v>387.27706935003454</v>
      </c>
    </row>
    <row r="149" spans="2:20">
      <c r="B149" s="580">
        <v>75</v>
      </c>
      <c r="C149" s="710">
        <f t="shared" si="42"/>
        <v>0.28422475537037328</v>
      </c>
      <c r="D149" s="710">
        <f t="shared" si="31"/>
        <v>1086.9318707381235</v>
      </c>
      <c r="E149" s="710">
        <f t="shared" si="32"/>
        <v>336.91096361986456</v>
      </c>
      <c r="F149" s="710">
        <f t="shared" si="33"/>
        <v>299.18719421171954</v>
      </c>
      <c r="G149" s="710">
        <f t="shared" si="34"/>
        <v>298.02614163057763</v>
      </c>
      <c r="H149" s="717">
        <f t="shared" si="35"/>
        <v>298.00009247679623</v>
      </c>
      <c r="I149" s="710">
        <f t="shared" si="36"/>
        <v>298.00005602710786</v>
      </c>
      <c r="J149" s="710">
        <f t="shared" si="37"/>
        <v>298.00003486210841</v>
      </c>
      <c r="K149" s="710">
        <f t="shared" si="38"/>
        <v>298.00002395283428</v>
      </c>
      <c r="L149" s="710">
        <f t="shared" si="39"/>
        <v>298.0000205983502</v>
      </c>
      <c r="N149" s="580">
        <v>75</v>
      </c>
      <c r="O149" s="710">
        <f t="shared" si="43"/>
        <v>0.28422475537037328</v>
      </c>
      <c r="P149" s="710">
        <f t="shared" si="40"/>
        <v>432.97556647008685</v>
      </c>
      <c r="Q149" s="710">
        <f t="shared" si="44"/>
        <v>413.65490995731739</v>
      </c>
      <c r="R149" s="710">
        <f t="shared" si="45"/>
        <v>399.78725104761173</v>
      </c>
      <c r="S149" s="710">
        <f t="shared" si="46"/>
        <v>391.43754388063257</v>
      </c>
      <c r="T149" s="710">
        <f t="shared" si="41"/>
        <v>388.64465720089657</v>
      </c>
    </row>
    <row r="150" spans="2:20">
      <c r="B150" s="580">
        <v>76</v>
      </c>
      <c r="C150" s="710">
        <f t="shared" si="42"/>
        <v>0.28801441877531159</v>
      </c>
      <c r="D150" s="710">
        <f t="shared" si="31"/>
        <v>1092.1662803339418</v>
      </c>
      <c r="E150" s="710">
        <f t="shared" si="32"/>
        <v>337.7474206704868</v>
      </c>
      <c r="F150" s="710">
        <f t="shared" si="33"/>
        <v>299.23013014485855</v>
      </c>
      <c r="G150" s="710">
        <f t="shared" si="34"/>
        <v>298.0274744754945</v>
      </c>
      <c r="H150" s="717">
        <f t="shared" si="35"/>
        <v>298.00009823824041</v>
      </c>
      <c r="I150" s="710">
        <f t="shared" si="36"/>
        <v>298.00005977594253</v>
      </c>
      <c r="J150" s="710">
        <f t="shared" si="37"/>
        <v>298.00003737750268</v>
      </c>
      <c r="K150" s="710">
        <f t="shared" si="38"/>
        <v>298.00002580577734</v>
      </c>
      <c r="L150" s="710">
        <f t="shared" si="39"/>
        <v>298.00002224293149</v>
      </c>
      <c r="N150" s="580">
        <v>76</v>
      </c>
      <c r="O150" s="710">
        <f t="shared" si="43"/>
        <v>0.28801441877531159</v>
      </c>
      <c r="P150" s="710">
        <f t="shared" si="40"/>
        <v>434.29074584713914</v>
      </c>
      <c r="Q150" s="710">
        <f t="shared" si="44"/>
        <v>414.99235207498094</v>
      </c>
      <c r="R150" s="710">
        <f t="shared" si="45"/>
        <v>401.14062429314754</v>
      </c>
      <c r="S150" s="710">
        <f t="shared" si="46"/>
        <v>392.80045035903606</v>
      </c>
      <c r="T150" s="710">
        <f t="shared" si="41"/>
        <v>390.01066308171431</v>
      </c>
    </row>
    <row r="151" spans="2:20">
      <c r="B151" s="580">
        <v>77</v>
      </c>
      <c r="C151" s="710">
        <f t="shared" si="42"/>
        <v>0.29180408218024989</v>
      </c>
      <c r="D151" s="710">
        <f t="shared" si="31"/>
        <v>1097.3150535515567</v>
      </c>
      <c r="E151" s="710">
        <f t="shared" si="32"/>
        <v>338.58811043793685</v>
      </c>
      <c r="F151" s="710">
        <f t="shared" si="33"/>
        <v>299.27394906222395</v>
      </c>
      <c r="G151" s="710">
        <f t="shared" si="34"/>
        <v>298.02885461689249</v>
      </c>
      <c r="H151" s="717">
        <f t="shared" si="35"/>
        <v>298.00010426922279</v>
      </c>
      <c r="I151" s="710">
        <f t="shared" si="36"/>
        <v>298.00006371588194</v>
      </c>
      <c r="J151" s="710">
        <f t="shared" si="37"/>
        <v>298.00004003294191</v>
      </c>
      <c r="K151" s="710">
        <f t="shared" si="38"/>
        <v>298.00002777009377</v>
      </c>
      <c r="L151" s="710">
        <f t="shared" si="39"/>
        <v>298.00002398964887</v>
      </c>
      <c r="N151" s="580">
        <v>77</v>
      </c>
      <c r="O151" s="710">
        <f t="shared" si="43"/>
        <v>0.29180408218024989</v>
      </c>
      <c r="P151" s="710">
        <f t="shared" si="40"/>
        <v>435.60439722808019</v>
      </c>
      <c r="Q151" s="710">
        <f t="shared" si="44"/>
        <v>416.32824125494551</v>
      </c>
      <c r="R151" s="710">
        <f t="shared" si="45"/>
        <v>402.49242834411064</v>
      </c>
      <c r="S151" s="710">
        <f t="shared" si="46"/>
        <v>394.16177882907562</v>
      </c>
      <c r="T151" s="710">
        <f t="shared" si="41"/>
        <v>391.3750882916849</v>
      </c>
    </row>
    <row r="152" spans="2:20">
      <c r="B152" s="580">
        <v>78</v>
      </c>
      <c r="C152" s="710">
        <f t="shared" si="42"/>
        <v>0.29559374558518819</v>
      </c>
      <c r="D152" s="710">
        <f t="shared" si="31"/>
        <v>1102.379633506725</v>
      </c>
      <c r="E152" s="710">
        <f t="shared" si="32"/>
        <v>339.43292345449191</v>
      </c>
      <c r="F152" s="710">
        <f t="shared" si="33"/>
        <v>299.31865391608159</v>
      </c>
      <c r="G152" s="710">
        <f t="shared" si="34"/>
        <v>298.03028298090322</v>
      </c>
      <c r="H152" s="717">
        <f t="shared" si="35"/>
        <v>298.00011057819893</v>
      </c>
      <c r="I152" s="710">
        <f t="shared" si="36"/>
        <v>298.00006785363996</v>
      </c>
      <c r="J152" s="710">
        <f t="shared" si="37"/>
        <v>298.00004283391723</v>
      </c>
      <c r="K152" s="710">
        <f t="shared" si="38"/>
        <v>298.00002985055005</v>
      </c>
      <c r="L152" s="710">
        <f t="shared" si="39"/>
        <v>298.00002584302899</v>
      </c>
      <c r="N152" s="580">
        <v>78</v>
      </c>
      <c r="O152" s="710">
        <f t="shared" si="43"/>
        <v>0.29559374558518819</v>
      </c>
      <c r="P152" s="710">
        <f t="shared" si="40"/>
        <v>436.91652284122506</v>
      </c>
      <c r="Q152" s="710">
        <f t="shared" si="44"/>
        <v>417.6625796272877</v>
      </c>
      <c r="R152" s="710">
        <f t="shared" si="45"/>
        <v>403.84266502604589</v>
      </c>
      <c r="S152" s="710">
        <f t="shared" si="46"/>
        <v>395.52153079946601</v>
      </c>
      <c r="T152" s="710">
        <f t="shared" si="41"/>
        <v>392.73793420663236</v>
      </c>
    </row>
    <row r="153" spans="2:20">
      <c r="B153" s="580">
        <v>79</v>
      </c>
      <c r="C153" s="710">
        <f t="shared" si="42"/>
        <v>0.2993834089901265</v>
      </c>
      <c r="D153" s="710">
        <f t="shared" si="31"/>
        <v>1107.3614389067213</v>
      </c>
      <c r="E153" s="710">
        <f t="shared" si="32"/>
        <v>340.28175220765803</v>
      </c>
      <c r="F153" s="710">
        <f t="shared" si="33"/>
        <v>299.36424752430219</v>
      </c>
      <c r="G153" s="710">
        <f t="shared" si="34"/>
        <v>298.03176049496</v>
      </c>
      <c r="H153" s="717">
        <f t="shared" si="35"/>
        <v>298.00011717375679</v>
      </c>
      <c r="I153" s="710">
        <f t="shared" si="36"/>
        <v>298.00007219605772</v>
      </c>
      <c r="J153" s="710">
        <f t="shared" si="37"/>
        <v>298.00004578604194</v>
      </c>
      <c r="K153" s="710">
        <f t="shared" si="38"/>
        <v>298.00003205203177</v>
      </c>
      <c r="L153" s="710">
        <f t="shared" si="39"/>
        <v>298.00002780771598</v>
      </c>
      <c r="N153" s="580">
        <v>79</v>
      </c>
      <c r="O153" s="710">
        <f t="shared" si="43"/>
        <v>0.2993834089901265</v>
      </c>
      <c r="P153" s="710">
        <f t="shared" si="40"/>
        <v>438.2271248456077</v>
      </c>
      <c r="Q153" s="710">
        <f t="shared" si="44"/>
        <v>418.99536927148711</v>
      </c>
      <c r="R153" s="710">
        <f t="shared" si="45"/>
        <v>405.19133616148196</v>
      </c>
      <c r="S153" s="710">
        <f t="shared" si="46"/>
        <v>396.87970782403647</v>
      </c>
      <c r="T153" s="710">
        <f t="shared" si="41"/>
        <v>394.09920226750722</v>
      </c>
    </row>
    <row r="154" spans="2:20">
      <c r="B154" s="580">
        <v>80</v>
      </c>
      <c r="C154" s="710">
        <f t="shared" si="42"/>
        <v>0.3031730723950648</v>
      </c>
      <c r="D154" s="710">
        <f t="shared" si="31"/>
        <v>1112.2618644634215</v>
      </c>
      <c r="E154" s="710">
        <f t="shared" si="32"/>
        <v>341.13449110675703</v>
      </c>
      <c r="F154" s="710">
        <f t="shared" si="33"/>
        <v>299.41073257297467</v>
      </c>
      <c r="G154" s="710">
        <f t="shared" si="34"/>
        <v>298.033288087637</v>
      </c>
      <c r="H154" s="717">
        <f t="shared" si="35"/>
        <v>298.00012406461661</v>
      </c>
      <c r="I154" s="710">
        <f t="shared" si="36"/>
        <v>298.00007675010363</v>
      </c>
      <c r="J154" s="710">
        <f t="shared" si="37"/>
        <v>298.00004889505186</v>
      </c>
      <c r="K154" s="710">
        <f t="shared" si="38"/>
        <v>298.00003437954365</v>
      </c>
      <c r="L154" s="710">
        <f t="shared" si="39"/>
        <v>298.00002988847228</v>
      </c>
      <c r="N154" s="580">
        <v>80</v>
      </c>
      <c r="O154" s="710">
        <f t="shared" si="43"/>
        <v>0.3031730723950648</v>
      </c>
      <c r="P154" s="710">
        <f t="shared" si="40"/>
        <v>439.53620534080176</v>
      </c>
      <c r="Q154" s="710">
        <f t="shared" si="44"/>
        <v>420.32661222351362</v>
      </c>
      <c r="R154" s="710">
        <f t="shared" si="45"/>
        <v>406.53844357006585</v>
      </c>
      <c r="S154" s="710">
        <f t="shared" si="46"/>
        <v>398.23631149483384</v>
      </c>
      <c r="T154" s="710">
        <f t="shared" si="41"/>
        <v>395.45889397056754</v>
      </c>
    </row>
    <row r="155" spans="2:20">
      <c r="B155" s="580">
        <v>81</v>
      </c>
      <c r="C155" s="710">
        <f t="shared" si="42"/>
        <v>0.30696273580000311</v>
      </c>
      <c r="D155" s="710">
        <f t="shared" si="31"/>
        <v>1117.0822812993924</v>
      </c>
      <c r="E155" s="710">
        <f t="shared" si="32"/>
        <v>341.99103645008012</v>
      </c>
      <c r="F155" s="710">
        <f t="shared" si="33"/>
        <v>299.45811161897348</v>
      </c>
      <c r="G155" s="710">
        <f t="shared" si="34"/>
        <v>298.03486668849217</v>
      </c>
      <c r="H155" s="717">
        <f t="shared" si="35"/>
        <v>298.00013125963039</v>
      </c>
      <c r="I155" s="710">
        <f t="shared" si="36"/>
        <v>298.00008152287353</v>
      </c>
      <c r="J155" s="710">
        <f t="shared" si="37"/>
        <v>298.00005216680597</v>
      </c>
      <c r="K155" s="710">
        <f t="shared" si="38"/>
        <v>298.00003683821041</v>
      </c>
      <c r="L155" s="710">
        <f t="shared" si="39"/>
        <v>298.00003209017888</v>
      </c>
      <c r="N155" s="580">
        <v>81</v>
      </c>
      <c r="O155" s="710">
        <f t="shared" si="43"/>
        <v>0.30696273580000311</v>
      </c>
      <c r="P155" s="710">
        <f t="shared" si="40"/>
        <v>440.84376637530784</v>
      </c>
      <c r="Q155" s="710">
        <f t="shared" si="44"/>
        <v>421.65631048188027</v>
      </c>
      <c r="R155" s="710">
        <f t="shared" si="45"/>
        <v>407.88398906867855</v>
      </c>
      <c r="S155" s="710">
        <f t="shared" si="46"/>
        <v>399.59134343623396</v>
      </c>
      <c r="T155" s="710">
        <f t="shared" si="41"/>
        <v>396.817010858993</v>
      </c>
    </row>
    <row r="156" spans="2:20">
      <c r="B156" s="580">
        <v>82</v>
      </c>
      <c r="C156" s="710">
        <f t="shared" si="42"/>
        <v>0.31075239920494147</v>
      </c>
      <c r="D156" s="710">
        <f t="shared" si="31"/>
        <v>1121.8240373471101</v>
      </c>
      <c r="E156" s="710">
        <f t="shared" si="32"/>
        <v>342.85128639259858</v>
      </c>
      <c r="F156" s="710">
        <f t="shared" si="33"/>
        <v>299.50638709248199</v>
      </c>
      <c r="G156" s="710">
        <f t="shared" si="34"/>
        <v>298.03649722791312</v>
      </c>
      <c r="H156" s="717">
        <f t="shared" si="35"/>
        <v>298.00013876778172</v>
      </c>
      <c r="I156" s="710">
        <f t="shared" si="36"/>
        <v>298.00008652159062</v>
      </c>
      <c r="J156" s="710">
        <f t="shared" si="37"/>
        <v>298.00005560728641</v>
      </c>
      <c r="K156" s="710">
        <f t="shared" si="38"/>
        <v>298.00003943327698</v>
      </c>
      <c r="L156" s="710">
        <f t="shared" si="39"/>
        <v>298.00003441783616</v>
      </c>
      <c r="N156" s="580">
        <v>82</v>
      </c>
      <c r="O156" s="710">
        <f t="shared" si="43"/>
        <v>0.31075239920494147</v>
      </c>
      <c r="P156" s="710">
        <f t="shared" si="40"/>
        <v>442.14980995371616</v>
      </c>
      <c r="Q156" s="710">
        <f t="shared" si="44"/>
        <v>422.98446601281182</v>
      </c>
      <c r="R156" s="710">
        <f t="shared" si="45"/>
        <v>409.22797447153431</v>
      </c>
      <c r="S156" s="710">
        <f t="shared" si="46"/>
        <v>400.94480529991324</v>
      </c>
      <c r="T156" s="710">
        <f t="shared" si="41"/>
        <v>398.17355451572456</v>
      </c>
    </row>
    <row r="157" spans="2:20">
      <c r="B157" s="580">
        <v>83</v>
      </c>
      <c r="C157" s="710">
        <f t="shared" si="42"/>
        <v>0.31454206260987977</v>
      </c>
      <c r="D157" s="710">
        <f t="shared" si="31"/>
        <v>1126.4884577414191</v>
      </c>
      <c r="E157" s="710">
        <f t="shared" si="32"/>
        <v>343.71514091422216</v>
      </c>
      <c r="F157" s="710">
        <f t="shared" si="33"/>
        <v>299.55556129947075</v>
      </c>
      <c r="G157" s="710">
        <f t="shared" si="34"/>
        <v>298.03818063696679</v>
      </c>
      <c r="H157" s="717">
        <f t="shared" si="35"/>
        <v>298.00014659818549</v>
      </c>
      <c r="I157" s="710">
        <f t="shared" si="36"/>
        <v>298.00009175360537</v>
      </c>
      <c r="J157" s="710">
        <f t="shared" si="37"/>
        <v>298.00005922259902</v>
      </c>
      <c r="K157" s="710">
        <f t="shared" si="38"/>
        <v>298.00004217010917</v>
      </c>
      <c r="L157" s="710">
        <f t="shared" si="39"/>
        <v>298.0000368765642</v>
      </c>
      <c r="N157" s="580">
        <v>83</v>
      </c>
      <c r="O157" s="710">
        <f t="shared" si="43"/>
        <v>0.31454206260987977</v>
      </c>
      <c r="P157" s="710">
        <f t="shared" si="40"/>
        <v>443.45433804282311</v>
      </c>
      <c r="Q157" s="710">
        <f t="shared" si="44"/>
        <v>424.31108075465977</v>
      </c>
      <c r="R157" s="710">
        <f t="shared" si="45"/>
        <v>410.57040159026536</v>
      </c>
      <c r="S157" s="710">
        <f t="shared" si="46"/>
        <v>402.29669876055482</v>
      </c>
      <c r="T157" s="710">
        <f t="shared" si="41"/>
        <v>399.52852655735052</v>
      </c>
    </row>
    <row r="158" spans="2:20">
      <c r="B158" s="580">
        <v>84</v>
      </c>
      <c r="C158" s="710">
        <f t="shared" si="42"/>
        <v>0.31833172601481807</v>
      </c>
      <c r="D158" s="710">
        <f t="shared" si="31"/>
        <v>1131.076845205351</v>
      </c>
      <c r="E158" s="710">
        <f t="shared" si="32"/>
        <v>344.58250178859538</v>
      </c>
      <c r="F158" s="710">
        <f t="shared" si="33"/>
        <v>299.60563642413337</v>
      </c>
      <c r="G158" s="710">
        <f t="shared" si="34"/>
        <v>298.0399178472519</v>
      </c>
      <c r="H158" s="717">
        <f t="shared" si="35"/>
        <v>298.0001547600873</v>
      </c>
      <c r="I158" s="710">
        <f t="shared" si="36"/>
        <v>298.00009722639584</v>
      </c>
      <c r="J158" s="710">
        <f t="shared" si="37"/>
        <v>298.00006301897332</v>
      </c>
      <c r="K158" s="710">
        <f t="shared" si="38"/>
        <v>298.00004505419406</v>
      </c>
      <c r="L158" s="710">
        <f t="shared" si="39"/>
        <v>298.00003947160337</v>
      </c>
      <c r="N158" s="580">
        <v>84</v>
      </c>
      <c r="O158" s="710">
        <f t="shared" si="43"/>
        <v>0.31833172601481807</v>
      </c>
      <c r="P158" s="710">
        <f t="shared" si="40"/>
        <v>444.75735257685562</v>
      </c>
      <c r="Q158" s="710">
        <f t="shared" si="44"/>
        <v>425.63615662167211</v>
      </c>
      <c r="R158" s="710">
        <f t="shared" si="45"/>
        <v>411.91127223399496</v>
      </c>
      <c r="S158" s="710">
        <f t="shared" si="46"/>
        <v>403.64702551218198</v>
      </c>
      <c r="T158" s="710">
        <f t="shared" si="41"/>
        <v>400.8819286288853</v>
      </c>
    </row>
    <row r="159" spans="2:20">
      <c r="B159" s="580">
        <v>85</v>
      </c>
      <c r="C159" s="710">
        <f t="shared" si="42"/>
        <v>0.32212138941975638</v>
      </c>
      <c r="D159" s="710">
        <f t="shared" si="31"/>
        <v>1135.5904804294114</v>
      </c>
      <c r="E159" s="710">
        <f t="shared" si="32"/>
        <v>345.45327255242358</v>
      </c>
      <c r="F159" s="710">
        <f t="shared" si="33"/>
        <v>299.6566145312795</v>
      </c>
      <c r="G159" s="710">
        <f t="shared" si="34"/>
        <v>298.04170979075514</v>
      </c>
      <c r="H159" s="717">
        <f t="shared" si="35"/>
        <v>298.0001632628634</v>
      </c>
      <c r="I159" s="710">
        <f t="shared" si="36"/>
        <v>298.00010294756731</v>
      </c>
      <c r="J159" s="710">
        <f t="shared" si="37"/>
        <v>298.00006700276293</v>
      </c>
      <c r="K159" s="710">
        <f t="shared" si="38"/>
        <v>298.00004809114029</v>
      </c>
      <c r="L159" s="710">
        <f t="shared" si="39"/>
        <v>298.00004220831494</v>
      </c>
      <c r="N159" s="580">
        <v>85</v>
      </c>
      <c r="O159" s="710">
        <f t="shared" si="43"/>
        <v>0.32212138941975638</v>
      </c>
      <c r="P159" s="710">
        <f t="shared" si="40"/>
        <v>446.0588554619319</v>
      </c>
      <c r="Q159" s="710">
        <f t="shared" si="44"/>
        <v>426.95969550721333</v>
      </c>
      <c r="R159" s="710">
        <f t="shared" si="45"/>
        <v>413.25058820939955</v>
      </c>
      <c r="S159" s="710">
        <f t="shared" si="46"/>
        <v>404.99578726502813</v>
      </c>
      <c r="T159" s="710">
        <f t="shared" si="41"/>
        <v>402.23376239931127</v>
      </c>
    </row>
    <row r="160" spans="2:20">
      <c r="B160" s="580">
        <v>86</v>
      </c>
      <c r="C160" s="710">
        <f t="shared" si="42"/>
        <v>0.32591105282469468</v>
      </c>
      <c r="D160" s="710">
        <f t="shared" si="31"/>
        <v>1140.0306224444482</v>
      </c>
      <c r="E160" s="710">
        <f t="shared" si="32"/>
        <v>346.32735847531876</v>
      </c>
      <c r="F160" s="710">
        <f t="shared" si="33"/>
        <v>299.70849756868608</v>
      </c>
      <c r="G160" s="710">
        <f t="shared" si="34"/>
        <v>298.04355739970993</v>
      </c>
      <c r="H160" s="717">
        <f t="shared" si="35"/>
        <v>298.00017211602011</v>
      </c>
      <c r="I160" s="710">
        <f t="shared" si="36"/>
        <v>298.0001089248525</v>
      </c>
      <c r="J160" s="710">
        <f t="shared" si="37"/>
        <v>298.00007118044579</v>
      </c>
      <c r="K160" s="710">
        <f t="shared" si="38"/>
        <v>298.00005128667851</v>
      </c>
      <c r="L160" s="710">
        <f t="shared" si="39"/>
        <v>298.00004509218121</v>
      </c>
      <c r="N160" s="580">
        <v>86</v>
      </c>
      <c r="O160" s="710">
        <f t="shared" si="43"/>
        <v>0.32591105282469468</v>
      </c>
      <c r="P160" s="710">
        <f t="shared" si="40"/>
        <v>447.35884857987213</v>
      </c>
      <c r="Q160" s="710">
        <f t="shared" si="44"/>
        <v>428.28169928651414</v>
      </c>
      <c r="R160" s="710">
        <f t="shared" si="45"/>
        <v>414.58835132076325</v>
      </c>
      <c r="S160" s="710">
        <f t="shared" si="46"/>
        <v>406.34298574286345</v>
      </c>
      <c r="T160" s="710">
        <f t="shared" si="41"/>
        <v>403.58402955777211</v>
      </c>
    </row>
    <row r="161" spans="2:20">
      <c r="B161" s="580">
        <v>87</v>
      </c>
      <c r="C161" s="710">
        <f t="shared" si="42"/>
        <v>0.32970071622963298</v>
      </c>
      <c r="D161" s="710">
        <f t="shared" si="31"/>
        <v>1144.3985089882087</v>
      </c>
      <c r="E161" s="710">
        <f t="shared" si="32"/>
        <v>347.20466653015728</v>
      </c>
      <c r="F161" s="710">
        <f t="shared" si="33"/>
        <v>299.76128736940746</v>
      </c>
      <c r="G161" s="710">
        <f t="shared" si="34"/>
        <v>298.04546160645867</v>
      </c>
      <c r="H161" s="717">
        <f t="shared" si="35"/>
        <v>298.00018132919348</v>
      </c>
      <c r="I161" s="710">
        <f t="shared" si="36"/>
        <v>298.00011516611141</v>
      </c>
      <c r="J161" s="710">
        <f t="shared" si="37"/>
        <v>298.0000755586243</v>
      </c>
      <c r="K161" s="710">
        <f t="shared" si="38"/>
        <v>298.00005464666174</v>
      </c>
      <c r="L161" s="710">
        <f t="shared" si="39"/>
        <v>298.00004812880599</v>
      </c>
      <c r="N161" s="580">
        <v>87</v>
      </c>
      <c r="O161" s="710">
        <f t="shared" si="43"/>
        <v>0.32970071622963298</v>
      </c>
      <c r="P161" s="710">
        <f t="shared" si="40"/>
        <v>448.65733379145189</v>
      </c>
      <c r="Q161" s="710">
        <f t="shared" si="44"/>
        <v>429.60216981902062</v>
      </c>
      <c r="R161" s="710">
        <f t="shared" si="45"/>
        <v>415.92456337002346</v>
      </c>
      <c r="S161" s="710">
        <f t="shared" si="46"/>
        <v>407.6886226807128</v>
      </c>
      <c r="T161" s="710">
        <f t="shared" si="41"/>
        <v>404.93273181032248</v>
      </c>
    </row>
    <row r="162" spans="2:20">
      <c r="B162" s="580">
        <v>88</v>
      </c>
      <c r="C162" s="710">
        <f t="shared" si="42"/>
        <v>0.33349037963457129</v>
      </c>
      <c r="D162" s="710">
        <f t="shared" si="31"/>
        <v>1148.6953568656916</v>
      </c>
      <c r="E162" s="710">
        <f t="shared" si="32"/>
        <v>348.0851053639401</v>
      </c>
      <c r="F162" s="710">
        <f t="shared" si="33"/>
        <v>299.81498565404496</v>
      </c>
      <c r="G162" s="710">
        <f t="shared" si="34"/>
        <v>298.04742334331809</v>
      </c>
      <c r="H162" s="717">
        <f t="shared" si="35"/>
        <v>298.00019091214898</v>
      </c>
      <c r="I162" s="710">
        <f t="shared" si="36"/>
        <v>298.00012167933102</v>
      </c>
      <c r="J162" s="710">
        <f t="shared" si="37"/>
        <v>298.00008014402556</v>
      </c>
      <c r="K162" s="710">
        <f t="shared" si="38"/>
        <v>298.00005817706574</v>
      </c>
      <c r="L162" s="710">
        <f t="shared" si="39"/>
        <v>298.00005132391522</v>
      </c>
      <c r="N162" s="580">
        <v>88</v>
      </c>
      <c r="O162" s="710">
        <f t="shared" si="43"/>
        <v>0.33349037963457129</v>
      </c>
      <c r="P162" s="710">
        <f t="shared" si="40"/>
        <v>449.9543129391817</v>
      </c>
      <c r="Q162" s="710">
        <f t="shared" si="44"/>
        <v>430.92110895040003</v>
      </c>
      <c r="R162" s="710">
        <f t="shared" si="45"/>
        <v>417.25922615681117</v>
      </c>
      <c r="S162" s="710">
        <f t="shared" si="46"/>
        <v>409.03269982290715</v>
      </c>
      <c r="T162" s="710">
        <f t="shared" si="41"/>
        <v>406.27987087715263</v>
      </c>
    </row>
    <row r="163" spans="2:20">
      <c r="B163" s="580">
        <v>89</v>
      </c>
      <c r="C163" s="710">
        <f t="shared" si="42"/>
        <v>0.33728004303950959</v>
      </c>
      <c r="D163" s="710">
        <f t="shared" si="31"/>
        <v>1152.9223623034018</v>
      </c>
      <c r="E163" s="710">
        <f t="shared" si="32"/>
        <v>348.96858526914713</v>
      </c>
      <c r="F163" s="710">
        <f t="shared" si="33"/>
        <v>299.86959403297732</v>
      </c>
      <c r="G163" s="710">
        <f t="shared" si="34"/>
        <v>298.04944354244702</v>
      </c>
      <c r="H163" s="717">
        <f t="shared" si="35"/>
        <v>298.00020087478094</v>
      </c>
      <c r="I163" s="710">
        <f t="shared" si="36"/>
        <v>298.0001284726257</v>
      </c>
      <c r="J163" s="710">
        <f t="shared" si="37"/>
        <v>298.00008494350129</v>
      </c>
      <c r="K163" s="710">
        <f t="shared" si="38"/>
        <v>298.00006188398925</v>
      </c>
      <c r="L163" s="710">
        <f t="shared" si="39"/>
        <v>298.00005468335712</v>
      </c>
      <c r="N163" s="580">
        <v>89</v>
      </c>
      <c r="O163" s="710">
        <f t="shared" si="43"/>
        <v>0.33728004303950959</v>
      </c>
      <c r="P163" s="710">
        <f t="shared" si="40"/>
        <v>451.24978784968067</v>
      </c>
      <c r="Q163" s="710">
        <f t="shared" si="44"/>
        <v>432.23851851425411</v>
      </c>
      <c r="R163" s="710">
        <f t="shared" si="45"/>
        <v>418.59234147848531</v>
      </c>
      <c r="S163" s="710">
        <f t="shared" si="46"/>
        <v>410.37521892141956</v>
      </c>
      <c r="T163" s="710">
        <f t="shared" si="41"/>
        <v>407.62544849021873</v>
      </c>
    </row>
    <row r="164" spans="2:20">
      <c r="B164" s="580">
        <v>90</v>
      </c>
      <c r="C164" s="710">
        <f t="shared" si="42"/>
        <v>0.34106970644444795</v>
      </c>
      <c r="D164" s="710">
        <f t="shared" si="31"/>
        <v>1157.0807012976068</v>
      </c>
      <c r="E164" s="710">
        <f t="shared" si="32"/>
        <v>349.85501815557791</v>
      </c>
      <c r="F164" s="710">
        <f t="shared" si="33"/>
        <v>299.92511400855113</v>
      </c>
      <c r="G164" s="710">
        <f t="shared" si="34"/>
        <v>298.0515231357179</v>
      </c>
      <c r="H164" s="717">
        <f t="shared" si="35"/>
        <v>298.0002112271124</v>
      </c>
      <c r="I164" s="710">
        <f t="shared" si="36"/>
        <v>298.00013555423664</v>
      </c>
      <c r="J164" s="710">
        <f t="shared" si="37"/>
        <v>298.00008996402829</v>
      </c>
      <c r="K164" s="710">
        <f t="shared" si="38"/>
        <v>298.00006577365423</v>
      </c>
      <c r="L164" s="710">
        <f t="shared" si="39"/>
        <v>298.00005821310248</v>
      </c>
      <c r="N164" s="580">
        <v>90</v>
      </c>
      <c r="O164" s="710">
        <f t="shared" si="43"/>
        <v>0.34106970644444795</v>
      </c>
      <c r="P164" s="710">
        <f t="shared" si="40"/>
        <v>452.54376033570338</v>
      </c>
      <c r="Q164" s="710">
        <f t="shared" si="44"/>
        <v>433.55440033358275</v>
      </c>
      <c r="R164" s="710">
        <f t="shared" si="45"/>
        <v>419.92391113016231</v>
      </c>
      <c r="S164" s="710">
        <f t="shared" si="46"/>
        <v>411.71618173444563</v>
      </c>
      <c r="T164" s="710">
        <f t="shared" si="41"/>
        <v>408.96946639121938</v>
      </c>
    </row>
    <row r="165" spans="2:20">
      <c r="B165" s="580">
        <v>91</v>
      </c>
      <c r="C165" s="710">
        <f t="shared" si="42"/>
        <v>0.34485936984938625</v>
      </c>
      <c r="D165" s="710">
        <f t="shared" si="31"/>
        <v>1161.1715299567011</v>
      </c>
      <c r="E165" s="710">
        <f t="shared" si="32"/>
        <v>350.74431752266958</v>
      </c>
      <c r="F165" s="710">
        <f t="shared" si="33"/>
        <v>299.98154697723373</v>
      </c>
      <c r="G165" s="710">
        <f t="shared" si="34"/>
        <v>298.05366305459046</v>
      </c>
      <c r="H165" s="717">
        <f t="shared" si="35"/>
        <v>298.00022197929439</v>
      </c>
      <c r="I165" s="710">
        <f t="shared" si="36"/>
        <v>298.00014293253184</v>
      </c>
      <c r="J165" s="710">
        <f t="shared" si="37"/>
        <v>298.00009521270835</v>
      </c>
      <c r="K165" s="710">
        <f t="shared" si="38"/>
        <v>298.00006985240623</v>
      </c>
      <c r="L165" s="710">
        <f t="shared" si="39"/>
        <v>298.00006191924507</v>
      </c>
      <c r="N165" s="580">
        <v>91</v>
      </c>
      <c r="O165" s="710">
        <f t="shared" si="43"/>
        <v>0.34485936984938625</v>
      </c>
      <c r="P165" s="710">
        <f t="shared" si="40"/>
        <v>453.83623219787182</v>
      </c>
      <c r="Q165" s="710">
        <f t="shared" si="44"/>
        <v>434.86875622203422</v>
      </c>
      <c r="R165" s="710">
        <f t="shared" si="45"/>
        <v>421.25393690474192</v>
      </c>
      <c r="S165" s="710">
        <f t="shared" si="46"/>
        <v>413.05559002518999</v>
      </c>
      <c r="T165" s="710">
        <f t="shared" si="41"/>
        <v>410.31192632986875</v>
      </c>
    </row>
    <row r="166" spans="2:20">
      <c r="B166" s="580">
        <v>92</v>
      </c>
      <c r="C166" s="710">
        <f t="shared" si="42"/>
        <v>0.34864903325432456</v>
      </c>
      <c r="D166" s="710">
        <f t="shared" si="31"/>
        <v>1165.1959848377742</v>
      </c>
      <c r="E166" s="710">
        <f t="shared" si="32"/>
        <v>351.63639843228475</v>
      </c>
      <c r="F166" s="710">
        <f t="shared" si="33"/>
        <v>300.03889423172825</v>
      </c>
      <c r="G166" s="710">
        <f t="shared" si="34"/>
        <v>298.05586422998852</v>
      </c>
      <c r="H166" s="717">
        <f t="shared" si="35"/>
        <v>298.00023314160569</v>
      </c>
      <c r="I166" s="710">
        <f t="shared" si="36"/>
        <v>298.00015061600624</v>
      </c>
      <c r="J166" s="710">
        <f t="shared" si="37"/>
        <v>298.00010069676824</v>
      </c>
      <c r="K166" s="710">
        <f t="shared" si="38"/>
        <v>298.00007412671437</v>
      </c>
      <c r="L166" s="710">
        <f t="shared" si="39"/>
        <v>298.00006580800186</v>
      </c>
      <c r="N166" s="580">
        <v>92</v>
      </c>
      <c r="O166" s="710">
        <f t="shared" si="43"/>
        <v>0.34864903325432456</v>
      </c>
      <c r="P166" s="710">
        <f t="shared" si="40"/>
        <v>455.12720522615422</v>
      </c>
      <c r="Q166" s="710">
        <f t="shared" si="44"/>
        <v>436.18158798497285</v>
      </c>
      <c r="R166" s="710">
        <f t="shared" si="45"/>
        <v>422.58242059292974</v>
      </c>
      <c r="S166" s="710">
        <f t="shared" si="46"/>
        <v>414.39344556083188</v>
      </c>
      <c r="T166" s="710">
        <f t="shared" si="41"/>
        <v>411.65283006242123</v>
      </c>
    </row>
    <row r="167" spans="2:20">
      <c r="B167" s="580">
        <v>93</v>
      </c>
      <c r="C167" s="710">
        <f t="shared" si="42"/>
        <v>0.35243869665926286</v>
      </c>
      <c r="D167" s="710">
        <f t="shared" si="31"/>
        <v>1169.1551832774828</v>
      </c>
      <c r="E167" s="710">
        <f t="shared" si="32"/>
        <v>352.53117748196064</v>
      </c>
      <c r="F167" s="710">
        <f t="shared" si="33"/>
        <v>300.09715696305113</v>
      </c>
      <c r="G167" s="710">
        <f t="shared" si="34"/>
        <v>298.0581275921798</v>
      </c>
      <c r="H167" s="717">
        <f t="shared" si="35"/>
        <v>298.00024472445233</v>
      </c>
      <c r="I167" s="710">
        <f t="shared" si="36"/>
        <v>298.00015861328114</v>
      </c>
      <c r="J167" s="710">
        <f t="shared" si="37"/>
        <v>298.00010642356006</v>
      </c>
      <c r="K167" s="710">
        <f t="shared" si="38"/>
        <v>298.00007860317197</v>
      </c>
      <c r="L167" s="710">
        <f t="shared" si="39"/>
        <v>298.00006988571323</v>
      </c>
      <c r="N167" s="580">
        <v>93</v>
      </c>
      <c r="O167" s="710">
        <f t="shared" si="43"/>
        <v>0.35243869665926286</v>
      </c>
      <c r="P167" s="710">
        <f t="shared" si="40"/>
        <v>456.41668120112854</v>
      </c>
      <c r="Q167" s="710">
        <f t="shared" si="44"/>
        <v>437.49289742039156</v>
      </c>
      <c r="R167" s="710">
        <f t="shared" si="45"/>
        <v>423.9093639832563</v>
      </c>
      <c r="S167" s="710">
        <f t="shared" si="46"/>
        <v>415.72975011164124</v>
      </c>
      <c r="T167" s="710">
        <f t="shared" si="41"/>
        <v>412.9921793504127</v>
      </c>
    </row>
    <row r="168" spans="2:20">
      <c r="B168" s="580">
        <v>94</v>
      </c>
      <c r="C168" s="710">
        <f t="shared" si="42"/>
        <v>0.35622836006420117</v>
      </c>
      <c r="D168" s="710">
        <f t="shared" si="31"/>
        <v>1173.0502237173223</v>
      </c>
      <c r="E168" s="710">
        <f t="shared" si="32"/>
        <v>353.42857277861236</v>
      </c>
      <c r="F168" s="710">
        <f t="shared" si="33"/>
        <v>300.15633626257397</v>
      </c>
      <c r="G168" s="710">
        <f t="shared" si="34"/>
        <v>298.0604540706579</v>
      </c>
      <c r="H168" s="717">
        <f t="shared" si="35"/>
        <v>298.00025673836711</v>
      </c>
      <c r="I168" s="710">
        <f t="shared" si="36"/>
        <v>298.00016693310431</v>
      </c>
      <c r="J168" s="710">
        <f t="shared" si="37"/>
        <v>298.00011240056108</v>
      </c>
      <c r="K168" s="710">
        <f t="shared" si="38"/>
        <v>298.00008328849628</v>
      </c>
      <c r="L168" s="710">
        <f t="shared" si="39"/>
        <v>298.00007415884346</v>
      </c>
      <c r="N168" s="580">
        <v>94</v>
      </c>
      <c r="O168" s="710">
        <f t="shared" si="43"/>
        <v>0.35622836006420117</v>
      </c>
      <c r="P168" s="710">
        <f t="shared" si="40"/>
        <v>457.70466189506146</v>
      </c>
      <c r="Q168" s="710">
        <f t="shared" si="44"/>
        <v>438.80268631969108</v>
      </c>
      <c r="R168" s="710">
        <f t="shared" si="45"/>
        <v>425.23476886209426</v>
      </c>
      <c r="S168" s="710">
        <f t="shared" si="46"/>
        <v>417.06450545022454</v>
      </c>
      <c r="T168" s="710">
        <f t="shared" si="41"/>
        <v>414.32997595958562</v>
      </c>
    </row>
    <row r="169" spans="2:20">
      <c r="B169" s="580">
        <v>95</v>
      </c>
      <c r="C169" s="710">
        <f t="shared" si="42"/>
        <v>0.36001802346913947</v>
      </c>
      <c r="D169" s="710">
        <f t="shared" si="31"/>
        <v>1176.8821860233941</v>
      </c>
      <c r="E169" s="710">
        <f t="shared" si="32"/>
        <v>354.32850391268204</v>
      </c>
      <c r="F169" s="710">
        <f t="shared" si="33"/>
        <v>300.2164331240287</v>
      </c>
      <c r="G169" s="710">
        <f t="shared" si="34"/>
        <v>298.0628445940273</v>
      </c>
      <c r="H169" s="717">
        <f t="shared" si="35"/>
        <v>298.00026919400926</v>
      </c>
      <c r="I169" s="710">
        <f t="shared" si="36"/>
        <v>298.00017558434973</v>
      </c>
      <c r="J169" s="710">
        <f t="shared" si="37"/>
        <v>298.00011863537372</v>
      </c>
      <c r="K169" s="710">
        <f t="shared" si="38"/>
        <v>298.00008818952892</v>
      </c>
      <c r="L169" s="710">
        <f t="shared" si="39"/>
        <v>298.00007863398054</v>
      </c>
      <c r="N169" s="580">
        <v>95</v>
      </c>
      <c r="O169" s="710">
        <f t="shared" si="43"/>
        <v>0.36001802346913947</v>
      </c>
      <c r="P169" s="710">
        <f t="shared" si="40"/>
        <v>458.99114907283047</v>
      </c>
      <c r="Q169" s="710">
        <f t="shared" si="44"/>
        <v>440.11095646834599</v>
      </c>
      <c r="R169" s="710">
        <f t="shared" si="45"/>
        <v>426.55863701367315</v>
      </c>
      <c r="S169" s="710">
        <f t="shared" si="46"/>
        <v>418.39771335088119</v>
      </c>
      <c r="T169" s="710">
        <f t="shared" si="41"/>
        <v>415.66622165897155</v>
      </c>
    </row>
    <row r="170" spans="2:20">
      <c r="B170" s="580">
        <v>96</v>
      </c>
      <c r="C170" s="710">
        <f t="shared" si="42"/>
        <v>0.36380768687407777</v>
      </c>
      <c r="D170" s="710">
        <f t="shared" si="31"/>
        <v>1180.6521318007592</v>
      </c>
      <c r="E170" s="710">
        <f t="shared" si="32"/>
        <v>355.23089193272682</v>
      </c>
      <c r="F170" s="710">
        <f t="shared" si="33"/>
        <v>300.27744844547811</v>
      </c>
      <c r="G170" s="710">
        <f t="shared" si="34"/>
        <v>298.06530008989114</v>
      </c>
      <c r="H170" s="717">
        <f t="shared" si="35"/>
        <v>298.00028210216385</v>
      </c>
      <c r="I170" s="710">
        <f t="shared" si="36"/>
        <v>298.00018457601738</v>
      </c>
      <c r="J170" s="710">
        <f t="shared" si="37"/>
        <v>298.00012513572568</v>
      </c>
      <c r="K170" s="710">
        <f t="shared" si="38"/>
        <v>298.00009331323594</v>
      </c>
      <c r="L170" s="710">
        <f t="shared" si="39"/>
        <v>298.00008331783653</v>
      </c>
      <c r="N170" s="580">
        <v>96</v>
      </c>
      <c r="O170" s="710">
        <f t="shared" si="43"/>
        <v>0.36380768687407777</v>
      </c>
      <c r="P170" s="710">
        <f t="shared" si="40"/>
        <v>460.27614449271152</v>
      </c>
      <c r="Q170" s="710">
        <f t="shared" si="44"/>
        <v>441.41770964647367</v>
      </c>
      <c r="R170" s="710">
        <f t="shared" si="45"/>
        <v>427.88097022009231</v>
      </c>
      <c r="S170" s="710">
        <f t="shared" si="46"/>
        <v>419.72937558905403</v>
      </c>
      <c r="T170" s="710">
        <f t="shared" si="41"/>
        <v>417.00091822010808</v>
      </c>
    </row>
    <row r="171" spans="2:20">
      <c r="B171" s="580">
        <v>97</v>
      </c>
      <c r="C171" s="710">
        <f t="shared" si="42"/>
        <v>0.36759735027901608</v>
      </c>
      <c r="D171" s="710">
        <f t="shared" ref="D171:D202" si="47">(1-2*FoAb-2*FoAb*BiCombAb)*D170+2*FoAb*E170+2*FoAb*BiCombAb*Tcomb</f>
        <v>1184.3611047024722</v>
      </c>
      <c r="E171" s="710">
        <f t="shared" ref="E171:E202" si="48">FoAb*D170+(1-2*FoAb)*E170+FoAb*F170</f>
        <v>356.13565932043792</v>
      </c>
      <c r="F171" s="710">
        <f t="shared" ref="F171:F202" si="49">FoAb*E170+(1-2*FoAb)*F170+FoAb*G170</f>
        <v>300.33938303125177</v>
      </c>
      <c r="G171" s="710">
        <f t="shared" ref="G171:G202" si="50">FoAb*F170+(1-2*FoAb)*G170+FoAb*H170</f>
        <v>298.06782148474133</v>
      </c>
      <c r="H171" s="717">
        <f t="shared" ref="H171:H202" si="51">_FoN1*G170+(1-_FoN1-_FoN2)*H170+_FoN2*I170</f>
        <v>298.00029547374135</v>
      </c>
      <c r="I171" s="710">
        <f t="shared" ref="I171:I202" si="52">FoCase*H170+(1-2*FoCase)*I170+FoCase*J170</f>
        <v>298.00019391723299</v>
      </c>
      <c r="J171" s="710">
        <f t="shared" ref="J171:J202" si="53">FoCase*I170+(1-2*FoCase)*J170+FoCase*K170</f>
        <v>298.00013190946993</v>
      </c>
      <c r="K171" s="710">
        <f t="shared" ref="K171:K202" si="54">FoCase*J170+(1-2*FoCase)*K170+FoCase*L170</f>
        <v>298.00009866670791</v>
      </c>
      <c r="L171" s="710">
        <f t="shared" ref="L171:L202" si="55">(1-2*FoCase-2*FoCase*BiAtmCase)*L170+2*FoCase*K170+2*FoCase*BiAtmCase*Tatm</f>
        <v>298.00008821724788</v>
      </c>
      <c r="N171" s="580">
        <v>97</v>
      </c>
      <c r="O171" s="710">
        <f t="shared" si="43"/>
        <v>0.36759735027901608</v>
      </c>
      <c r="P171" s="710">
        <f t="shared" ref="P171:P202" si="56">(1-2*FoCase-2*FoCase*BiCombCase)*P170+2*FoCase*Q170+2*FoCase*BiCombCase*Tcomb</f>
        <v>461.55964990705183</v>
      </c>
      <c r="Q171" s="710">
        <f t="shared" si="44"/>
        <v>442.72294762932074</v>
      </c>
      <c r="R171" s="710">
        <f t="shared" si="45"/>
        <v>429.20177026133229</v>
      </c>
      <c r="S171" s="710">
        <f t="shared" si="46"/>
        <v>421.05949394086065</v>
      </c>
      <c r="T171" s="710">
        <f t="shared" ref="T171:T202" si="57">(1-2*FoCase-2*FoCase*BiAtmCase)*T170+2*FoCase*S170+2*FoCase*BiAtmCase*Tatm</f>
        <v>418.33406741637015</v>
      </c>
    </row>
    <row r="172" spans="2:20">
      <c r="B172" s="580">
        <v>98</v>
      </c>
      <c r="C172" s="710">
        <f t="shared" si="42"/>
        <v>0.37138701368395438</v>
      </c>
      <c r="D172" s="710">
        <f t="shared" si="47"/>
        <v>1188.0101307333841</v>
      </c>
      <c r="E172" s="710">
        <f t="shared" si="48"/>
        <v>357.04272996608319</v>
      </c>
      <c r="F172" s="710">
        <f t="shared" si="49"/>
        <v>300.40223759384759</v>
      </c>
      <c r="G172" s="710">
        <f t="shared" si="50"/>
        <v>298.07040970385088</v>
      </c>
      <c r="H172" s="717">
        <f t="shared" si="51"/>
        <v>298.00030931977716</v>
      </c>
      <c r="I172" s="710">
        <f t="shared" si="52"/>
        <v>298.00020361724785</v>
      </c>
      <c r="J172" s="710">
        <f t="shared" si="53"/>
        <v>298.00013896458466</v>
      </c>
      <c r="K172" s="710">
        <f t="shared" si="54"/>
        <v>298.00010425716005</v>
      </c>
      <c r="L172" s="710">
        <f t="shared" si="55"/>
        <v>298.00009333917541</v>
      </c>
      <c r="N172" s="580">
        <v>98</v>
      </c>
      <c r="O172" s="710">
        <f t="shared" si="43"/>
        <v>0.37138701368395438</v>
      </c>
      <c r="P172" s="710">
        <f t="shared" si="56"/>
        <v>462.84166706284486</v>
      </c>
      <c r="Q172" s="710">
        <f t="shared" ref="Q172:Q202" si="58">FoCase*P171+(1-2*FoCase)*Q171+FoCase*R171</f>
        <v>444.02667218767834</v>
      </c>
      <c r="R172" s="710">
        <f t="shared" si="45"/>
        <v>430.52103891526519</v>
      </c>
      <c r="S172" s="710">
        <f t="shared" si="46"/>
        <v>422.38807018269347</v>
      </c>
      <c r="T172" s="710">
        <f t="shared" si="57"/>
        <v>419.66567102239975</v>
      </c>
    </row>
    <row r="173" spans="2:20">
      <c r="B173" s="580">
        <v>99</v>
      </c>
      <c r="C173" s="710">
        <f t="shared" si="42"/>
        <v>0.37517667708889274</v>
      </c>
      <c r="D173" s="710">
        <f t="shared" si="47"/>
        <v>1191.6002185488042</v>
      </c>
      <c r="E173" s="710">
        <f t="shared" si="48"/>
        <v>357.9520291443668</v>
      </c>
      <c r="F173" s="710">
        <f t="shared" si="49"/>
        <v>300.46601275580048</v>
      </c>
      <c r="G173" s="710">
        <f t="shared" si="50"/>
        <v>298.0730656711695</v>
      </c>
      <c r="H173" s="717">
        <f t="shared" si="51"/>
        <v>298.00032365143107</v>
      </c>
      <c r="I173" s="710">
        <f t="shared" si="52"/>
        <v>298.00021368543855</v>
      </c>
      <c r="J173" s="710">
        <f t="shared" si="53"/>
        <v>298.00014630917309</v>
      </c>
      <c r="K173" s="710">
        <f t="shared" si="54"/>
        <v>298.00011009193224</v>
      </c>
      <c r="L173" s="710">
        <f t="shared" si="55"/>
        <v>298.00009869070442</v>
      </c>
      <c r="N173" s="580">
        <v>99</v>
      </c>
      <c r="O173" s="710">
        <f t="shared" si="43"/>
        <v>0.37517667708889274</v>
      </c>
      <c r="P173" s="710">
        <f t="shared" si="56"/>
        <v>464.12219770222185</v>
      </c>
      <c r="Q173" s="710">
        <f t="shared" si="58"/>
        <v>445.32888508823748</v>
      </c>
      <c r="R173" s="710">
        <f t="shared" si="45"/>
        <v>431.83877795766341</v>
      </c>
      <c r="S173" s="710">
        <f t="shared" si="46"/>
        <v>423.71510609087858</v>
      </c>
      <c r="T173" s="710">
        <f t="shared" si="57"/>
        <v>420.99573081361922</v>
      </c>
    </row>
    <row r="174" spans="2:20">
      <c r="B174" s="580">
        <v>100</v>
      </c>
      <c r="C174" s="710">
        <f t="shared" si="42"/>
        <v>0.37896634049383104</v>
      </c>
      <c r="D174" s="710">
        <f t="shared" si="47"/>
        <v>1195.1323597481055</v>
      </c>
      <c r="E174" s="710">
        <f t="shared" si="48"/>
        <v>358.86348349069829</v>
      </c>
      <c r="F174" s="710">
        <f t="shared" si="49"/>
        <v>300.53070905151753</v>
      </c>
      <c r="G174" s="710">
        <f t="shared" si="50"/>
        <v>298.07579030922102</v>
      </c>
      <c r="H174" s="717">
        <f t="shared" si="51"/>
        <v>298.00033847998691</v>
      </c>
      <c r="I174" s="710">
        <f t="shared" si="52"/>
        <v>298.00022413130682</v>
      </c>
      <c r="J174" s="710">
        <f t="shared" si="53"/>
        <v>298.00015395146357</v>
      </c>
      <c r="K174" s="710">
        <f t="shared" si="54"/>
        <v>298.00011617848929</v>
      </c>
      <c r="L174" s="710">
        <f t="shared" si="55"/>
        <v>298.00010427904465</v>
      </c>
      <c r="N174" s="580">
        <v>100</v>
      </c>
      <c r="O174" s="710">
        <f t="shared" si="43"/>
        <v>0.37896634049383104</v>
      </c>
      <c r="P174" s="710">
        <f t="shared" si="56"/>
        <v>465.40124356287151</v>
      </c>
      <c r="Q174" s="710">
        <f t="shared" si="58"/>
        <v>446.62958809389289</v>
      </c>
      <c r="R174" s="710">
        <f t="shared" si="45"/>
        <v>433.15498916220781</v>
      </c>
      <c r="S174" s="710">
        <f t="shared" si="46"/>
        <v>425.04060344138452</v>
      </c>
      <c r="T174" s="710">
        <f t="shared" si="57"/>
        <v>422.32424856581594</v>
      </c>
    </row>
    <row r="175" spans="2:20">
      <c r="B175" s="580">
        <v>101</v>
      </c>
      <c r="C175" s="710">
        <f t="shared" si="42"/>
        <v>0.38275600389876935</v>
      </c>
      <c r="D175" s="710">
        <f t="shared" si="47"/>
        <v>1198.6075291633624</v>
      </c>
      <c r="E175" s="710">
        <f t="shared" si="48"/>
        <v>359.77702097786454</v>
      </c>
      <c r="F175" s="710">
        <f t="shared" si="49"/>
        <v>300.59632692908133</v>
      </c>
      <c r="G175" s="710">
        <f t="shared" si="50"/>
        <v>298.07858453900349</v>
      </c>
      <c r="H175" s="717">
        <f t="shared" si="51"/>
        <v>298.00035381685188</v>
      </c>
      <c r="I175" s="710">
        <f t="shared" si="52"/>
        <v>298.00023496447909</v>
      </c>
      <c r="J175" s="710">
        <f t="shared" si="53"/>
        <v>298.00016189980954</v>
      </c>
      <c r="K175" s="710">
        <f t="shared" si="54"/>
        <v>298.00012252442059</v>
      </c>
      <c r="L175" s="710">
        <f t="shared" si="55"/>
        <v>298.00011011153077</v>
      </c>
      <c r="N175" s="580">
        <v>101</v>
      </c>
      <c r="O175" s="710">
        <f t="shared" si="43"/>
        <v>0.38275600389876935</v>
      </c>
      <c r="P175" s="710">
        <f t="shared" si="56"/>
        <v>466.6788063783992</v>
      </c>
      <c r="Q175" s="710">
        <f t="shared" si="58"/>
        <v>447.92878296400261</v>
      </c>
      <c r="R175" s="710">
        <f t="shared" si="45"/>
        <v>434.46967430049483</v>
      </c>
      <c r="S175" s="710">
        <f t="shared" si="46"/>
        <v>426.36456400957439</v>
      </c>
      <c r="T175" s="710">
        <f t="shared" si="57"/>
        <v>423.65122605478763</v>
      </c>
    </row>
    <row r="176" spans="2:20">
      <c r="B176" s="580">
        <v>102</v>
      </c>
      <c r="C176" s="710">
        <f t="shared" si="42"/>
        <v>0.38654566730370765</v>
      </c>
      <c r="D176" s="710">
        <f t="shared" si="47"/>
        <v>1202.0266851431013</v>
      </c>
      <c r="E176" s="710">
        <f t="shared" si="48"/>
        <v>360.69257089309718</v>
      </c>
      <c r="F176" s="710">
        <f t="shared" si="49"/>
        <v>300.66286675202144</v>
      </c>
      <c r="G176" s="710">
        <f t="shared" si="50"/>
        <v>298.08144927989133</v>
      </c>
      <c r="H176" s="717">
        <f t="shared" si="51"/>
        <v>298.00036967355612</v>
      </c>
      <c r="I176" s="710">
        <f t="shared" si="52"/>
        <v>298.00024619470645</v>
      </c>
      <c r="J176" s="710">
        <f t="shared" si="53"/>
        <v>298.00017016268919</v>
      </c>
      <c r="K176" s="710">
        <f t="shared" si="54"/>
        <v>298.00012913744047</v>
      </c>
      <c r="L176" s="710">
        <f t="shared" si="55"/>
        <v>298.00011619562207</v>
      </c>
      <c r="N176" s="580">
        <v>102</v>
      </c>
      <c r="O176" s="710">
        <f t="shared" si="43"/>
        <v>0.38654566730370765</v>
      </c>
      <c r="P176" s="710">
        <f t="shared" si="56"/>
        <v>467.9548878786336</v>
      </c>
      <c r="Q176" s="710">
        <f t="shared" si="58"/>
        <v>449.22647145461002</v>
      </c>
      <c r="R176" s="710">
        <f t="shared" si="45"/>
        <v>435.78283514204315</v>
      </c>
      <c r="S176" s="710">
        <f t="shared" si="46"/>
        <v>427.68698956999395</v>
      </c>
      <c r="T176" s="710">
        <f t="shared" si="57"/>
        <v>424.97666505604042</v>
      </c>
    </row>
    <row r="177" spans="2:20">
      <c r="B177" s="580">
        <v>103</v>
      </c>
      <c r="C177" s="710">
        <f t="shared" si="42"/>
        <v>0.39033533070864596</v>
      </c>
      <c r="D177" s="710">
        <f t="shared" si="47"/>
        <v>1205.3907698312501</v>
      </c>
      <c r="E177" s="710">
        <f t="shared" si="48"/>
        <v>361.61006381552954</v>
      </c>
      <c r="F177" s="710">
        <f t="shared" si="49"/>
        <v>300.73032880105461</v>
      </c>
      <c r="G177" s="710">
        <f t="shared" si="50"/>
        <v>298.08438544954026</v>
      </c>
      <c r="H177" s="717">
        <f t="shared" si="51"/>
        <v>298.00038606175218</v>
      </c>
      <c r="I177" s="710">
        <f t="shared" si="52"/>
        <v>298.00025783186391</v>
      </c>
      <c r="J177" s="710">
        <f t="shared" si="53"/>
        <v>298.00017874870554</v>
      </c>
      <c r="K177" s="710">
        <f t="shared" si="54"/>
        <v>298.0001360253882</v>
      </c>
      <c r="L177" s="710">
        <f t="shared" si="55"/>
        <v>298.00012253890253</v>
      </c>
      <c r="N177" s="580">
        <v>103</v>
      </c>
      <c r="O177" s="710">
        <f t="shared" si="43"/>
        <v>0.39033533070864596</v>
      </c>
      <c r="P177" s="710">
        <f t="shared" si="56"/>
        <v>469.22948978988916</v>
      </c>
      <c r="Q177" s="710">
        <f t="shared" si="58"/>
        <v>450.52265531863401</v>
      </c>
      <c r="R177" s="710">
        <f t="shared" si="45"/>
        <v>437.0944734542993</v>
      </c>
      <c r="S177" s="710">
        <f t="shared" si="46"/>
        <v>429.00788189619152</v>
      </c>
      <c r="T177" s="710">
        <f t="shared" si="57"/>
        <v>426.30056734453098</v>
      </c>
    </row>
    <row r="178" spans="2:20">
      <c r="B178" s="580">
        <v>104</v>
      </c>
      <c r="C178" s="710">
        <f t="shared" si="42"/>
        <v>0.39412499411358426</v>
      </c>
      <c r="D178" s="710">
        <f t="shared" si="47"/>
        <v>1208.7007094413655</v>
      </c>
      <c r="E178" s="710">
        <f t="shared" si="48"/>
        <v>362.52943159403588</v>
      </c>
      <c r="F178" s="710">
        <f t="shared" si="49"/>
        <v>300.7987132757944</v>
      </c>
      <c r="G178" s="710">
        <f t="shared" si="50"/>
        <v>298.08739396379406</v>
      </c>
      <c r="H178" s="717">
        <f t="shared" si="51"/>
        <v>298.00040299321449</v>
      </c>
      <c r="I178" s="710">
        <f t="shared" si="52"/>
        <v>298.00026988595073</v>
      </c>
      <c r="J178" s="710">
        <f t="shared" si="53"/>
        <v>298.00018766658638</v>
      </c>
      <c r="K178" s="710">
        <f t="shared" si="54"/>
        <v>298.00014319622755</v>
      </c>
      <c r="L178" s="710">
        <f t="shared" si="55"/>
        <v>298.00012914908115</v>
      </c>
      <c r="N178" s="580">
        <v>104</v>
      </c>
      <c r="O178" s="710">
        <f t="shared" si="43"/>
        <v>0.39412499411358426</v>
      </c>
      <c r="P178" s="710">
        <f t="shared" si="56"/>
        <v>470.50261383519057</v>
      </c>
      <c r="Q178" s="710">
        <f t="shared" si="58"/>
        <v>451.81733630603128</v>
      </c>
      <c r="R178" s="710">
        <f t="shared" si="45"/>
        <v>438.40459100264314</v>
      </c>
      <c r="S178" s="710">
        <f t="shared" si="46"/>
        <v>430.32724276056433</v>
      </c>
      <c r="T178" s="710">
        <f t="shared" si="57"/>
        <v>427.62293469444677</v>
      </c>
    </row>
    <row r="179" spans="2:20">
      <c r="B179" s="580">
        <v>105</v>
      </c>
      <c r="C179" s="710">
        <f t="shared" si="42"/>
        <v>0.39791465751852256</v>
      </c>
      <c r="D179" s="710">
        <f t="shared" si="47"/>
        <v>1211.9574145262193</v>
      </c>
      <c r="E179" s="710">
        <f t="shared" si="48"/>
        <v>363.45060732544698</v>
      </c>
      <c r="F179" s="710">
        <f t="shared" si="49"/>
        <v>300.86802029643042</v>
      </c>
      <c r="G179" s="710">
        <f t="shared" si="50"/>
        <v>298.09047573659376</v>
      </c>
      <c r="H179" s="717">
        <f t="shared" si="51"/>
        <v>298.00042047983885</v>
      </c>
      <c r="I179" s="710">
        <f t="shared" si="52"/>
        <v>298.00028236708948</v>
      </c>
      <c r="J179" s="710">
        <f t="shared" si="53"/>
        <v>298.00019692518384</v>
      </c>
      <c r="K179" s="710">
        <f t="shared" si="54"/>
        <v>298.00015065804735</v>
      </c>
      <c r="L179" s="710">
        <f t="shared" si="55"/>
        <v>298.00013603399145</v>
      </c>
      <c r="N179" s="580">
        <v>105</v>
      </c>
      <c r="O179" s="710">
        <f t="shared" si="43"/>
        <v>0.39791465751852256</v>
      </c>
      <c r="P179" s="710">
        <f t="shared" si="56"/>
        <v>471.77426173446463</v>
      </c>
      <c r="Q179" s="710">
        <f t="shared" si="58"/>
        <v>453.11051616393593</v>
      </c>
      <c r="R179" s="710">
        <f t="shared" si="45"/>
        <v>439.71318955039305</v>
      </c>
      <c r="S179" s="710">
        <f t="shared" si="46"/>
        <v>431.64507393422758</v>
      </c>
      <c r="T179" s="710">
        <f t="shared" si="57"/>
        <v>428.94376887901882</v>
      </c>
    </row>
    <row r="180" spans="2:20">
      <c r="B180" s="580">
        <v>106</v>
      </c>
      <c r="C180" s="710">
        <f t="shared" si="42"/>
        <v>0.40170432092346087</v>
      </c>
      <c r="D180" s="710">
        <f t="shared" si="47"/>
        <v>1215.1617802428223</v>
      </c>
      <c r="E180" s="710">
        <f t="shared" si="48"/>
        <v>364.37352533313521</v>
      </c>
      <c r="F180" s="710">
        <f t="shared" si="49"/>
        <v>300.93824990537837</v>
      </c>
      <c r="G180" s="710">
        <f t="shared" si="50"/>
        <v>298.09363167988909</v>
      </c>
      <c r="H180" s="717">
        <f t="shared" si="51"/>
        <v>298.00043853364178</v>
      </c>
      <c r="I180" s="710">
        <f t="shared" si="52"/>
        <v>298.00029528552625</v>
      </c>
      <c r="J180" s="710">
        <f t="shared" si="53"/>
        <v>298.00020653347451</v>
      </c>
      <c r="K180" s="710">
        <f t="shared" si="54"/>
        <v>298.00015841906094</v>
      </c>
      <c r="L180" s="710">
        <f t="shared" si="55"/>
        <v>298.00014320159187</v>
      </c>
      <c r="N180" s="580">
        <v>106</v>
      </c>
      <c r="O180" s="710">
        <f t="shared" si="43"/>
        <v>0.40170432092346087</v>
      </c>
      <c r="P180" s="710">
        <f t="shared" si="56"/>
        <v>473.04443520470443</v>
      </c>
      <c r="Q180" s="710">
        <f t="shared" si="58"/>
        <v>454.4021966367784</v>
      </c>
      <c r="R180" s="710">
        <f t="shared" si="45"/>
        <v>441.02027085881014</v>
      </c>
      <c r="S180" s="710">
        <f t="shared" si="46"/>
        <v>432.96137718690312</v>
      </c>
      <c r="T180" s="710">
        <f t="shared" si="57"/>
        <v>430.26307167036191</v>
      </c>
    </row>
    <row r="181" spans="2:20">
      <c r="B181" s="580">
        <v>107</v>
      </c>
      <c r="C181" s="710">
        <f t="shared" si="42"/>
        <v>0.40549398432839923</v>
      </c>
      <c r="D181" s="710">
        <f t="shared" si="47"/>
        <v>1218.3146866129607</v>
      </c>
      <c r="E181" s="710">
        <f t="shared" si="48"/>
        <v>365.29812114596308</v>
      </c>
      <c r="F181" s="710">
        <f t="shared" si="49"/>
        <v>301.00940206890039</v>
      </c>
      <c r="G181" s="710">
        <f t="shared" si="50"/>
        <v>298.09686270355172</v>
      </c>
      <c r="H181" s="717">
        <f t="shared" si="51"/>
        <v>298.00045716676016</v>
      </c>
      <c r="I181" s="710">
        <f t="shared" si="52"/>
        <v>298.00030865162989</v>
      </c>
      <c r="J181" s="710">
        <f t="shared" si="53"/>
        <v>298.00021650055919</v>
      </c>
      <c r="K181" s="710">
        <f t="shared" si="54"/>
        <v>298.00016648760641</v>
      </c>
      <c r="L181" s="710">
        <f t="shared" si="55"/>
        <v>298.00015065996558</v>
      </c>
      <c r="N181" s="580">
        <v>107</v>
      </c>
      <c r="O181" s="710">
        <f t="shared" si="43"/>
        <v>0.40549398432839923</v>
      </c>
      <c r="P181" s="710">
        <f t="shared" si="56"/>
        <v>474.31313596011012</v>
      </c>
      <c r="Q181" s="710">
        <f t="shared" si="58"/>
        <v>455.69237946638765</v>
      </c>
      <c r="R181" s="710">
        <f t="shared" si="45"/>
        <v>442.32583668710271</v>
      </c>
      <c r="S181" s="710">
        <f t="shared" si="46"/>
        <v>434.27615428682446</v>
      </c>
      <c r="T181" s="710">
        <f t="shared" si="57"/>
        <v>431.58084483933879</v>
      </c>
    </row>
    <row r="182" spans="2:20">
      <c r="B182" s="580">
        <v>108</v>
      </c>
      <c r="C182" s="710">
        <f t="shared" si="42"/>
        <v>0.40928364773333753</v>
      </c>
      <c r="D182" s="710">
        <f t="shared" si="47"/>
        <v>1221.4169987793252</v>
      </c>
      <c r="E182" s="710">
        <f t="shared" si="48"/>
        <v>366.22433147758937</v>
      </c>
      <c r="F182" s="710">
        <f t="shared" si="49"/>
        <v>301.08147667869753</v>
      </c>
      <c r="G182" s="710">
        <f t="shared" si="50"/>
        <v>298.10016971529114</v>
      </c>
      <c r="H182" s="717">
        <f t="shared" si="51"/>
        <v>298.00047639145055</v>
      </c>
      <c r="I182" s="710">
        <f t="shared" si="52"/>
        <v>298.00032247589183</v>
      </c>
      <c r="J182" s="710">
        <f t="shared" si="53"/>
        <v>298.00022683566249</v>
      </c>
      <c r="K182" s="710">
        <f t="shared" si="54"/>
        <v>298.00017487214632</v>
      </c>
      <c r="L182" s="710">
        <f t="shared" si="55"/>
        <v>298.00015841732039</v>
      </c>
      <c r="N182" s="580">
        <v>108</v>
      </c>
      <c r="O182" s="710">
        <f t="shared" si="43"/>
        <v>0.40928364773333753</v>
      </c>
      <c r="P182" s="710">
        <f t="shared" si="56"/>
        <v>475.58036571220924</v>
      </c>
      <c r="Q182" s="710">
        <f t="shared" si="58"/>
        <v>456.9810663920789</v>
      </c>
      <c r="R182" s="710">
        <f t="shared" si="45"/>
        <v>443.62988879242999</v>
      </c>
      <c r="S182" s="710">
        <f t="shared" si="46"/>
        <v>435.58940700065648</v>
      </c>
      <c r="T182" s="710">
        <f t="shared" si="57"/>
        <v>432.89709015544429</v>
      </c>
    </row>
    <row r="183" spans="2:20">
      <c r="B183" s="580">
        <v>109</v>
      </c>
      <c r="C183" s="710">
        <f t="shared" si="42"/>
        <v>0.41307331113827583</v>
      </c>
      <c r="D183" s="710">
        <f t="shared" si="47"/>
        <v>1224.4695672573039</v>
      </c>
      <c r="E183" s="710">
        <f t="shared" si="48"/>
        <v>367.15209420612598</v>
      </c>
      <c r="F183" s="710">
        <f t="shared" si="49"/>
        <v>301.15447355347328</v>
      </c>
      <c r="G183" s="710">
        <f t="shared" si="50"/>
        <v>298.1035536205722</v>
      </c>
      <c r="H183" s="717">
        <f t="shared" si="51"/>
        <v>298.00049622008862</v>
      </c>
      <c r="I183" s="710">
        <f t="shared" si="52"/>
        <v>298.00033676892576</v>
      </c>
      <c r="J183" s="710">
        <f t="shared" si="53"/>
        <v>298.00023754813293</v>
      </c>
      <c r="K183" s="710">
        <f t="shared" si="54"/>
        <v>298.00018358126766</v>
      </c>
      <c r="L183" s="710">
        <f t="shared" si="55"/>
        <v>298.00016648198874</v>
      </c>
      <c r="N183" s="580">
        <v>109</v>
      </c>
      <c r="O183" s="710">
        <f t="shared" si="43"/>
        <v>0.41307331113827583</v>
      </c>
      <c r="P183" s="710">
        <f t="shared" si="56"/>
        <v>476.84612616995992</v>
      </c>
      <c r="Q183" s="710">
        <f t="shared" si="58"/>
        <v>458.26825915072834</v>
      </c>
      <c r="R183" s="710">
        <f t="shared" si="45"/>
        <v>444.93242892990611</v>
      </c>
      <c r="S183" s="710">
        <f t="shared" si="46"/>
        <v>436.90113709342666</v>
      </c>
      <c r="T183" s="710">
        <f t="shared" si="57"/>
        <v>434.21180938670699</v>
      </c>
    </row>
    <row r="184" spans="2:20">
      <c r="B184" s="580">
        <v>110</v>
      </c>
      <c r="C184" s="710">
        <f t="shared" si="42"/>
        <v>0.41686297454321414</v>
      </c>
      <c r="D184" s="710">
        <f t="shared" si="47"/>
        <v>1227.4732281825129</v>
      </c>
      <c r="E184" s="710">
        <f t="shared" si="48"/>
        <v>368.08134835414063</v>
      </c>
      <c r="F184" s="710">
        <f t="shared" si="49"/>
        <v>301.22839244046997</v>
      </c>
      <c r="G184" s="710">
        <f t="shared" si="50"/>
        <v>298.10701532253472</v>
      </c>
      <c r="H184" s="717">
        <f t="shared" si="51"/>
        <v>298.00051666516879</v>
      </c>
      <c r="I184" s="710">
        <f t="shared" si="52"/>
        <v>298.00035154146724</v>
      </c>
      <c r="J184" s="710">
        <f t="shared" si="53"/>
        <v>298.0002486474425</v>
      </c>
      <c r="K184" s="710">
        <f t="shared" si="54"/>
        <v>298.00019262368181</v>
      </c>
      <c r="L184" s="710">
        <f t="shared" si="55"/>
        <v>298.00017486242763</v>
      </c>
      <c r="N184" s="580">
        <v>110</v>
      </c>
      <c r="O184" s="710">
        <f t="shared" si="43"/>
        <v>0.41686297454321414</v>
      </c>
      <c r="P184" s="710">
        <f t="shared" si="56"/>
        <v>478.11041903983914</v>
      </c>
      <c r="Q184" s="710">
        <f t="shared" si="58"/>
        <v>459.55395947683803</v>
      </c>
      <c r="R184" s="710">
        <f t="shared" si="45"/>
        <v>446.23345885260346</v>
      </c>
      <c r="S184" s="710">
        <f t="shared" si="46"/>
        <v>438.21134632846724</v>
      </c>
      <c r="T184" s="710">
        <f t="shared" si="57"/>
        <v>435.5250042996052</v>
      </c>
    </row>
    <row r="185" spans="2:20">
      <c r="B185" s="580">
        <v>111</v>
      </c>
      <c r="C185" s="710">
        <f t="shared" si="42"/>
        <v>0.42065263794815244</v>
      </c>
      <c r="D185" s="710">
        <f t="shared" si="47"/>
        <v>1230.4288035541392</v>
      </c>
      <c r="E185" s="710">
        <f t="shared" si="48"/>
        <v>369.01203406899856</v>
      </c>
      <c r="F185" s="710">
        <f t="shared" si="49"/>
        <v>301.30323301697763</v>
      </c>
      <c r="G185" s="710">
        <f t="shared" si="50"/>
        <v>298.1105557219152</v>
      </c>
      <c r="H185" s="717">
        <f t="shared" si="51"/>
        <v>298.00053773930335</v>
      </c>
      <c r="I185" s="710">
        <f t="shared" si="52"/>
        <v>298.00036680437341</v>
      </c>
      <c r="J185" s="710">
        <f t="shared" si="53"/>
        <v>298.00026014318661</v>
      </c>
      <c r="K185" s="710">
        <f t="shared" si="54"/>
        <v>298.00020200822428</v>
      </c>
      <c r="L185" s="710">
        <f t="shared" si="55"/>
        <v>298.0001835672183</v>
      </c>
      <c r="N185" s="580">
        <v>111</v>
      </c>
      <c r="O185" s="710">
        <f t="shared" si="43"/>
        <v>0.42065263794815244</v>
      </c>
      <c r="P185" s="710">
        <f t="shared" si="56"/>
        <v>479.37324602591883</v>
      </c>
      <c r="Q185" s="710">
        <f t="shared" si="58"/>
        <v>460.83816910259111</v>
      </c>
      <c r="R185" s="710">
        <f t="shared" si="45"/>
        <v>447.53298031155612</v>
      </c>
      <c r="S185" s="710">
        <f t="shared" si="46"/>
        <v>439.52003646736557</v>
      </c>
      <c r="T185" s="710">
        <f t="shared" si="57"/>
        <v>436.83667665899594</v>
      </c>
    </row>
    <row r="186" spans="2:20">
      <c r="B186" s="580">
        <v>112</v>
      </c>
      <c r="C186" s="710">
        <f t="shared" si="42"/>
        <v>0.42444230135309075</v>
      </c>
      <c r="D186" s="710">
        <f t="shared" si="47"/>
        <v>1233.3371014741626</v>
      </c>
      <c r="E186" s="710">
        <f t="shared" si="48"/>
        <v>369.94409260353831</v>
      </c>
      <c r="F186" s="710">
        <f t="shared" si="49"/>
        <v>301.37899489181655</v>
      </c>
      <c r="G186" s="710">
        <f t="shared" si="50"/>
        <v>298.11417571697075</v>
      </c>
      <c r="H186" s="717">
        <f t="shared" si="51"/>
        <v>298.00055945522217</v>
      </c>
      <c r="I186" s="710">
        <f t="shared" si="52"/>
        <v>298.00038256862223</v>
      </c>
      <c r="J186" s="710">
        <f t="shared" si="53"/>
        <v>298.00027204508365</v>
      </c>
      <c r="K186" s="710">
        <f t="shared" si="54"/>
        <v>298.00021174385461</v>
      </c>
      <c r="L186" s="710">
        <f t="shared" si="55"/>
        <v>298.0001926050665</v>
      </c>
      <c r="N186" s="580">
        <v>112</v>
      </c>
      <c r="O186" s="710">
        <f t="shared" si="43"/>
        <v>0.42444230135309075</v>
      </c>
      <c r="P186" s="710">
        <f t="shared" si="56"/>
        <v>480.6346088299307</v>
      </c>
      <c r="Q186" s="710">
        <f t="shared" si="58"/>
        <v>462.12088975789942</v>
      </c>
      <c r="R186" s="710">
        <f t="shared" si="45"/>
        <v>448.83099505576297</v>
      </c>
      <c r="S186" s="710">
        <f t="shared" si="46"/>
        <v>440.82720926992266</v>
      </c>
      <c r="T186" s="710">
        <f t="shared" si="57"/>
        <v>438.14682822805452</v>
      </c>
    </row>
    <row r="187" spans="2:20">
      <c r="B187" s="580">
        <v>113</v>
      </c>
      <c r="C187" s="710">
        <f t="shared" si="42"/>
        <v>0.42823196475802905</v>
      </c>
      <c r="D187" s="710">
        <f t="shared" si="47"/>
        <v>1236.1989163825306</v>
      </c>
      <c r="E187" s="710">
        <f t="shared" si="48"/>
        <v>370.8774662970751</v>
      </c>
      <c r="F187" s="710">
        <f t="shared" si="49"/>
        <v>301.45567760679324</v>
      </c>
      <c r="G187" s="710">
        <f t="shared" si="50"/>
        <v>298.11787620340408</v>
      </c>
      <c r="H187" s="717">
        <f t="shared" si="51"/>
        <v>298.00058182577197</v>
      </c>
      <c r="I187" s="710">
        <f t="shared" si="52"/>
        <v>298.00039884531253</v>
      </c>
      <c r="J187" s="710">
        <f t="shared" si="53"/>
        <v>298.00028436297498</v>
      </c>
      <c r="K187" s="710">
        <f t="shared" si="54"/>
        <v>298.00022183965626</v>
      </c>
      <c r="L187" s="710">
        <f t="shared" si="55"/>
        <v>298.000201984802</v>
      </c>
      <c r="N187" s="580">
        <v>113</v>
      </c>
      <c r="O187" s="710">
        <f t="shared" si="43"/>
        <v>0.42823196475802905</v>
      </c>
      <c r="P187" s="710">
        <f t="shared" si="56"/>
        <v>481.89450915132232</v>
      </c>
      <c r="Q187" s="710">
        <f t="shared" si="58"/>
        <v>463.40212317044461</v>
      </c>
      <c r="R187" s="710">
        <f t="shared" si="45"/>
        <v>450.12750483219105</v>
      </c>
      <c r="S187" s="710">
        <f t="shared" si="46"/>
        <v>442.13286649411759</v>
      </c>
      <c r="T187" s="710">
        <f t="shared" si="57"/>
        <v>439.45546076822325</v>
      </c>
    </row>
    <row r="188" spans="2:20">
      <c r="B188" s="580">
        <v>114</v>
      </c>
      <c r="C188" s="710">
        <f t="shared" si="42"/>
        <v>0.43202162816296735</v>
      </c>
      <c r="D188" s="710">
        <f t="shared" si="47"/>
        <v>1239.015029288352</v>
      </c>
      <c r="E188" s="710">
        <f t="shared" si="48"/>
        <v>371.81209855672734</v>
      </c>
      <c r="F188" s="710">
        <f t="shared" si="49"/>
        <v>301.53328063813075</v>
      </c>
      <c r="G188" s="710">
        <f t="shared" si="50"/>
        <v>298.12165807429142</v>
      </c>
      <c r="H188" s="717">
        <f t="shared" si="51"/>
        <v>298.00060486391573</v>
      </c>
      <c r="I188" s="710">
        <f t="shared" si="52"/>
        <v>298.0004156456634</v>
      </c>
      <c r="J188" s="710">
        <f t="shared" si="53"/>
        <v>298.00029710682435</v>
      </c>
      <c r="K188" s="710">
        <f t="shared" si="54"/>
        <v>298.00023230483623</v>
      </c>
      <c r="L188" s="710">
        <f t="shared" si="55"/>
        <v>298.00021171537861</v>
      </c>
      <c r="N188" s="580">
        <v>114</v>
      </c>
      <c r="O188" s="710">
        <f t="shared" si="43"/>
        <v>0.43202162816296735</v>
      </c>
      <c r="P188" s="710">
        <f t="shared" si="56"/>
        <v>483.15294868730518</v>
      </c>
      <c r="Q188" s="710">
        <f t="shared" si="58"/>
        <v>464.68187106571349</v>
      </c>
      <c r="R188" s="710">
        <f t="shared" si="45"/>
        <v>451.42251138577802</v>
      </c>
      <c r="S188" s="710">
        <f t="shared" si="46"/>
        <v>443.43700989607817</v>
      </c>
      <c r="T188" s="710">
        <f t="shared" si="57"/>
        <v>440.76257603916775</v>
      </c>
    </row>
    <row r="189" spans="2:20">
      <c r="B189" s="580">
        <v>115</v>
      </c>
      <c r="C189" s="710">
        <f t="shared" si="42"/>
        <v>0.43581129156790566</v>
      </c>
      <c r="D189" s="710">
        <f t="shared" si="47"/>
        <v>1241.7862079971778</v>
      </c>
      <c r="E189" s="710">
        <f t="shared" si="48"/>
        <v>372.74793383905944</v>
      </c>
      <c r="F189" s="710">
        <f t="shared" si="49"/>
        <v>301.61180339787347</v>
      </c>
      <c r="G189" s="710">
        <f t="shared" si="50"/>
        <v>298.12552222001176</v>
      </c>
      <c r="H189" s="717">
        <f t="shared" si="51"/>
        <v>298.00062858273219</v>
      </c>
      <c r="I189" s="710">
        <f t="shared" si="52"/>
        <v>298.00043298101377</v>
      </c>
      <c r="J189" s="710">
        <f t="shared" si="53"/>
        <v>298.00031028671788</v>
      </c>
      <c r="K189" s="710">
        <f t="shared" si="54"/>
        <v>298.00024314872513</v>
      </c>
      <c r="L189" s="710">
        <f t="shared" si="55"/>
        <v>298.00022180587405</v>
      </c>
      <c r="N189" s="580">
        <v>115</v>
      </c>
      <c r="O189" s="710">
        <f t="shared" si="43"/>
        <v>0.43581129156790566</v>
      </c>
      <c r="P189" s="710">
        <f t="shared" si="56"/>
        <v>484.40992913289608</v>
      </c>
      <c r="Q189" s="710">
        <f t="shared" si="58"/>
        <v>465.96013516702857</v>
      </c>
      <c r="R189" s="710">
        <f t="shared" si="45"/>
        <v>452.71601645943559</v>
      </c>
      <c r="S189" s="710">
        <f t="shared" si="46"/>
        <v>444.7396412300551</v>
      </c>
      <c r="T189" s="710">
        <f t="shared" si="57"/>
        <v>442.06817579874047</v>
      </c>
    </row>
    <row r="190" spans="2:20">
      <c r="B190" s="580">
        <v>116</v>
      </c>
      <c r="C190" s="710">
        <f t="shared" si="42"/>
        <v>0.43960095497284402</v>
      </c>
      <c r="D190" s="710">
        <f t="shared" si="47"/>
        <v>1244.513207334435</v>
      </c>
      <c r="E190" s="710">
        <f t="shared" si="48"/>
        <v>373.6849176320369</v>
      </c>
      <c r="F190" s="710">
        <f t="shared" si="49"/>
        <v>301.69124523526699</v>
      </c>
      <c r="G190" s="710">
        <f t="shared" si="50"/>
        <v>298.12946952817759</v>
      </c>
      <c r="H190" s="717">
        <f t="shared" si="51"/>
        <v>298.00065299541518</v>
      </c>
      <c r="I190" s="710">
        <f t="shared" si="52"/>
        <v>298.00045086282199</v>
      </c>
      <c r="J190" s="710">
        <f t="shared" si="53"/>
        <v>298.00032391286356</v>
      </c>
      <c r="K190" s="710">
        <f t="shared" si="54"/>
        <v>298.00025438077682</v>
      </c>
      <c r="L190" s="710">
        <f t="shared" si="55"/>
        <v>298.00023226548961</v>
      </c>
      <c r="N190" s="580">
        <v>116</v>
      </c>
      <c r="O190" s="710">
        <f t="shared" si="43"/>
        <v>0.43960095497284402</v>
      </c>
      <c r="P190" s="710">
        <f t="shared" si="56"/>
        <v>485.66545218095285</v>
      </c>
      <c r="Q190" s="710">
        <f t="shared" si="58"/>
        <v>467.23691719557439</v>
      </c>
      <c r="R190" s="710">
        <f t="shared" si="45"/>
        <v>454.00802179405196</v>
      </c>
      <c r="S190" s="710">
        <f t="shared" si="46"/>
        <v>446.04076224840151</v>
      </c>
      <c r="T190" s="710">
        <f t="shared" si="57"/>
        <v>443.37226180294965</v>
      </c>
    </row>
    <row r="191" spans="2:20">
      <c r="B191" s="580">
        <v>117</v>
      </c>
      <c r="C191" s="710">
        <f t="shared" si="42"/>
        <v>0.44339061837778232</v>
      </c>
      <c r="D191" s="710">
        <f t="shared" si="47"/>
        <v>1247.1967693650795</v>
      </c>
      <c r="E191" s="710">
        <f t="shared" si="48"/>
        <v>374.62299643728733</v>
      </c>
      <c r="F191" s="710">
        <f t="shared" si="49"/>
        <v>301.77160543811368</v>
      </c>
      <c r="G191" s="710">
        <f t="shared" si="50"/>
        <v>298.13350088356822</v>
      </c>
      <c r="H191" s="717">
        <f t="shared" si="51"/>
        <v>298.00067811527316</v>
      </c>
      <c r="I191" s="710">
        <f t="shared" si="52"/>
        <v>298.00046930266546</v>
      </c>
      <c r="J191" s="710">
        <f t="shared" si="53"/>
        <v>298.00033799559117</v>
      </c>
      <c r="K191" s="710">
        <f t="shared" si="54"/>
        <v>298.00026601056823</v>
      </c>
      <c r="L191" s="710">
        <f t="shared" si="55"/>
        <v>298.00024310355008</v>
      </c>
      <c r="N191" s="580">
        <v>117</v>
      </c>
      <c r="O191" s="710">
        <f t="shared" si="43"/>
        <v>0.44339061837778232</v>
      </c>
      <c r="P191" s="710">
        <f t="shared" si="56"/>
        <v>486.91951952220501</v>
      </c>
      <c r="Q191" s="710">
        <f t="shared" si="58"/>
        <v>468.5122188704205</v>
      </c>
      <c r="R191" s="710">
        <f t="shared" si="45"/>
        <v>455.29852912849452</v>
      </c>
      <c r="S191" s="710">
        <f t="shared" si="46"/>
        <v>447.34037470155511</v>
      </c>
      <c r="T191" s="710">
        <f t="shared" si="57"/>
        <v>444.6748358059329</v>
      </c>
    </row>
    <row r="192" spans="2:20">
      <c r="B192" s="580">
        <v>118</v>
      </c>
      <c r="C192" s="710">
        <f t="shared" si="42"/>
        <v>0.44718028178272062</v>
      </c>
      <c r="D192" s="710">
        <f t="shared" si="47"/>
        <v>1249.8376236095291</v>
      </c>
      <c r="E192" s="710">
        <f t="shared" si="48"/>
        <v>375.56211775266297</v>
      </c>
      <c r="F192" s="710">
        <f t="shared" si="49"/>
        <v>301.85288323410407</v>
      </c>
      <c r="G192" s="710">
        <f t="shared" si="50"/>
        <v>298.13761716806425</v>
      </c>
      <c r="H192" s="717">
        <f t="shared" si="51"/>
        <v>298.00070395572845</v>
      </c>
      <c r="I192" s="710">
        <f t="shared" si="52"/>
        <v>298.00048831224007</v>
      </c>
      <c r="J192" s="710">
        <f t="shared" si="53"/>
        <v>298.0003525453518</v>
      </c>
      <c r="K192" s="710">
        <f t="shared" si="54"/>
        <v>298.00027804779904</v>
      </c>
      <c r="L192" s="710">
        <f t="shared" si="55"/>
        <v>298.00025432950355</v>
      </c>
      <c r="N192" s="580">
        <v>118</v>
      </c>
      <c r="O192" s="710">
        <f t="shared" si="43"/>
        <v>0.44718028178272062</v>
      </c>
      <c r="P192" s="710">
        <f t="shared" si="56"/>
        <v>488.17213284528043</v>
      </c>
      <c r="Q192" s="710">
        <f t="shared" si="58"/>
        <v>469.78604190854156</v>
      </c>
      <c r="R192" s="710">
        <f t="shared" si="45"/>
        <v>456.58754019961287</v>
      </c>
      <c r="S192" s="710">
        <f t="shared" si="46"/>
        <v>448.6384803380231</v>
      </c>
      <c r="T192" s="710">
        <f t="shared" si="57"/>
        <v>445.9758995599355</v>
      </c>
    </row>
    <row r="193" spans="2:20">
      <c r="B193" s="580">
        <v>119</v>
      </c>
      <c r="C193" s="710">
        <f t="shared" si="42"/>
        <v>0.45096994518765893</v>
      </c>
      <c r="D193" s="710">
        <f t="shared" si="47"/>
        <v>1252.4364872559458</v>
      </c>
      <c r="E193" s="710">
        <f t="shared" si="48"/>
        <v>376.50223005509901</v>
      </c>
      <c r="F193" s="710">
        <f t="shared" si="49"/>
        <v>301.93507779212428</v>
      </c>
      <c r="G193" s="710">
        <f t="shared" si="50"/>
        <v>298.14181926058382</v>
      </c>
      <c r="H193" s="717">
        <f t="shared" si="51"/>
        <v>298.00073053031667</v>
      </c>
      <c r="I193" s="710">
        <f t="shared" si="52"/>
        <v>298.00050790335985</v>
      </c>
      <c r="J193" s="710">
        <f t="shared" si="53"/>
        <v>298.00036757271761</v>
      </c>
      <c r="K193" s="710">
        <f t="shared" si="54"/>
        <v>298.00029050229148</v>
      </c>
      <c r="L193" s="710">
        <f t="shared" si="55"/>
        <v>298.00026595292098</v>
      </c>
      <c r="N193" s="580">
        <v>119</v>
      </c>
      <c r="O193" s="710">
        <f t="shared" si="43"/>
        <v>0.45096994518765893</v>
      </c>
      <c r="P193" s="710">
        <f t="shared" si="56"/>
        <v>489.42329383672876</v>
      </c>
      <c r="Q193" s="710">
        <f t="shared" si="58"/>
        <v>471.05838802483407</v>
      </c>
      <c r="R193" s="710">
        <f t="shared" si="45"/>
        <v>457.87505674224099</v>
      </c>
      <c r="S193" s="710">
        <f t="shared" si="46"/>
        <v>449.93508090437035</v>
      </c>
      <c r="T193" s="710">
        <f t="shared" si="57"/>
        <v>447.27545481529177</v>
      </c>
    </row>
    <row r="194" spans="2:20">
      <c r="B194" s="580">
        <v>120</v>
      </c>
      <c r="C194" s="710">
        <f t="shared" si="42"/>
        <v>0.45475960859259723</v>
      </c>
      <c r="D194" s="710">
        <f t="shared" si="47"/>
        <v>1254.9940653689207</v>
      </c>
      <c r="E194" s="710">
        <f t="shared" si="48"/>
        <v>377.44328278376349</v>
      </c>
      <c r="F194" s="710">
        <f t="shared" si="49"/>
        <v>302.01818822354051</v>
      </c>
      <c r="G194" s="710">
        <f t="shared" si="50"/>
        <v>298.14610803702078</v>
      </c>
      <c r="H194" s="717">
        <f t="shared" si="51"/>
        <v>298.00075785268626</v>
      </c>
      <c r="I194" s="710">
        <f t="shared" si="52"/>
        <v>298.00052808795647</v>
      </c>
      <c r="J194" s="710">
        <f t="shared" si="53"/>
        <v>298.00038308838134</v>
      </c>
      <c r="K194" s="710">
        <f t="shared" si="54"/>
        <v>298.00030338399011</v>
      </c>
      <c r="L194" s="710">
        <f t="shared" si="55"/>
        <v>298.0002779834964</v>
      </c>
      <c r="N194" s="580">
        <v>120</v>
      </c>
      <c r="O194" s="710">
        <f t="shared" si="43"/>
        <v>0.45475960859259723</v>
      </c>
      <c r="P194" s="710">
        <f t="shared" si="56"/>
        <v>490.67300418104082</v>
      </c>
      <c r="Q194" s="710">
        <f t="shared" si="58"/>
        <v>472.32925893213223</v>
      </c>
      <c r="R194" s="710">
        <f t="shared" si="45"/>
        <v>459.16108048920023</v>
      </c>
      <c r="S194" s="710">
        <f t="shared" si="46"/>
        <v>451.23017814520915</v>
      </c>
      <c r="T194" s="710">
        <f t="shared" si="57"/>
        <v>448.57350332040966</v>
      </c>
    </row>
    <row r="195" spans="2:20">
      <c r="B195" s="580">
        <v>121</v>
      </c>
      <c r="C195" s="710">
        <f t="shared" si="42"/>
        <v>0.45854927199753553</v>
      </c>
      <c r="D195" s="710">
        <f t="shared" si="47"/>
        <v>1257.5110510946301</v>
      </c>
      <c r="E195" s="710">
        <f t="shared" si="48"/>
        <v>378.3852263234927</v>
      </c>
      <c r="F195" s="710">
        <f t="shared" si="49"/>
        <v>302.10221358346064</v>
      </c>
      <c r="G195" s="710">
        <f t="shared" si="50"/>
        <v>298.15048437018436</v>
      </c>
      <c r="H195" s="717">
        <f t="shared" si="51"/>
        <v>298.00078593659765</v>
      </c>
      <c r="I195" s="710">
        <f t="shared" si="52"/>
        <v>298.00054887807892</v>
      </c>
      <c r="J195" s="710">
        <f t="shared" si="53"/>
        <v>298.00039910315616</v>
      </c>
      <c r="K195" s="710">
        <f t="shared" si="54"/>
        <v>298.00031670296164</v>
      </c>
      <c r="L195" s="710">
        <f t="shared" si="55"/>
        <v>298.0002904310461</v>
      </c>
      <c r="N195" s="580">
        <v>121</v>
      </c>
      <c r="O195" s="710">
        <f t="shared" si="43"/>
        <v>0.45854927199753553</v>
      </c>
      <c r="P195" s="710">
        <f t="shared" si="56"/>
        <v>491.9212655606666</v>
      </c>
      <c r="Q195" s="710">
        <f t="shared" si="58"/>
        <v>473.59865634122059</v>
      </c>
      <c r="R195" s="710">
        <f t="shared" si="45"/>
        <v>460.4456131713016</v>
      </c>
      <c r="S195" s="710">
        <f t="shared" si="46"/>
        <v>452.52377380319064</v>
      </c>
      <c r="T195" s="710">
        <f t="shared" si="57"/>
        <v>449.87004682175797</v>
      </c>
    </row>
    <row r="196" spans="2:20">
      <c r="B196" s="580">
        <v>122</v>
      </c>
      <c r="C196" s="710">
        <f t="shared" si="42"/>
        <v>0.46233893540247384</v>
      </c>
      <c r="D196" s="710">
        <f t="shared" si="47"/>
        <v>1259.988125862518</v>
      </c>
      <c r="E196" s="710">
        <f t="shared" si="48"/>
        <v>379.32801198850836</v>
      </c>
      <c r="F196" s="710">
        <f t="shared" si="49"/>
        <v>302.18715287197301</v>
      </c>
      <c r="G196" s="710">
        <f t="shared" si="50"/>
        <v>298.15494912974037</v>
      </c>
      <c r="H196" s="717">
        <f t="shared" si="51"/>
        <v>298.00081479592291</v>
      </c>
      <c r="I196" s="710">
        <f t="shared" si="52"/>
        <v>298.00057028589276</v>
      </c>
      <c r="J196" s="710">
        <f t="shared" si="53"/>
        <v>298.00041562797531</v>
      </c>
      <c r="K196" s="710">
        <f t="shared" si="54"/>
        <v>298.00033046939427</v>
      </c>
      <c r="L196" s="710">
        <f t="shared" si="55"/>
        <v>298.00030330550891</v>
      </c>
      <c r="N196" s="580">
        <v>122</v>
      </c>
      <c r="O196" s="710">
        <f t="shared" si="43"/>
        <v>0.46233893540247384</v>
      </c>
      <c r="P196" s="710">
        <f t="shared" si="56"/>
        <v>493.16807965603016</v>
      </c>
      <c r="Q196" s="710">
        <f t="shared" si="58"/>
        <v>474.86658196084602</v>
      </c>
      <c r="R196" s="710">
        <f t="shared" si="45"/>
        <v>461.72865651734827</v>
      </c>
      <c r="S196" s="710">
        <f t="shared" si="46"/>
        <v>453.81586961899836</v>
      </c>
      <c r="T196" s="710">
        <f t="shared" si="57"/>
        <v>451.16508706385582</v>
      </c>
    </row>
    <row r="197" spans="2:20">
      <c r="B197" s="580">
        <v>123</v>
      </c>
      <c r="C197" s="710">
        <f t="shared" si="42"/>
        <v>0.46612859880741214</v>
      </c>
      <c r="D197" s="710">
        <f t="shared" si="47"/>
        <v>1262.4259595835645</v>
      </c>
      <c r="E197" s="710">
        <f t="shared" si="48"/>
        <v>380.27159200641114</v>
      </c>
      <c r="F197" s="710">
        <f t="shared" si="49"/>
        <v>302.27300503536361</v>
      </c>
      <c r="G197" s="710">
        <f t="shared" si="50"/>
        <v>298.15950318215437</v>
      </c>
      <c r="H197" s="717">
        <f t="shared" si="51"/>
        <v>298.00084444464488</v>
      </c>
      <c r="I197" s="710">
        <f t="shared" si="52"/>
        <v>298.00059232367983</v>
      </c>
      <c r="J197" s="710">
        <f t="shared" si="53"/>
        <v>298.0004326738914</v>
      </c>
      <c r="K197" s="710">
        <f t="shared" si="54"/>
        <v>298.00034469359798</v>
      </c>
      <c r="L197" s="710">
        <f t="shared" si="55"/>
        <v>298.00031661694538</v>
      </c>
      <c r="N197" s="580">
        <v>123</v>
      </c>
      <c r="O197" s="710">
        <f t="shared" si="43"/>
        <v>0.46612859880741214</v>
      </c>
      <c r="P197" s="710">
        <f t="shared" si="56"/>
        <v>494.41344814554304</v>
      </c>
      <c r="Q197" s="710">
        <f t="shared" si="58"/>
        <v>476.13303749772791</v>
      </c>
      <c r="R197" s="710">
        <f t="shared" si="45"/>
        <v>463.01021225413808</v>
      </c>
      <c r="S197" s="710">
        <f t="shared" si="46"/>
        <v>455.1064673313428</v>
      </c>
      <c r="T197" s="710">
        <f t="shared" si="57"/>
        <v>452.45862578926375</v>
      </c>
    </row>
    <row r="198" spans="2:20">
      <c r="B198" s="580">
        <v>124</v>
      </c>
      <c r="C198" s="710">
        <f t="shared" si="42"/>
        <v>0.4699182622123505</v>
      </c>
      <c r="D198" s="710">
        <f t="shared" si="47"/>
        <v>1264.8252108452</v>
      </c>
      <c r="E198" s="710">
        <f t="shared" si="48"/>
        <v>381.21591950244596</v>
      </c>
      <c r="F198" s="710">
        <f t="shared" si="49"/>
        <v>302.35976896731103</v>
      </c>
      <c r="G198" s="710">
        <f t="shared" si="50"/>
        <v>298.16414739063578</v>
      </c>
      <c r="H198" s="717">
        <f t="shared" si="51"/>
        <v>298.00087489685677</v>
      </c>
      <c r="I198" s="710">
        <f t="shared" si="52"/>
        <v>298.00061500383765</v>
      </c>
      <c r="J198" s="710">
        <f t="shared" si="53"/>
        <v>298.00045025207646</v>
      </c>
      <c r="K198" s="710">
        <f t="shared" si="54"/>
        <v>298.00035938600354</v>
      </c>
      <c r="L198" s="710">
        <f t="shared" si="55"/>
        <v>298.00033037553811</v>
      </c>
      <c r="N198" s="580">
        <v>124</v>
      </c>
      <c r="O198" s="710">
        <f t="shared" si="43"/>
        <v>0.4699182622123505</v>
      </c>
      <c r="P198" s="710">
        <f t="shared" si="56"/>
        <v>495.65737270561613</v>
      </c>
      <c r="Q198" s="710">
        <f t="shared" si="58"/>
        <v>477.39802465656726</v>
      </c>
      <c r="R198" s="710">
        <f t="shared" si="45"/>
        <v>464.29028210646618</v>
      </c>
      <c r="S198" s="710">
        <f t="shared" si="46"/>
        <v>456.39556867695688</v>
      </c>
      <c r="T198" s="710">
        <f t="shared" si="57"/>
        <v>453.75066473857686</v>
      </c>
    </row>
    <row r="199" spans="2:20">
      <c r="B199" s="580">
        <v>125</v>
      </c>
      <c r="C199" s="710">
        <f t="shared" si="42"/>
        <v>0.47370792561728881</v>
      </c>
      <c r="D199" s="710">
        <f t="shared" si="47"/>
        <v>1267.1865271029196</v>
      </c>
      <c r="E199" s="710">
        <f t="shared" si="48"/>
        <v>382.16094848403492</v>
      </c>
      <c r="F199" s="710">
        <f t="shared" si="49"/>
        <v>302.44744351006045</v>
      </c>
      <c r="G199" s="710">
        <f t="shared" si="50"/>
        <v>298.1688826150841</v>
      </c>
      <c r="H199" s="717">
        <f t="shared" si="51"/>
        <v>298.00090616676124</v>
      </c>
      <c r="I199" s="710">
        <f t="shared" si="52"/>
        <v>298.00063833887913</v>
      </c>
      <c r="J199" s="710">
        <f t="shared" si="53"/>
        <v>298.00046837382132</v>
      </c>
      <c r="K199" s="710">
        <f t="shared" si="54"/>
        <v>298.00037455716267</v>
      </c>
      <c r="L199" s="710">
        <f t="shared" si="55"/>
        <v>298.00034459159099</v>
      </c>
      <c r="N199" s="580">
        <v>125</v>
      </c>
      <c r="O199" s="710">
        <f t="shared" si="43"/>
        <v>0.47370792561728881</v>
      </c>
      <c r="P199" s="710">
        <f t="shared" si="56"/>
        <v>496.89985501066963</v>
      </c>
      <c r="Q199" s="710">
        <f t="shared" si="58"/>
        <v>478.66154514005484</v>
      </c>
      <c r="R199" s="710">
        <f t="shared" si="45"/>
        <v>465.5688677971271</v>
      </c>
      <c r="S199" s="710">
        <f t="shared" si="46"/>
        <v>457.68317539059285</v>
      </c>
      <c r="T199" s="710">
        <f t="shared" si="57"/>
        <v>455.0412056504187</v>
      </c>
    </row>
    <row r="200" spans="2:20">
      <c r="B200" s="580">
        <v>126</v>
      </c>
      <c r="C200" s="710">
        <f t="shared" si="42"/>
        <v>0.47749758902222711</v>
      </c>
      <c r="D200" s="710">
        <f t="shared" si="47"/>
        <v>1269.5105448686541</v>
      </c>
      <c r="E200" s="710">
        <f t="shared" si="48"/>
        <v>383.10663382557226</v>
      </c>
      <c r="F200" s="710">
        <f t="shared" si="49"/>
        <v>302.53602745557657</v>
      </c>
      <c r="G200" s="710">
        <f t="shared" si="50"/>
        <v>298.17370971203638</v>
      </c>
      <c r="H200" s="717">
        <f t="shared" si="51"/>
        <v>298.00093826867015</v>
      </c>
      <c r="I200" s="710">
        <f t="shared" si="52"/>
        <v>298.00066234143191</v>
      </c>
      <c r="J200" s="710">
        <f t="shared" si="53"/>
        <v>298.00048705053518</v>
      </c>
      <c r="K200" s="710">
        <f t="shared" si="54"/>
        <v>298.00039021774774</v>
      </c>
      <c r="L200" s="710">
        <f t="shared" si="55"/>
        <v>298.00035927552898</v>
      </c>
      <c r="N200" s="580">
        <v>126</v>
      </c>
      <c r="O200" s="710">
        <f t="shared" si="43"/>
        <v>0.47749758902222711</v>
      </c>
      <c r="P200" s="710">
        <f t="shared" si="56"/>
        <v>498.14089673314243</v>
      </c>
      <c r="Q200" s="710">
        <f t="shared" si="58"/>
        <v>479.92360064887828</v>
      </c>
      <c r="R200" s="710">
        <f t="shared" si="45"/>
        <v>466.8459710469175</v>
      </c>
      <c r="S200" s="710">
        <f t="shared" si="46"/>
        <v>458.96928920501966</v>
      </c>
      <c r="T200" s="710">
        <f t="shared" si="57"/>
        <v>456.33025026143736</v>
      </c>
    </row>
    <row r="201" spans="2:20">
      <c r="B201" s="580">
        <v>127</v>
      </c>
      <c r="C201" s="710">
        <f t="shared" si="42"/>
        <v>0.48128725242716541</v>
      </c>
      <c r="D201" s="710">
        <f t="shared" si="47"/>
        <v>1271.7978898959525</v>
      </c>
      <c r="E201" s="710">
        <f t="shared" si="48"/>
        <v>384.05293125347839</v>
      </c>
      <c r="F201" s="710">
        <f t="shared" si="49"/>
        <v>302.62551954667543</v>
      </c>
      <c r="G201" s="710">
        <f t="shared" si="50"/>
        <v>298.17862953461628</v>
      </c>
      <c r="H201" s="717">
        <f t="shared" si="51"/>
        <v>298.00097121700367</v>
      </c>
      <c r="I201" s="710">
        <f t="shared" si="52"/>
        <v>298.00068702423783</v>
      </c>
      <c r="J201" s="710">
        <f t="shared" si="53"/>
        <v>298.0005062937455</v>
      </c>
      <c r="K201" s="710">
        <f t="shared" si="54"/>
        <v>298.00040637855102</v>
      </c>
      <c r="L201" s="710">
        <f t="shared" si="55"/>
        <v>298.00037443789796</v>
      </c>
      <c r="N201" s="580">
        <v>127</v>
      </c>
      <c r="O201" s="710">
        <f>$O$73*N201</f>
        <v>0.48128725242716541</v>
      </c>
      <c r="P201" s="710">
        <f t="shared" si="56"/>
        <v>499.38049954350038</v>
      </c>
      <c r="Q201" s="710">
        <f t="shared" si="58"/>
        <v>481.18419288172902</v>
      </c>
      <c r="R201" s="710">
        <f t="shared" si="45"/>
        <v>468.12159357463833</v>
      </c>
      <c r="S201" s="710">
        <f t="shared" si="46"/>
        <v>460.25391185102126</v>
      </c>
      <c r="T201" s="710">
        <f t="shared" si="57"/>
        <v>457.61780030630104</v>
      </c>
    </row>
    <row r="202" spans="2:20">
      <c r="B202" s="580">
        <v>128</v>
      </c>
      <c r="C202" s="710">
        <f t="shared" si="42"/>
        <v>0.48507691583210372</v>
      </c>
      <c r="D202" s="710">
        <f t="shared" si="47"/>
        <v>1274.0491773620324</v>
      </c>
      <c r="E202" s="710">
        <f t="shared" si="48"/>
        <v>384.99979733150724</v>
      </c>
      <c r="F202" s="710">
        <f t="shared" si="49"/>
        <v>302.71591847813698</v>
      </c>
      <c r="G202" s="710">
        <f t="shared" si="50"/>
        <v>298.18364293248419</v>
      </c>
      <c r="H202" s="717">
        <f t="shared" si="51"/>
        <v>298.0010050262897</v>
      </c>
      <c r="I202" s="710">
        <f t="shared" si="52"/>
        <v>298.00071240015257</v>
      </c>
      <c r="J202" s="710">
        <f t="shared" si="53"/>
        <v>298.00052611509716</v>
      </c>
      <c r="K202" s="710">
        <f t="shared" si="54"/>
        <v>298.0004230504847</v>
      </c>
      <c r="L202" s="710">
        <f t="shared" si="55"/>
        <v>298.00039008936409</v>
      </c>
      <c r="N202" s="580">
        <v>128</v>
      </c>
      <c r="O202" s="710">
        <f>$O$73*N202</f>
        <v>0.48507691583210372</v>
      </c>
      <c r="P202" s="710">
        <f t="shared" si="56"/>
        <v>500.61866511024311</v>
      </c>
      <c r="Q202" s="710">
        <f t="shared" si="58"/>
        <v>482.44332353530768</v>
      </c>
      <c r="R202" s="710">
        <f t="shared" si="45"/>
        <v>469.39573709709731</v>
      </c>
      <c r="S202" s="710">
        <f t="shared" si="46"/>
        <v>461.53704505739523</v>
      </c>
      <c r="T202" s="710">
        <f t="shared" si="57"/>
        <v>458.90385751769628</v>
      </c>
    </row>
    <row r="203" spans="2:20">
      <c r="B203" s="580">
        <v>129</v>
      </c>
      <c r="C203" s="710">
        <f t="shared" ref="C203:C266" si="59">$C$73*B203</f>
        <v>0.48886657923704202</v>
      </c>
      <c r="D203" s="710">
        <f t="shared" ref="D203:D266" si="60">(1-2*FoAb-2*FoAb*BiCombAb)*D202+2*FoAb*E202+2*FoAb*BiCombAb*Tcomb</f>
        <v>1276.2650120467467</v>
      </c>
      <c r="E203" s="710">
        <f t="shared" ref="E203:E266" si="61">FoAb*D202+(1-2*FoAb)*E202+FoAb*F202</f>
        <v>385.94718944630335</v>
      </c>
      <c r="F203" s="710">
        <f t="shared" ref="F203:F266" si="62">FoAb*E202+(1-2*FoAb)*F202+FoAb*G202</f>
        <v>302.80722289779669</v>
      </c>
      <c r="G203" s="710">
        <f t="shared" ref="G203:G266" si="63">FoAb*F202+(1-2*FoAb)*G202+FoAb*H202</f>
        <v>298.18875075178954</v>
      </c>
      <c r="H203" s="717">
        <f t="shared" ref="H203:H266" si="64">_FoN1*G202+(1-_FoN1-_FoN2)*H202+_FoN2*I202</f>
        <v>298.00103971116334</v>
      </c>
      <c r="I203" s="710">
        <f t="shared" ref="I203:I266" si="65">FoCase*H202+(1-2*FoCase)*I202+FoCase*J202</f>
        <v>298.00073848214487</v>
      </c>
      <c r="J203" s="710">
        <f t="shared" ref="J203:J266" si="66">FoCase*I202+(1-2*FoCase)*J202+FoCase*K202</f>
        <v>298.00054652635231</v>
      </c>
      <c r="K203" s="710">
        <f t="shared" ref="K203:K266" si="67">FoCase*J202+(1-2*FoCase)*K202+FoCase*L202</f>
        <v>298.00044024458037</v>
      </c>
      <c r="L203" s="710">
        <f t="shared" ref="L203:L266" si="68">(1-2*FoCase-2*FoCase*BiAtmCase)*L202+2*FoCase*K202+2*FoCase*BiAtmCase*Tatm</f>
        <v>298.00040624071397</v>
      </c>
      <c r="N203" s="580">
        <v>129</v>
      </c>
      <c r="O203" s="710">
        <f t="shared" ref="O203:O266" si="69">$O$73*N203</f>
        <v>0.48886657923704202</v>
      </c>
      <c r="P203" s="710">
        <f t="shared" ref="P203:P266" si="70">(1-2*FoCase-2*FoCase*BiCombCase)*P202+2*FoCase*Q202+2*FoCase*BiCombCase*Tcomb</f>
        <v>501.85539509991111</v>
      </c>
      <c r="Q203" s="710">
        <f t="shared" ref="Q203:Q266" si="71">FoCase*P202+(1-2*FoCase)*Q202+FoCase*R202</f>
        <v>483.70099430432987</v>
      </c>
      <c r="R203" s="710">
        <f t="shared" ref="R203:R266" si="72">FoCase*Q202+(1-2*FoCase)*R202+FoCase*S202</f>
        <v>470.66840332911141</v>
      </c>
      <c r="S203" s="710">
        <f t="shared" ref="S203:S266" si="73">FoCase*R202+(1-2*FoCase)*S202+FoCase*T202</f>
        <v>462.81869055095228</v>
      </c>
      <c r="T203" s="710">
        <f t="shared" ref="T203:T266" si="74">(1-2*FoCase-2*FoCase*BiAtmCase)*T202+2*FoCase*S202+2*FoCase*BiAtmCase*Tatm</f>
        <v>460.18842362632535</v>
      </c>
    </row>
    <row r="204" spans="2:20">
      <c r="B204" s="580">
        <v>130</v>
      </c>
      <c r="C204" s="710">
        <f t="shared" si="59"/>
        <v>0.49265624264198032</v>
      </c>
      <c r="D204" s="710">
        <f t="shared" si="60"/>
        <v>1278.4459885085221</v>
      </c>
      <c r="E204" s="710">
        <f t="shared" si="61"/>
        <v>386.89506579320442</v>
      </c>
      <c r="F204" s="710">
        <f t="shared" si="62"/>
        <v>302.89943140761818</v>
      </c>
      <c r="G204" s="710">
        <f t="shared" si="63"/>
        <v>298.19395383512369</v>
      </c>
      <c r="H204" s="717">
        <f t="shared" si="64"/>
        <v>298.00107528636602</v>
      </c>
      <c r="I204" s="710">
        <f t="shared" si="65"/>
        <v>298.00076528329635</v>
      </c>
      <c r="J204" s="710">
        <f t="shared" si="66"/>
        <v>298.00056753938986</v>
      </c>
      <c r="K204" s="710">
        <f t="shared" si="67"/>
        <v>298.00045797198868</v>
      </c>
      <c r="L204" s="710">
        <f t="shared" si="68"/>
        <v>298.0004229028537</v>
      </c>
      <c r="N204" s="580">
        <v>130</v>
      </c>
      <c r="O204" s="710">
        <f t="shared" si="69"/>
        <v>0.49265624264198032</v>
      </c>
      <c r="P204" s="710">
        <f t="shared" si="70"/>
        <v>503.09069117709129</v>
      </c>
      <c r="Q204" s="710">
        <f t="shared" si="71"/>
        <v>484.95720688153085</v>
      </c>
      <c r="R204" s="710">
        <f t="shared" si="72"/>
        <v>471.93959398350898</v>
      </c>
      <c r="S204" s="710">
        <f t="shared" si="73"/>
        <v>464.09885005651591</v>
      </c>
      <c r="T204" s="710">
        <f t="shared" si="74"/>
        <v>461.47150036090517</v>
      </c>
    </row>
    <row r="205" spans="2:20">
      <c r="B205" s="580">
        <v>131</v>
      </c>
      <c r="C205" s="710">
        <f t="shared" si="59"/>
        <v>0.49644590604691863</v>
      </c>
      <c r="D205" s="710">
        <f t="shared" si="60"/>
        <v>1280.5926912573202</v>
      </c>
      <c r="E205" s="710">
        <f t="shared" si="61"/>
        <v>387.84338536228506</v>
      </c>
      <c r="F205" s="710">
        <f t="shared" si="62"/>
        <v>302.99254256474632</v>
      </c>
      <c r="G205" s="710">
        <f t="shared" si="63"/>
        <v>298.19925302147465</v>
      </c>
      <c r="H205" s="717">
        <f t="shared" si="64"/>
        <v>298.00111176674511</v>
      </c>
      <c r="I205" s="710">
        <f t="shared" si="65"/>
        <v>298.00079281680064</v>
      </c>
      <c r="J205" s="710">
        <f t="shared" si="66"/>
        <v>298.00058916620515</v>
      </c>
      <c r="K205" s="710">
        <f t="shared" si="67"/>
        <v>298.00047624397888</v>
      </c>
      <c r="L205" s="710">
        <f t="shared" si="68"/>
        <v>298.00044008680896</v>
      </c>
      <c r="N205" s="580">
        <v>131</v>
      </c>
      <c r="O205" s="710">
        <f t="shared" si="69"/>
        <v>0.49644590604691863</v>
      </c>
      <c r="P205" s="710">
        <f t="shared" si="70"/>
        <v>504.32455500442234</v>
      </c>
      <c r="Q205" s="710">
        <f t="shared" si="71"/>
        <v>486.21196295767032</v>
      </c>
      <c r="R205" s="710">
        <f t="shared" si="72"/>
        <v>473.20931077113221</v>
      </c>
      <c r="S205" s="710">
        <f t="shared" si="73"/>
        <v>465.37752529692256</v>
      </c>
      <c r="T205" s="710">
        <f t="shared" si="74"/>
        <v>462.75308944816652</v>
      </c>
    </row>
    <row r="206" spans="2:20">
      <c r="B206" s="580">
        <v>132</v>
      </c>
      <c r="C206" s="710">
        <f t="shared" si="59"/>
        <v>0.50023556945185699</v>
      </c>
      <c r="D206" s="710">
        <f t="shared" si="60"/>
        <v>1282.705694924671</v>
      </c>
      <c r="E206" s="710">
        <f t="shared" si="61"/>
        <v>388.79210792463766</v>
      </c>
      <c r="F206" s="710">
        <f t="shared" si="62"/>
        <v>303.08655488254163</v>
      </c>
      <c r="G206" s="710">
        <f t="shared" si="63"/>
        <v>298.20464914618316</v>
      </c>
      <c r="H206" s="717">
        <f t="shared" si="64"/>
        <v>298.00114916725312</v>
      </c>
      <c r="I206" s="710">
        <f t="shared" si="65"/>
        <v>298.00082109596315</v>
      </c>
      <c r="J206" s="710">
        <f t="shared" si="66"/>
        <v>298.00061141890927</v>
      </c>
      <c r="K206" s="710">
        <f t="shared" si="67"/>
        <v>298.00049507193864</v>
      </c>
      <c r="L206" s="710">
        <f t="shared" si="68"/>
        <v>298.00045780372443</v>
      </c>
      <c r="N206" s="580">
        <v>132</v>
      </c>
      <c r="O206" s="710">
        <f t="shared" si="69"/>
        <v>0.50023556945185699</v>
      </c>
      <c r="P206" s="710">
        <f t="shared" si="70"/>
        <v>505.5569882425998</v>
      </c>
      <c r="Q206" s="710">
        <f t="shared" si="71"/>
        <v>487.46526422153624</v>
      </c>
      <c r="R206" s="710">
        <f t="shared" si="72"/>
        <v>474.47755540083944</v>
      </c>
      <c r="S206" s="710">
        <f t="shared" si="73"/>
        <v>466.65471799302202</v>
      </c>
      <c r="T206" s="710">
        <f t="shared" si="74"/>
        <v>464.03319261285361</v>
      </c>
    </row>
    <row r="207" spans="2:20">
      <c r="B207" s="580">
        <v>133</v>
      </c>
      <c r="C207" s="710">
        <f t="shared" si="59"/>
        <v>0.50402523285679524</v>
      </c>
      <c r="D207" s="710">
        <f t="shared" si="60"/>
        <v>1284.7855644308281</v>
      </c>
      <c r="E207" s="710">
        <f t="shared" si="61"/>
        <v>389.74119401888612</v>
      </c>
      <c r="F207" s="710">
        <f t="shared" si="62"/>
        <v>303.18146683159597</v>
      </c>
      <c r="G207" s="710">
        <f t="shared" si="63"/>
        <v>298.21014304089971</v>
      </c>
      <c r="H207" s="717">
        <f t="shared" si="64"/>
        <v>298.00118750294712</v>
      </c>
      <c r="I207" s="710">
        <f t="shared" si="65"/>
        <v>298.00085013420033</v>
      </c>
      <c r="J207" s="710">
        <f t="shared" si="66"/>
        <v>298.00063430972881</v>
      </c>
      <c r="K207" s="710">
        <f t="shared" si="67"/>
        <v>298.00051446737342</v>
      </c>
      <c r="L207" s="710">
        <f t="shared" si="68"/>
        <v>298.00047606486345</v>
      </c>
      <c r="N207" s="580">
        <v>133</v>
      </c>
      <c r="O207" s="710">
        <f t="shared" si="69"/>
        <v>0.50402523285679524</v>
      </c>
      <c r="P207" s="710">
        <f t="shared" si="70"/>
        <v>506.78799255038052</v>
      </c>
      <c r="Q207" s="710">
        <f t="shared" si="71"/>
        <v>488.71711235994906</v>
      </c>
      <c r="R207" s="710">
        <f t="shared" si="72"/>
        <v>475.74432957950768</v>
      </c>
      <c r="S207" s="710">
        <f t="shared" si="73"/>
        <v>467.93042986367806</v>
      </c>
      <c r="T207" s="710">
        <f t="shared" si="74"/>
        <v>465.31181157772409</v>
      </c>
    </row>
    <row r="208" spans="2:20">
      <c r="B208" s="580">
        <v>134</v>
      </c>
      <c r="C208" s="710">
        <f t="shared" si="59"/>
        <v>0.50781489626173359</v>
      </c>
      <c r="D208" s="710">
        <f t="shared" si="60"/>
        <v>1286.8328551490961</v>
      </c>
      <c r="E208" s="710">
        <f t="shared" si="61"/>
        <v>390.69060493792909</v>
      </c>
      <c r="F208" s="710">
        <f t="shared" si="62"/>
        <v>303.27727684072988</v>
      </c>
      <c r="G208" s="710">
        <f t="shared" si="63"/>
        <v>298.21573553354324</v>
      </c>
      <c r="H208" s="717">
        <f t="shared" si="64"/>
        <v>298.00122678898799</v>
      </c>
      <c r="I208" s="710">
        <f t="shared" si="65"/>
        <v>298.00087994503917</v>
      </c>
      <c r="J208" s="710">
        <f t="shared" si="66"/>
        <v>298.00065785100537</v>
      </c>
      <c r="K208" s="710">
        <f t="shared" si="67"/>
        <v>298.00053444190621</v>
      </c>
      <c r="L208" s="710">
        <f t="shared" si="68"/>
        <v>298.00049488160761</v>
      </c>
      <c r="N208" s="580">
        <v>134</v>
      </c>
      <c r="O208" s="710">
        <f t="shared" si="69"/>
        <v>0.50781489626173359</v>
      </c>
      <c r="P208" s="710">
        <f t="shared" si="70"/>
        <v>508.01756958458668</v>
      </c>
      <c r="Q208" s="710">
        <f t="shared" si="71"/>
        <v>489.96750905776548</v>
      </c>
      <c r="R208" s="710">
        <f t="shared" si="72"/>
        <v>477.00963501203455</v>
      </c>
      <c r="S208" s="710">
        <f t="shared" si="73"/>
        <v>469.20466262576969</v>
      </c>
      <c r="T208" s="710">
        <f t="shared" si="74"/>
        <v>466.58894806354959</v>
      </c>
    </row>
    <row r="209" spans="2:20">
      <c r="B209" s="580">
        <v>135</v>
      </c>
      <c r="C209" s="710">
        <f t="shared" si="59"/>
        <v>0.51160455966667184</v>
      </c>
      <c r="D209" s="710">
        <f t="shared" si="60"/>
        <v>1288.8481130673749</v>
      </c>
      <c r="E209" s="710">
        <f t="shared" si="61"/>
        <v>391.64030271590838</v>
      </c>
      <c r="F209" s="710">
        <f t="shared" si="62"/>
        <v>303.3739832979723</v>
      </c>
      <c r="G209" s="710">
        <f t="shared" si="63"/>
        <v>298.22142744826107</v>
      </c>
      <c r="H209" s="717">
        <f t="shared" si="64"/>
        <v>298.00126704064007</v>
      </c>
      <c r="I209" s="710">
        <f t="shared" si="65"/>
        <v>298.00091054211669</v>
      </c>
      <c r="J209" s="710">
        <f t="shared" si="66"/>
        <v>298.000682055195</v>
      </c>
      <c r="K209" s="710">
        <f t="shared" si="67"/>
        <v>298.00055500727694</v>
      </c>
      <c r="L209" s="710">
        <f t="shared" si="68"/>
        <v>298.0005142654565</v>
      </c>
      <c r="N209" s="580">
        <v>135</v>
      </c>
      <c r="O209" s="710">
        <f t="shared" si="69"/>
        <v>0.51160455966667184</v>
      </c>
      <c r="P209" s="710">
        <f t="shared" si="70"/>
        <v>509.24572100011005</v>
      </c>
      <c r="Q209" s="710">
        <f t="shared" si="71"/>
        <v>491.21645599788155</v>
      </c>
      <c r="R209" s="710">
        <f t="shared" si="72"/>
        <v>478.27347340134099</v>
      </c>
      <c r="S209" s="710">
        <f t="shared" si="73"/>
        <v>470.4774179941918</v>
      </c>
      <c r="T209" s="710">
        <f t="shared" si="74"/>
        <v>467.8646037891163</v>
      </c>
    </row>
    <row r="210" spans="2:20">
      <c r="B210" s="580">
        <v>136</v>
      </c>
      <c r="C210" s="710">
        <f t="shared" si="59"/>
        <v>0.5153942230716102</v>
      </c>
      <c r="D210" s="710">
        <f t="shared" si="60"/>
        <v>1290.8318749469718</v>
      </c>
      <c r="E210" s="710">
        <f t="shared" si="61"/>
        <v>392.59025011539882</v>
      </c>
      <c r="F210" s="710">
        <f t="shared" si="62"/>
        <v>303.47158455152197</v>
      </c>
      <c r="G210" s="710">
        <f t="shared" si="63"/>
        <v>298.22721960538985</v>
      </c>
      <c r="H210" s="717">
        <f t="shared" si="64"/>
        <v>298.00130827327007</v>
      </c>
      <c r="I210" s="710">
        <f t="shared" si="65"/>
        <v>298.00094193917937</v>
      </c>
      <c r="J210" s="710">
        <f t="shared" si="66"/>
        <v>298.00070693486771</v>
      </c>
      <c r="K210" s="710">
        <f t="shared" si="67"/>
        <v>298.00057617534236</v>
      </c>
      <c r="L210" s="710">
        <f t="shared" si="68"/>
        <v>298.00053422802699</v>
      </c>
      <c r="N210" s="580">
        <v>136</v>
      </c>
      <c r="O210" s="710">
        <f t="shared" si="69"/>
        <v>0.5153942230716102</v>
      </c>
      <c r="P210" s="710">
        <f t="shared" si="70"/>
        <v>510.4724484499153</v>
      </c>
      <c r="Q210" s="710">
        <f t="shared" si="71"/>
        <v>492.46395486123618</v>
      </c>
      <c r="R210" s="710">
        <f t="shared" si="72"/>
        <v>479.53584644837326</v>
      </c>
      <c r="S210" s="710">
        <f t="shared" si="73"/>
        <v>471.74869768185698</v>
      </c>
      <c r="T210" s="710">
        <f t="shared" si="74"/>
        <v>469.13878047122557</v>
      </c>
    </row>
    <row r="211" spans="2:20">
      <c r="B211" s="580">
        <v>137</v>
      </c>
      <c r="C211" s="710">
        <f t="shared" si="59"/>
        <v>0.51918388647654856</v>
      </c>
      <c r="D211" s="710">
        <f t="shared" si="60"/>
        <v>1292.7846684787237</v>
      </c>
      <c r="E211" s="710">
        <f t="shared" si="61"/>
        <v>393.54041061481564</v>
      </c>
      <c r="F211" s="710">
        <f t="shared" si="62"/>
        <v>303.57007891069242</v>
      </c>
      <c r="G211" s="710">
        <f t="shared" si="63"/>
        <v>298.23311282141788</v>
      </c>
      <c r="H211" s="717">
        <f t="shared" si="64"/>
        <v>298.00135050234678</v>
      </c>
      <c r="I211" s="710">
        <f t="shared" si="65"/>
        <v>298.00097415008253</v>
      </c>
      <c r="J211" s="710">
        <f t="shared" si="66"/>
        <v>298.00073250270725</v>
      </c>
      <c r="K211" s="710">
        <f t="shared" si="67"/>
        <v>298.00059795807522</v>
      </c>
      <c r="L211" s="710">
        <f t="shared" si="68"/>
        <v>298.00055478105327</v>
      </c>
      <c r="N211" s="580">
        <v>137</v>
      </c>
      <c r="O211" s="710">
        <f t="shared" si="69"/>
        <v>0.51918388647654856</v>
      </c>
      <c r="P211" s="710">
        <f t="shared" si="70"/>
        <v>511.69775358504353</v>
      </c>
      <c r="Q211" s="710">
        <f t="shared" si="71"/>
        <v>493.71000732681438</v>
      </c>
      <c r="R211" s="710">
        <f t="shared" si="72"/>
        <v>480.79675585210549</v>
      </c>
      <c r="S211" s="710">
        <f t="shared" si="73"/>
        <v>473.01850339969673</v>
      </c>
      <c r="T211" s="710">
        <f t="shared" si="74"/>
        <v>470.4114798246955</v>
      </c>
    </row>
    <row r="212" spans="2:20">
      <c r="B212" s="580">
        <v>138</v>
      </c>
      <c r="C212" s="710">
        <f t="shared" si="59"/>
        <v>0.52297354988148681</v>
      </c>
      <c r="D212" s="710">
        <f t="shared" si="60"/>
        <v>1294.7070124364784</v>
      </c>
      <c r="E212" s="710">
        <f t="shared" si="61"/>
        <v>394.49074839603605</v>
      </c>
      <c r="F212" s="710">
        <f t="shared" si="62"/>
        <v>303.669464646839</v>
      </c>
      <c r="G212" s="710">
        <f t="shared" si="63"/>
        <v>298.2391079089486</v>
      </c>
      <c r="H212" s="717">
        <f t="shared" si="64"/>
        <v>298.00139374344025</v>
      </c>
      <c r="I212" s="710">
        <f t="shared" si="65"/>
        <v>298.00100718878986</v>
      </c>
      <c r="J212" s="710">
        <f t="shared" si="66"/>
        <v>298.00075877151022</v>
      </c>
      <c r="K212" s="710">
        <f t="shared" si="67"/>
        <v>298.00062036756424</v>
      </c>
      <c r="L212" s="710">
        <f t="shared" si="68"/>
        <v>298.00057593638581</v>
      </c>
      <c r="N212" s="580">
        <v>138</v>
      </c>
      <c r="O212" s="710">
        <f t="shared" si="69"/>
        <v>0.52297354988148681</v>
      </c>
      <c r="P212" s="710">
        <f t="shared" si="70"/>
        <v>512.92163805461553</v>
      </c>
      <c r="Q212" s="710">
        <f t="shared" si="71"/>
        <v>494.9546150716501</v>
      </c>
      <c r="R212" s="710">
        <f t="shared" si="72"/>
        <v>482.05620330954179</v>
      </c>
      <c r="S212" s="710">
        <f t="shared" si="73"/>
        <v>474.28683685666294</v>
      </c>
      <c r="T212" s="710">
        <f t="shared" si="74"/>
        <v>471.68270356236201</v>
      </c>
    </row>
    <row r="213" spans="2:20">
      <c r="B213" s="580">
        <v>139</v>
      </c>
      <c r="C213" s="710">
        <f t="shared" si="59"/>
        <v>0.52676321328642517</v>
      </c>
      <c r="D213" s="710">
        <f t="shared" si="60"/>
        <v>1296.5994168279781</v>
      </c>
      <c r="E213" s="710">
        <f t="shared" si="61"/>
        <v>395.44122833223145</v>
      </c>
      <c r="F213" s="710">
        <f t="shared" si="62"/>
        <v>303.76973999426968</v>
      </c>
      <c r="G213" s="710">
        <f t="shared" si="63"/>
        <v>298.24520567666531</v>
      </c>
      <c r="H213" s="717">
        <f t="shared" si="64"/>
        <v>298.00143801222112</v>
      </c>
      <c r="I213" s="710">
        <f t="shared" si="65"/>
        <v>298.00104106937277</v>
      </c>
      <c r="J213" s="710">
        <f t="shared" si="66"/>
        <v>298.00078575418593</v>
      </c>
      <c r="K213" s="710">
        <f t="shared" si="67"/>
        <v>298.00064341601319</v>
      </c>
      <c r="L213" s="710">
        <f t="shared" si="68"/>
        <v>298.00059770599159</v>
      </c>
      <c r="N213" s="580">
        <v>139</v>
      </c>
      <c r="O213" s="710">
        <f t="shared" si="69"/>
        <v>0.52676321328642517</v>
      </c>
      <c r="P213" s="710">
        <f t="shared" si="70"/>
        <v>514.14410350583512</v>
      </c>
      <c r="Q213" s="710">
        <f t="shared" si="71"/>
        <v>496.19777977082896</v>
      </c>
      <c r="R213" s="710">
        <f t="shared" si="72"/>
        <v>483.31419051571874</v>
      </c>
      <c r="S213" s="710">
        <f t="shared" si="73"/>
        <v>475.5536997597298</v>
      </c>
      <c r="T213" s="710">
        <f t="shared" si="74"/>
        <v>472.95245339508006</v>
      </c>
    </row>
    <row r="214" spans="2:20">
      <c r="B214" s="580">
        <v>140</v>
      </c>
      <c r="C214" s="710">
        <f t="shared" si="59"/>
        <v>0.53055287669136342</v>
      </c>
      <c r="D214" s="710">
        <f t="shared" si="60"/>
        <v>1298.4623830431881</v>
      </c>
      <c r="E214" s="710">
        <f t="shared" si="61"/>
        <v>396.39181597590584</v>
      </c>
      <c r="F214" s="710">
        <f t="shared" si="62"/>
        <v>303.87090315113932</v>
      </c>
      <c r="G214" s="710">
        <f t="shared" si="63"/>
        <v>298.25140692929688</v>
      </c>
      <c r="H214" s="717">
        <f t="shared" si="64"/>
        <v>298.00148332445997</v>
      </c>
      <c r="I214" s="710">
        <f t="shared" si="65"/>
        <v>298.00107580600996</v>
      </c>
      <c r="J214" s="710">
        <f t="shared" si="66"/>
        <v>298.00081346375561</v>
      </c>
      <c r="K214" s="710">
        <f t="shared" si="67"/>
        <v>298.00066711574101</v>
      </c>
      <c r="L214" s="710">
        <f t="shared" si="68"/>
        <v>298.00062010195319</v>
      </c>
      <c r="N214" s="580">
        <v>140</v>
      </c>
      <c r="O214" s="710">
        <f t="shared" si="69"/>
        <v>0.53055287669136342</v>
      </c>
      <c r="P214" s="710">
        <f t="shared" si="70"/>
        <v>515.36515158399163</v>
      </c>
      <c r="Q214" s="710">
        <f t="shared" si="71"/>
        <v>497.43950309749164</v>
      </c>
      <c r="R214" s="710">
        <f t="shared" si="72"/>
        <v>484.57071916370739</v>
      </c>
      <c r="S214" s="710">
        <f t="shared" si="73"/>
        <v>476.81909381389539</v>
      </c>
      <c r="T214" s="710">
        <f t="shared" si="74"/>
        <v>474.22073103172545</v>
      </c>
    </row>
    <row r="215" spans="2:20">
      <c r="B215" s="580">
        <v>141</v>
      </c>
      <c r="C215" s="710">
        <f t="shared" si="59"/>
        <v>0.53434254009630178</v>
      </c>
      <c r="D215" s="710">
        <f t="shared" si="60"/>
        <v>1300.2964040001168</v>
      </c>
      <c r="E215" s="710">
        <f t="shared" si="61"/>
        <v>397.3424775471384</v>
      </c>
      <c r="F215" s="710">
        <f t="shared" si="62"/>
        <v>303.97295228032749</v>
      </c>
      <c r="G215" s="710">
        <f t="shared" si="63"/>
        <v>298.25771246758495</v>
      </c>
      <c r="H215" s="717">
        <f t="shared" si="64"/>
        <v>298.00152969602686</v>
      </c>
      <c r="I215" s="710">
        <f t="shared" si="65"/>
        <v>298.00111141298663</v>
      </c>
      <c r="J215" s="710">
        <f t="shared" si="66"/>
        <v>298.00084191335213</v>
      </c>
      <c r="K215" s="710">
        <f t="shared" si="67"/>
        <v>298.00069147918072</v>
      </c>
      <c r="L215" s="710">
        <f t="shared" si="68"/>
        <v>298.00064313646851</v>
      </c>
      <c r="N215" s="580">
        <v>141</v>
      </c>
      <c r="O215" s="710">
        <f t="shared" si="69"/>
        <v>0.53434254009630178</v>
      </c>
      <c r="P215" s="710">
        <f t="shared" si="70"/>
        <v>516.5847839324631</v>
      </c>
      <c r="Q215" s="710">
        <f t="shared" si="71"/>
        <v>498.67978672283596</v>
      </c>
      <c r="R215" s="710">
        <f t="shared" si="72"/>
        <v>485.82579094461602</v>
      </c>
      <c r="S215" s="710">
        <f t="shared" si="73"/>
        <v>478.08302072218351</v>
      </c>
      <c r="T215" s="710">
        <f t="shared" si="74"/>
        <v>475.48753817919641</v>
      </c>
    </row>
    <row r="216" spans="2:20">
      <c r="B216" s="580">
        <v>142</v>
      </c>
      <c r="C216" s="710">
        <f t="shared" si="59"/>
        <v>0.53813220350124003</v>
      </c>
      <c r="D216" s="710">
        <f t="shared" si="60"/>
        <v>1302.1019642881658</v>
      </c>
      <c r="E216" s="710">
        <f t="shared" si="61"/>
        <v>398.29317992202499</v>
      </c>
      <c r="F216" s="710">
        <f t="shared" si="62"/>
        <v>304.07588551030085</v>
      </c>
      <c r="G216" s="710">
        <f t="shared" si="63"/>
        <v>298.26412308825161</v>
      </c>
      <c r="H216" s="717">
        <f t="shared" si="64"/>
        <v>298.00157714289037</v>
      </c>
      <c r="I216" s="710">
        <f t="shared" si="65"/>
        <v>298.00114790469411</v>
      </c>
      <c r="J216" s="710">
        <f t="shared" si="66"/>
        <v>298.0008711162194</v>
      </c>
      <c r="K216" s="710">
        <f t="shared" si="67"/>
        <v>298.00071651887947</v>
      </c>
      <c r="L216" s="710">
        <f t="shared" si="68"/>
        <v>298.00066682185036</v>
      </c>
      <c r="N216" s="580">
        <v>142</v>
      </c>
      <c r="O216" s="710">
        <f t="shared" si="69"/>
        <v>0.53813220350124003</v>
      </c>
      <c r="P216" s="710">
        <f t="shared" si="70"/>
        <v>517.80300219271919</v>
      </c>
      <c r="Q216" s="710">
        <f t="shared" si="71"/>
        <v>499.91863231611973</v>
      </c>
      <c r="R216" s="710">
        <f t="shared" si="72"/>
        <v>487.07940754759181</v>
      </c>
      <c r="S216" s="710">
        <f t="shared" si="73"/>
        <v>479.34548218564584</v>
      </c>
      <c r="T216" s="710">
        <f t="shared" si="74"/>
        <v>476.75287654241521</v>
      </c>
    </row>
    <row r="217" spans="2:20">
      <c r="B217" s="580">
        <v>143</v>
      </c>
      <c r="C217" s="710">
        <f t="shared" si="59"/>
        <v>0.54192186690617838</v>
      </c>
      <c r="D217" s="710">
        <f t="shared" si="60"/>
        <v>1303.8795403090551</v>
      </c>
      <c r="E217" s="710">
        <f t="shared" si="61"/>
        <v>399.24389062131706</v>
      </c>
      <c r="F217" s="710">
        <f t="shared" si="62"/>
        <v>304.17970093595943</v>
      </c>
      <c r="G217" s="710">
        <f t="shared" si="63"/>
        <v>298.27063958396894</v>
      </c>
      <c r="H217" s="717">
        <f t="shared" si="64"/>
        <v>298.00162568111705</v>
      </c>
      <c r="I217" s="710">
        <f t="shared" si="65"/>
        <v>298.001185295629</v>
      </c>
      <c r="J217" s="710">
        <f t="shared" si="66"/>
        <v>298.00090108571175</v>
      </c>
      <c r="K217" s="710">
        <f t="shared" si="67"/>
        <v>298.00074224749778</v>
      </c>
      <c r="L217" s="710">
        <f t="shared" si="68"/>
        <v>298.0006911705259</v>
      </c>
      <c r="N217" s="580">
        <v>143</v>
      </c>
      <c r="O217" s="710">
        <f t="shared" si="69"/>
        <v>0.54192186690617838</v>
      </c>
      <c r="P217" s="710">
        <f t="shared" si="70"/>
        <v>519.01980800432341</v>
      </c>
      <c r="Q217" s="710">
        <f t="shared" si="71"/>
        <v>501.15604154466359</v>
      </c>
      <c r="R217" s="710">
        <f t="shared" si="72"/>
        <v>488.33157065982368</v>
      </c>
      <c r="S217" s="710">
        <f t="shared" si="73"/>
        <v>480.60647990336355</v>
      </c>
      <c r="T217" s="710">
        <f t="shared" si="74"/>
        <v>478.01674782433031</v>
      </c>
    </row>
    <row r="218" spans="2:20">
      <c r="B218" s="580">
        <v>144</v>
      </c>
      <c r="C218" s="710">
        <f t="shared" si="59"/>
        <v>0.54571153031111663</v>
      </c>
      <c r="D218" s="710">
        <f t="shared" si="60"/>
        <v>1305.629600415363</v>
      </c>
      <c r="E218" s="710">
        <f t="shared" si="61"/>
        <v>400.19457779925312</v>
      </c>
      <c r="F218" s="710">
        <f t="shared" si="62"/>
        <v>304.28439661946771</v>
      </c>
      <c r="G218" s="710">
        <f t="shared" si="63"/>
        <v>298.27726274332889</v>
      </c>
      <c r="H218" s="717">
        <f t="shared" si="64"/>
        <v>298.0016753268709</v>
      </c>
      <c r="I218" s="710">
        <f t="shared" si="65"/>
        <v>298.00122360039296</v>
      </c>
      <c r="J218" s="710">
        <f t="shared" si="66"/>
        <v>298.00093183529361</v>
      </c>
      <c r="K218" s="710">
        <f t="shared" si="67"/>
        <v>298.00076867780899</v>
      </c>
      <c r="L218" s="710">
        <f t="shared" si="68"/>
        <v>298.0007161950362</v>
      </c>
      <c r="N218" s="580">
        <v>144</v>
      </c>
      <c r="O218" s="710">
        <f t="shared" si="69"/>
        <v>0.54571153031111663</v>
      </c>
      <c r="P218" s="710">
        <f t="shared" si="70"/>
        <v>520.2352030049359</v>
      </c>
      <c r="Q218" s="710">
        <f t="shared" si="71"/>
        <v>502.39201607385331</v>
      </c>
      <c r="R218" s="710">
        <f t="shared" si="72"/>
        <v>489.58228196654409</v>
      </c>
      <c r="S218" s="710">
        <f t="shared" si="73"/>
        <v>481.86601557244956</v>
      </c>
      <c r="T218" s="710">
        <f t="shared" si="74"/>
        <v>479.27915372591787</v>
      </c>
    </row>
    <row r="219" spans="2:20">
      <c r="B219" s="580">
        <v>145</v>
      </c>
      <c r="C219" s="710">
        <f t="shared" si="59"/>
        <v>0.54950119371605499</v>
      </c>
      <c r="D219" s="710">
        <f t="shared" si="60"/>
        <v>1307.3526050467208</v>
      </c>
      <c r="E219" s="710">
        <f t="shared" si="61"/>
        <v>401.14521023258015</v>
      </c>
      <c r="F219" s="710">
        <f t="shared" si="62"/>
        <v>304.38997059107072</v>
      </c>
      <c r="G219" s="710">
        <f t="shared" si="63"/>
        <v>298.28399335081463</v>
      </c>
      <c r="H219" s="717">
        <f t="shared" si="64"/>
        <v>298.00172609641243</v>
      </c>
      <c r="I219" s="710">
        <f t="shared" si="65"/>
        <v>298.00126283369184</v>
      </c>
      <c r="J219" s="710">
        <f t="shared" si="66"/>
        <v>298.00096337853881</v>
      </c>
      <c r="K219" s="710">
        <f t="shared" si="67"/>
        <v>298.00079582269916</v>
      </c>
      <c r="L219" s="710">
        <f t="shared" si="68"/>
        <v>298.00074190803576</v>
      </c>
      <c r="N219" s="580">
        <v>145</v>
      </c>
      <c r="O219" s="710">
        <f t="shared" si="69"/>
        <v>0.54950119371605499</v>
      </c>
      <c r="P219" s="710">
        <f t="shared" si="70"/>
        <v>521.44918883031642</v>
      </c>
      <c r="Q219" s="710">
        <f t="shared" si="71"/>
        <v>503.62655756714207</v>
      </c>
      <c r="R219" s="710">
        <f t="shared" si="72"/>
        <v>490.83154315103189</v>
      </c>
      <c r="S219" s="710">
        <f t="shared" si="73"/>
        <v>483.12409088805038</v>
      </c>
      <c r="T219" s="710">
        <f t="shared" si="74"/>
        <v>480.54009594618384</v>
      </c>
    </row>
    <row r="220" spans="2:20">
      <c r="B220" s="580">
        <v>146</v>
      </c>
      <c r="C220" s="710">
        <f t="shared" si="59"/>
        <v>0.55329085712099335</v>
      </c>
      <c r="D220" s="710">
        <f t="shared" si="60"/>
        <v>1309.0490068637021</v>
      </c>
      <c r="E220" s="710">
        <f t="shared" si="61"/>
        <v>402.09575730976223</v>
      </c>
      <c r="F220" s="710">
        <f t="shared" si="62"/>
        <v>304.49642084989529</v>
      </c>
      <c r="G220" s="710">
        <f t="shared" si="63"/>
        <v>298.290832186773</v>
      </c>
      <c r="H220" s="717">
        <f t="shared" si="64"/>
        <v>298.00177800609828</v>
      </c>
      <c r="I220" s="710">
        <f t="shared" si="65"/>
        <v>298.00130301033516</v>
      </c>
      <c r="J220" s="710">
        <f t="shared" si="66"/>
        <v>298.00099572913012</v>
      </c>
      <c r="K220" s="710">
        <f t="shared" si="67"/>
        <v>298.0008236951661</v>
      </c>
      <c r="L220" s="710">
        <f t="shared" si="68"/>
        <v>298.00076832229212</v>
      </c>
      <c r="N220" s="580">
        <v>146</v>
      </c>
      <c r="O220" s="710">
        <f t="shared" si="69"/>
        <v>0.55329085712099335</v>
      </c>
      <c r="P220" s="710">
        <f t="shared" si="70"/>
        <v>522.66176711432604</v>
      </c>
      <c r="Q220" s="710">
        <f t="shared" si="71"/>
        <v>504.85966768605357</v>
      </c>
      <c r="R220" s="710">
        <f t="shared" si="72"/>
        <v>492.07935589461385</v>
      </c>
      <c r="S220" s="710">
        <f t="shared" si="73"/>
        <v>484.38070754334848</v>
      </c>
      <c r="T220" s="710">
        <f t="shared" si="74"/>
        <v>481.79957618216605</v>
      </c>
    </row>
    <row r="221" spans="2:20">
      <c r="B221" s="580">
        <v>147</v>
      </c>
      <c r="C221" s="710">
        <f t="shared" si="59"/>
        <v>0.5570805205259316</v>
      </c>
      <c r="D221" s="710">
        <f t="shared" si="60"/>
        <v>1310.7192508794478</v>
      </c>
      <c r="E221" s="710">
        <f t="shared" si="61"/>
        <v>403.04618902037197</v>
      </c>
      <c r="F221" s="710">
        <f t="shared" si="62"/>
        <v>304.60374536473626</v>
      </c>
      <c r="G221" s="710">
        <f t="shared" si="63"/>
        <v>298.29778002738766</v>
      </c>
      <c r="H221" s="717">
        <f t="shared" si="64"/>
        <v>298.00183107238041</v>
      </c>
      <c r="I221" s="710">
        <f t="shared" si="65"/>
        <v>298.00134414523563</v>
      </c>
      <c r="J221" s="710">
        <f t="shared" si="66"/>
        <v>298.00102890085873</v>
      </c>
      <c r="K221" s="710">
        <f t="shared" si="67"/>
        <v>298.00085230831922</v>
      </c>
      <c r="L221" s="710">
        <f t="shared" si="68"/>
        <v>298.00079545068519</v>
      </c>
      <c r="N221" s="580">
        <v>147</v>
      </c>
      <c r="O221" s="710">
        <f t="shared" si="69"/>
        <v>0.5570805205259316</v>
      </c>
      <c r="P221" s="710">
        <f t="shared" si="70"/>
        <v>523.87293948893034</v>
      </c>
      <c r="Q221" s="710">
        <f t="shared" si="71"/>
        <v>506.0913480901836</v>
      </c>
      <c r="R221" s="710">
        <f t="shared" si="72"/>
        <v>493.32572187666767</v>
      </c>
      <c r="S221" s="710">
        <f t="shared" si="73"/>
        <v>485.63586722956398</v>
      </c>
      <c r="T221" s="710">
        <f t="shared" si="74"/>
        <v>483.05759612893621</v>
      </c>
    </row>
    <row r="222" spans="2:20">
      <c r="B222" s="580">
        <v>148</v>
      </c>
      <c r="C222" s="710">
        <f t="shared" si="59"/>
        <v>0.56087018393086996</v>
      </c>
      <c r="D222" s="710">
        <f t="shared" si="60"/>
        <v>1312.363774589061</v>
      </c>
      <c r="E222" s="710">
        <f t="shared" si="61"/>
        <v>403.99647594466273</v>
      </c>
      <c r="F222" s="710">
        <f t="shared" si="62"/>
        <v>304.71194207482915</v>
      </c>
      <c r="G222" s="710">
        <f t="shared" si="63"/>
        <v>298.30483764465333</v>
      </c>
      <c r="H222" s="717">
        <f t="shared" si="64"/>
        <v>298.00188531180538</v>
      </c>
      <c r="I222" s="710">
        <f t="shared" si="65"/>
        <v>298.00138625340833</v>
      </c>
      <c r="J222" s="710">
        <f t="shared" si="66"/>
        <v>298.00106290762352</v>
      </c>
      <c r="K222" s="710">
        <f t="shared" si="67"/>
        <v>298.00088167537876</v>
      </c>
      <c r="L222" s="710">
        <f t="shared" si="68"/>
        <v>298.00082330620677</v>
      </c>
      <c r="N222" s="580">
        <v>148</v>
      </c>
      <c r="O222" s="710">
        <f t="shared" si="69"/>
        <v>0.56087018393086996</v>
      </c>
      <c r="P222" s="710">
        <f t="shared" si="70"/>
        <v>525.08270758420133</v>
      </c>
      <c r="Q222" s="710">
        <f t="shared" si="71"/>
        <v>507.32160043720319</v>
      </c>
      <c r="R222" s="710">
        <f t="shared" si="72"/>
        <v>494.57064277462371</v>
      </c>
      <c r="S222" s="710">
        <f t="shared" si="73"/>
        <v>486.88957163595717</v>
      </c>
      <c r="T222" s="710">
        <f t="shared" si="74"/>
        <v>484.31415747960187</v>
      </c>
    </row>
    <row r="223" spans="2:20">
      <c r="B223" s="580">
        <v>149</v>
      </c>
      <c r="C223" s="710">
        <f t="shared" si="59"/>
        <v>0.56465984733580821</v>
      </c>
      <c r="D223" s="710">
        <f t="shared" si="60"/>
        <v>1313.9830080968136</v>
      </c>
      <c r="E223" s="710">
        <f t="shared" si="61"/>
        <v>404.94658924331821</v>
      </c>
      <c r="F223" s="710">
        <f t="shared" si="62"/>
        <v>304.82100889060803</v>
      </c>
      <c r="G223" s="710">
        <f t="shared" si="63"/>
        <v>298.31200580635101</v>
      </c>
      <c r="H223" s="717">
        <f t="shared" si="64"/>
        <v>298.00194074101381</v>
      </c>
      <c r="I223" s="710">
        <f t="shared" si="65"/>
        <v>298.00142934997012</v>
      </c>
      <c r="J223" s="710">
        <f t="shared" si="66"/>
        <v>298.00109776343089</v>
      </c>
      <c r="K223" s="710">
        <f t="shared" si="67"/>
        <v>298.00091180967559</v>
      </c>
      <c r="L223" s="710">
        <f t="shared" si="68"/>
        <v>298.00085190196035</v>
      </c>
      <c r="N223" s="580">
        <v>149</v>
      </c>
      <c r="O223" s="710">
        <f t="shared" si="69"/>
        <v>0.56465984733580821</v>
      </c>
      <c r="P223" s="710">
        <f t="shared" si="70"/>
        <v>526.29107302832017</v>
      </c>
      <c r="Q223" s="710">
        <f t="shared" si="71"/>
        <v>508.55042638286045</v>
      </c>
      <c r="R223" s="710">
        <f t="shared" si="72"/>
        <v>495.81412026396754</v>
      </c>
      <c r="S223" s="710">
        <f t="shared" si="73"/>
        <v>488.14182244983044</v>
      </c>
      <c r="T223" s="710">
        <f t="shared" si="74"/>
        <v>485.56926192530858</v>
      </c>
    </row>
    <row r="224" spans="2:20">
      <c r="B224" s="580">
        <v>150</v>
      </c>
      <c r="C224" s="710">
        <f t="shared" si="59"/>
        <v>0.56844951074074657</v>
      </c>
      <c r="D224" s="710">
        <f t="shared" si="60"/>
        <v>1315.5773742411989</v>
      </c>
      <c r="E224" s="710">
        <f t="shared" si="61"/>
        <v>405.89650064737623</v>
      </c>
      <c r="F224" s="710">
        <f t="shared" si="62"/>
        <v>304.93094369444992</v>
      </c>
      <c r="G224" s="710">
        <f t="shared" si="63"/>
        <v>298.31928527602423</v>
      </c>
      <c r="H224" s="717">
        <f t="shared" si="64"/>
        <v>298.00199737673961</v>
      </c>
      <c r="I224" s="710">
        <f t="shared" si="65"/>
        <v>298.00147345013937</v>
      </c>
      <c r="J224" s="710">
        <f t="shared" si="66"/>
        <v>298.00113348239375</v>
      </c>
      <c r="K224" s="710">
        <f t="shared" si="67"/>
        <v>298.00094272465026</v>
      </c>
      <c r="L224" s="710">
        <f t="shared" si="68"/>
        <v>298.00088125116025</v>
      </c>
      <c r="N224" s="580">
        <v>150</v>
      </c>
      <c r="O224" s="710">
        <f t="shared" si="69"/>
        <v>0.56844951074074657</v>
      </c>
      <c r="P224" s="710">
        <f t="shared" si="70"/>
        <v>527.49803744757901</v>
      </c>
      <c r="Q224" s="710">
        <f t="shared" si="71"/>
        <v>509.77782758098317</v>
      </c>
      <c r="R224" s="710">
        <f t="shared" si="72"/>
        <v>497.05615601824195</v>
      </c>
      <c r="S224" s="710">
        <f t="shared" si="73"/>
        <v>489.39262135653053</v>
      </c>
      <c r="T224" s="710">
        <f t="shared" si="74"/>
        <v>486.82291115524214</v>
      </c>
    </row>
    <row r="225" spans="2:20">
      <c r="B225" s="580">
        <v>151</v>
      </c>
      <c r="C225" s="710">
        <f t="shared" si="59"/>
        <v>0.57223917414568481</v>
      </c>
      <c r="D225" s="710">
        <f t="shared" si="60"/>
        <v>1317.1472887178686</v>
      </c>
      <c r="E225" s="710">
        <f t="shared" si="61"/>
        <v>406.84618244832399</v>
      </c>
      <c r="F225" s="710">
        <f t="shared" si="62"/>
        <v>305.04174434140549</v>
      </c>
      <c r="G225" s="710">
        <f t="shared" si="63"/>
        <v>298.32667681295629</v>
      </c>
      <c r="H225" s="717">
        <f t="shared" si="64"/>
        <v>298.00205523580939</v>
      </c>
      <c r="I225" s="710">
        <f t="shared" si="65"/>
        <v>298.00151856923492</v>
      </c>
      <c r="J225" s="710">
        <f t="shared" si="66"/>
        <v>298.00117007873132</v>
      </c>
      <c r="K225" s="710">
        <f t="shared" si="67"/>
        <v>298.00097443385289</v>
      </c>
      <c r="L225" s="710">
        <f t="shared" si="68"/>
        <v>298.00091136713121</v>
      </c>
      <c r="N225" s="580">
        <v>151</v>
      </c>
      <c r="O225" s="710">
        <f t="shared" si="69"/>
        <v>0.57223917414568481</v>
      </c>
      <c r="P225" s="710">
        <f t="shared" si="70"/>
        <v>528.70360246638393</v>
      </c>
      <c r="Q225" s="710">
        <f t="shared" si="71"/>
        <v>511.003805683481</v>
      </c>
      <c r="R225" s="710">
        <f t="shared" si="72"/>
        <v>498.29675170904954</v>
      </c>
      <c r="S225" s="710">
        <f t="shared" si="73"/>
        <v>490.6419700394506</v>
      </c>
      <c r="T225" s="710">
        <f t="shared" si="74"/>
        <v>488.07510685663038</v>
      </c>
    </row>
    <row r="226" spans="2:20">
      <c r="B226" s="580">
        <v>152</v>
      </c>
      <c r="C226" s="710">
        <f t="shared" si="59"/>
        <v>0.57602883755062317</v>
      </c>
      <c r="D226" s="710">
        <f t="shared" si="60"/>
        <v>1318.6931602004888</v>
      </c>
      <c r="E226" s="710">
        <f t="shared" si="61"/>
        <v>407.79560748836172</v>
      </c>
      <c r="F226" s="710">
        <f t="shared" si="62"/>
        <v>305.15340865991624</v>
      </c>
      <c r="G226" s="710">
        <f t="shared" si="63"/>
        <v>298.33418117214796</v>
      </c>
      <c r="H226" s="717">
        <f t="shared" si="64"/>
        <v>298.00211433514175</v>
      </c>
      <c r="I226" s="710">
        <f t="shared" si="65"/>
        <v>298.00156472267582</v>
      </c>
      <c r="J226" s="710">
        <f t="shared" si="66"/>
        <v>298.00120756676847</v>
      </c>
      <c r="K226" s="710">
        <f t="shared" si="67"/>
        <v>298.00100695094233</v>
      </c>
      <c r="L226" s="710">
        <f t="shared" si="68"/>
        <v>298.00094226330793</v>
      </c>
      <c r="N226" s="580">
        <v>152</v>
      </c>
      <c r="O226" s="710">
        <f t="shared" si="69"/>
        <v>0.57602883755062317</v>
      </c>
      <c r="P226" s="710">
        <f t="shared" si="70"/>
        <v>529.90776970725688</v>
      </c>
      <c r="Q226" s="710">
        <f t="shared" si="71"/>
        <v>512.22836234034799</v>
      </c>
      <c r="R226" s="710">
        <f t="shared" si="72"/>
        <v>499.53590900605462</v>
      </c>
      <c r="S226" s="710">
        <f t="shared" si="73"/>
        <v>491.88987018003257</v>
      </c>
      <c r="T226" s="710">
        <f t="shared" si="74"/>
        <v>489.32585071474574</v>
      </c>
    </row>
    <row r="227" spans="2:20">
      <c r="B227" s="580">
        <v>153</v>
      </c>
      <c r="C227" s="710">
        <f t="shared" si="59"/>
        <v>0.57981850095556142</v>
      </c>
      <c r="D227" s="710">
        <f t="shared" si="60"/>
        <v>1320.2153904595496</v>
      </c>
      <c r="E227" s="710">
        <f t="shared" si="61"/>
        <v>408.74474915083221</v>
      </c>
      <c r="F227" s="710">
        <f t="shared" si="62"/>
        <v>305.26593445251893</v>
      </c>
      <c r="G227" s="710">
        <f t="shared" si="63"/>
        <v>298.34179910429674</v>
      </c>
      <c r="H227" s="717">
        <f t="shared" si="64"/>
        <v>298.00217469174663</v>
      </c>
      <c r="I227" s="710">
        <f t="shared" si="65"/>
        <v>298.00161192598046</v>
      </c>
      <c r="J227" s="710">
        <f t="shared" si="66"/>
        <v>298.00124596093491</v>
      </c>
      <c r="K227" s="710">
        <f t="shared" si="67"/>
        <v>298.00104028968582</v>
      </c>
      <c r="L227" s="710">
        <f t="shared" si="68"/>
        <v>298.00097395323445</v>
      </c>
      <c r="N227" s="580">
        <v>153</v>
      </c>
      <c r="O227" s="710">
        <f t="shared" si="69"/>
        <v>0.57981850095556142</v>
      </c>
      <c r="P227" s="710">
        <f t="shared" si="70"/>
        <v>531.11054079083806</v>
      </c>
      <c r="Q227" s="710">
        <f t="shared" si="71"/>
        <v>513.45149919966445</v>
      </c>
      <c r="R227" s="710">
        <f t="shared" si="72"/>
        <v>500.77362957698568</v>
      </c>
      <c r="S227" s="710">
        <f t="shared" si="73"/>
        <v>493.13632345776921</v>
      </c>
      <c r="T227" s="710">
        <f t="shared" si="74"/>
        <v>490.57514441290726</v>
      </c>
    </row>
    <row r="228" spans="2:20">
      <c r="B228" s="580">
        <v>154</v>
      </c>
      <c r="C228" s="710">
        <f t="shared" si="59"/>
        <v>0.58360816436049978</v>
      </c>
      <c r="D228" s="710">
        <f t="shared" si="60"/>
        <v>1321.7143744791658</v>
      </c>
      <c r="E228" s="710">
        <f t="shared" si="61"/>
        <v>409.69358135081285</v>
      </c>
      <c r="F228" s="710">
        <f t="shared" si="62"/>
        <v>305.3793194965366</v>
      </c>
      <c r="G228" s="710">
        <f t="shared" si="63"/>
        <v>298.34953135577643</v>
      </c>
      <c r="H228" s="717">
        <f t="shared" si="64"/>
        <v>298.00223632272457</v>
      </c>
      <c r="I228" s="710">
        <f t="shared" si="65"/>
        <v>298.00166019476615</v>
      </c>
      <c r="J228" s="710">
        <f t="shared" si="66"/>
        <v>298.00128527576504</v>
      </c>
      <c r="K228" s="710">
        <f t="shared" si="67"/>
        <v>298.00107446395845</v>
      </c>
      <c r="L228" s="710">
        <f t="shared" si="68"/>
        <v>298.00100645056381</v>
      </c>
      <c r="N228" s="580">
        <v>154</v>
      </c>
      <c r="O228" s="710">
        <f t="shared" si="69"/>
        <v>0.58360816436049978</v>
      </c>
      <c r="P228" s="710">
        <f t="shared" si="70"/>
        <v>532.31191733588798</v>
      </c>
      <c r="Q228" s="710">
        <f t="shared" si="71"/>
        <v>514.67321790759979</v>
      </c>
      <c r="R228" s="710">
        <f t="shared" si="72"/>
        <v>502.00991508763769</v>
      </c>
      <c r="S228" s="710">
        <f t="shared" si="73"/>
        <v>494.3813315502062</v>
      </c>
      <c r="T228" s="710">
        <f t="shared" si="74"/>
        <v>491.82298963248275</v>
      </c>
    </row>
    <row r="229" spans="2:20">
      <c r="B229" s="580">
        <v>155</v>
      </c>
      <c r="C229" s="710">
        <f t="shared" si="59"/>
        <v>0.58739782776543814</v>
      </c>
      <c r="D229" s="710">
        <f t="shared" si="60"/>
        <v>1323.1905005718995</v>
      </c>
      <c r="E229" s="710">
        <f t="shared" si="61"/>
        <v>410.64207852586787</v>
      </c>
      <c r="F229" s="710">
        <f t="shared" si="62"/>
        <v>305.49356154475731</v>
      </c>
      <c r="G229" s="710">
        <f t="shared" si="63"/>
        <v>298.35737866861786</v>
      </c>
      <c r="H229" s="717">
        <f t="shared" si="64"/>
        <v>298.00229924526622</v>
      </c>
      <c r="I229" s="710">
        <f t="shared" si="65"/>
        <v>298.00170954474822</v>
      </c>
      <c r="J229" s="710">
        <f t="shared" si="66"/>
        <v>298.00132552589707</v>
      </c>
      <c r="K229" s="710">
        <f t="shared" si="67"/>
        <v>298.0011094877425</v>
      </c>
      <c r="L229" s="710">
        <f t="shared" si="68"/>
        <v>298.00103976905717</v>
      </c>
      <c r="N229" s="580">
        <v>155</v>
      </c>
      <c r="O229" s="710">
        <f t="shared" si="69"/>
        <v>0.58739782776543814</v>
      </c>
      <c r="P229" s="710">
        <f t="shared" si="70"/>
        <v>533.51190095929007</v>
      </c>
      <c r="Q229" s="710">
        <f t="shared" si="71"/>
        <v>515.89352010841435</v>
      </c>
      <c r="R229" s="710">
        <f t="shared" si="72"/>
        <v>503.24476720187397</v>
      </c>
      <c r="S229" s="710">
        <f t="shared" si="73"/>
        <v>495.62489613294468</v>
      </c>
      <c r="T229" s="710">
        <f t="shared" si="74"/>
        <v>493.06938805289082</v>
      </c>
    </row>
    <row r="230" spans="2:20">
      <c r="B230" s="580">
        <v>156</v>
      </c>
      <c r="C230" s="710">
        <f t="shared" si="59"/>
        <v>0.59118749117037639</v>
      </c>
      <c r="D230" s="710">
        <f t="shared" si="60"/>
        <v>1324.6441504916386</v>
      </c>
      <c r="E230" s="710">
        <f t="shared" si="61"/>
        <v>411.59021562695801</v>
      </c>
      <c r="F230" s="710">
        <f t="shared" si="62"/>
        <v>305.6086583261</v>
      </c>
      <c r="G230" s="710">
        <f t="shared" si="63"/>
        <v>298.36534178049044</v>
      </c>
      <c r="H230" s="717">
        <f t="shared" si="64"/>
        <v>298.00236347665134</v>
      </c>
      <c r="I230" s="710">
        <f t="shared" si="65"/>
        <v>298.00175999173979</v>
      </c>
      <c r="J230" s="710">
        <f t="shared" si="66"/>
        <v>298.0013667260726</v>
      </c>
      <c r="K230" s="710">
        <f t="shared" si="67"/>
        <v>298.00114537512684</v>
      </c>
      <c r="L230" s="710">
        <f t="shared" si="68"/>
        <v>298.00107392258377</v>
      </c>
      <c r="N230" s="580">
        <v>156</v>
      </c>
      <c r="O230" s="710">
        <f t="shared" si="69"/>
        <v>0.59118749117037639</v>
      </c>
      <c r="P230" s="710">
        <f t="shared" si="70"/>
        <v>534.71049327605272</v>
      </c>
      <c r="Q230" s="710">
        <f t="shared" si="71"/>
        <v>517.11240744446184</v>
      </c>
      <c r="R230" s="710">
        <f t="shared" si="72"/>
        <v>504.47818758162896</v>
      </c>
      <c r="S230" s="710">
        <f t="shared" si="73"/>
        <v>496.86701887964318</v>
      </c>
      <c r="T230" s="710">
        <f t="shared" si="74"/>
        <v>494.31434135160345</v>
      </c>
    </row>
    <row r="231" spans="2:20">
      <c r="B231" s="580">
        <v>157</v>
      </c>
      <c r="C231" s="710">
        <f t="shared" si="59"/>
        <v>0.59497715457531475</v>
      </c>
      <c r="D231" s="710">
        <f t="shared" si="60"/>
        <v>1326.0756995445668</v>
      </c>
      <c r="E231" s="710">
        <f t="shared" si="61"/>
        <v>412.53796810950479</v>
      </c>
      <c r="F231" s="710">
        <f t="shared" si="62"/>
        <v>305.72460754626854</v>
      </c>
      <c r="G231" s="710">
        <f t="shared" si="63"/>
        <v>298.3734214246843</v>
      </c>
      <c r="H231" s="717">
        <f t="shared" si="64"/>
        <v>298.00242903424862</v>
      </c>
      <c r="I231" s="710">
        <f t="shared" si="65"/>
        <v>298.0018115516508</v>
      </c>
      <c r="J231" s="710">
        <f t="shared" si="66"/>
        <v>298.0014088911359</v>
      </c>
      <c r="K231" s="710">
        <f t="shared" si="67"/>
        <v>298.00118214030658</v>
      </c>
      <c r="L231" s="710">
        <f t="shared" si="68"/>
        <v>298.00110892511987</v>
      </c>
      <c r="N231" s="580">
        <v>157</v>
      </c>
      <c r="O231" s="710">
        <f t="shared" si="69"/>
        <v>0.59497715457531475</v>
      </c>
      <c r="P231" s="710">
        <f t="shared" si="70"/>
        <v>535.90769589931153</v>
      </c>
      <c r="Q231" s="710">
        <f t="shared" si="71"/>
        <v>518.32988155619137</v>
      </c>
      <c r="R231" s="710">
        <f t="shared" si="72"/>
        <v>505.71017788691006</v>
      </c>
      <c r="S231" s="710">
        <f t="shared" si="73"/>
        <v>498.10770146202015</v>
      </c>
      <c r="T231" s="710">
        <f t="shared" si="74"/>
        <v>495.55785120414782</v>
      </c>
    </row>
    <row r="232" spans="2:20">
      <c r="B232" s="580">
        <v>158</v>
      </c>
      <c r="C232" s="710">
        <f t="shared" si="59"/>
        <v>0.598766817980253</v>
      </c>
      <c r="D232" s="710">
        <f t="shared" si="60"/>
        <v>1327.4855166982541</v>
      </c>
      <c r="E232" s="710">
        <f t="shared" si="61"/>
        <v>413.48531192460678</v>
      </c>
      <c r="F232" s="710">
        <f t="shared" si="62"/>
        <v>305.84140688839341</v>
      </c>
      <c r="G232" s="710">
        <f t="shared" si="63"/>
        <v>298.3816183300936</v>
      </c>
      <c r="H232" s="717">
        <f t="shared" si="64"/>
        <v>298.0024959355145</v>
      </c>
      <c r="I232" s="710">
        <f t="shared" si="65"/>
        <v>298.00186424048775</v>
      </c>
      <c r="J232" s="710">
        <f t="shared" si="66"/>
        <v>298.00145203603336</v>
      </c>
      <c r="K232" s="710">
        <f t="shared" si="67"/>
        <v>298.00121979758239</v>
      </c>
      <c r="L232" s="710">
        <f t="shared" si="68"/>
        <v>298.00114479074847</v>
      </c>
      <c r="N232" s="580">
        <v>158</v>
      </c>
      <c r="O232" s="710">
        <f t="shared" si="69"/>
        <v>0.598766817980253</v>
      </c>
      <c r="P232" s="710">
        <f t="shared" si="70"/>
        <v>537.10351044033132</v>
      </c>
      <c r="Q232" s="710">
        <f t="shared" si="71"/>
        <v>519.54594408215019</v>
      </c>
      <c r="R232" s="710">
        <f t="shared" si="72"/>
        <v>506.94073977579984</v>
      </c>
      <c r="S232" s="710">
        <f t="shared" si="73"/>
        <v>499.34694554985566</v>
      </c>
      <c r="T232" s="710">
        <f t="shared" si="74"/>
        <v>496.79991928410885</v>
      </c>
    </row>
    <row r="233" spans="2:20">
      <c r="B233" s="580">
        <v>159</v>
      </c>
      <c r="C233" s="710">
        <f t="shared" si="59"/>
        <v>0.60255648138519136</v>
      </c>
      <c r="D233" s="710">
        <f t="shared" si="60"/>
        <v>1328.8739646889017</v>
      </c>
      <c r="E233" s="710">
        <f t="shared" si="61"/>
        <v>414.43222351040555</v>
      </c>
      <c r="F233" s="710">
        <f t="shared" si="62"/>
        <v>305.9590540136615</v>
      </c>
      <c r="G233" s="710">
        <f t="shared" si="63"/>
        <v>298.38993322120047</v>
      </c>
      <c r="H233" s="717">
        <f t="shared" si="64"/>
        <v>298.0025641979928</v>
      </c>
      <c r="I233" s="710">
        <f t="shared" si="65"/>
        <v>298.0019180743526</v>
      </c>
      <c r="J233" s="710">
        <f t="shared" si="66"/>
        <v>298.00149617581303</v>
      </c>
      <c r="K233" s="710">
        <f t="shared" si="67"/>
        <v>298.00125836135999</v>
      </c>
      <c r="L233" s="710">
        <f t="shared" si="68"/>
        <v>298.00118153365867</v>
      </c>
      <c r="N233" s="580">
        <v>159</v>
      </c>
      <c r="O233" s="710">
        <f t="shared" si="69"/>
        <v>0.60255648138519136</v>
      </c>
      <c r="P233" s="710">
        <f t="shared" si="70"/>
        <v>538.29793850850888</v>
      </c>
      <c r="Q233" s="710">
        <f t="shared" si="71"/>
        <v>520.76059665898526</v>
      </c>
      <c r="R233" s="710">
        <f t="shared" si="72"/>
        <v>508.16987490445877</v>
      </c>
      <c r="S233" s="710">
        <f t="shared" si="73"/>
        <v>500.58475281099402</v>
      </c>
      <c r="T233" s="710">
        <f t="shared" si="74"/>
        <v>498.04054726313126</v>
      </c>
    </row>
    <row r="234" spans="2:20">
      <c r="B234" s="580">
        <v>160</v>
      </c>
      <c r="C234" s="710">
        <f t="shared" si="59"/>
        <v>0.6063461447901296</v>
      </c>
      <c r="D234" s="710">
        <f t="shared" si="60"/>
        <v>1330.2414001267705</v>
      </c>
      <c r="E234" s="710">
        <f t="shared" si="61"/>
        <v>415.3786797835985</v>
      </c>
      <c r="F234" s="710">
        <f t="shared" si="62"/>
        <v>306.07754656193481</v>
      </c>
      <c r="G234" s="710">
        <f t="shared" si="63"/>
        <v>298.39836681805934</v>
      </c>
      <c r="H234" s="717">
        <f t="shared" si="64"/>
        <v>298.00263383931406</v>
      </c>
      <c r="I234" s="710">
        <f t="shared" si="65"/>
        <v>298.0019730694425</v>
      </c>
      <c r="J234" s="710">
        <f t="shared" si="66"/>
        <v>298.00154132562392</v>
      </c>
      <c r="K234" s="710">
        <f t="shared" si="67"/>
        <v>298.00129784614938</v>
      </c>
      <c r="L234" s="710">
        <f t="shared" si="68"/>
        <v>298.00121916814527</v>
      </c>
      <c r="N234" s="580">
        <v>160</v>
      </c>
      <c r="O234" s="710">
        <f t="shared" si="69"/>
        <v>0.6063461447901296</v>
      </c>
      <c r="P234" s="710">
        <f t="shared" si="70"/>
        <v>539.4909817113745</v>
      </c>
      <c r="Q234" s="710">
        <f t="shared" si="71"/>
        <v>521.97384092144603</v>
      </c>
      <c r="R234" s="710">
        <f t="shared" si="72"/>
        <v>509.39758492712679</v>
      </c>
      <c r="S234" s="710">
        <f t="shared" si="73"/>
        <v>501.82112491134603</v>
      </c>
      <c r="T234" s="710">
        <f t="shared" si="74"/>
        <v>499.27973681092163</v>
      </c>
    </row>
    <row r="235" spans="2:20">
      <c r="B235" s="580">
        <v>161</v>
      </c>
      <c r="C235" s="710">
        <f t="shared" si="59"/>
        <v>0.61013580819506796</v>
      </c>
      <c r="D235" s="710">
        <f t="shared" si="60"/>
        <v>1331.5881735998273</v>
      </c>
      <c r="E235" s="710">
        <f t="shared" si="61"/>
        <v>416.32465813109599</v>
      </c>
      <c r="F235" s="710">
        <f t="shared" si="62"/>
        <v>306.19688215235669</v>
      </c>
      <c r="G235" s="710">
        <f t="shared" si="63"/>
        <v>298.40691983628301</v>
      </c>
      <c r="H235" s="717">
        <f t="shared" si="64"/>
        <v>298.00270487719467</v>
      </c>
      <c r="I235" s="710">
        <f t="shared" si="65"/>
        <v>298.0020292420491</v>
      </c>
      <c r="J235" s="710">
        <f t="shared" si="66"/>
        <v>298.00158750071535</v>
      </c>
      <c r="K235" s="710">
        <f t="shared" si="67"/>
        <v>298.00133826656463</v>
      </c>
      <c r="L235" s="710">
        <f t="shared" si="68"/>
        <v>298.00125770860802</v>
      </c>
      <c r="N235" s="580">
        <v>161</v>
      </c>
      <c r="O235" s="710">
        <f t="shared" si="69"/>
        <v>0.61013580819506796</v>
      </c>
      <c r="P235" s="710">
        <f t="shared" si="70"/>
        <v>540.68264165459459</v>
      </c>
      <c r="Q235" s="710">
        <f t="shared" si="71"/>
        <v>523.18567850238651</v>
      </c>
      <c r="R235" s="710">
        <f t="shared" si="72"/>
        <v>510.62387149612601</v>
      </c>
      <c r="S235" s="710">
        <f t="shared" si="73"/>
        <v>503.05606351489104</v>
      </c>
      <c r="T235" s="710">
        <f t="shared" si="74"/>
        <v>500.51748959525099</v>
      </c>
    </row>
    <row r="236" spans="2:20">
      <c r="B236" s="580">
        <v>162</v>
      </c>
      <c r="C236" s="710">
        <f t="shared" si="59"/>
        <v>0.61392547160000621</v>
      </c>
      <c r="D236" s="710">
        <f t="shared" si="60"/>
        <v>1332.9146297756354</v>
      </c>
      <c r="E236" s="710">
        <f t="shared" si="61"/>
        <v>417.27013640182076</v>
      </c>
      <c r="F236" s="710">
        <f t="shared" si="62"/>
        <v>306.31705838394817</v>
      </c>
      <c r="G236" s="710">
        <f t="shared" si="63"/>
        <v>298.41559298702839</v>
      </c>
      <c r="H236" s="717">
        <f t="shared" si="64"/>
        <v>298.00277732943636</v>
      </c>
      <c r="I236" s="710">
        <f t="shared" si="65"/>
        <v>298.00208660855787</v>
      </c>
      <c r="J236" s="710">
        <f t="shared" si="66"/>
        <v>298.00163471643657</v>
      </c>
      <c r="K236" s="710">
        <f t="shared" si="67"/>
        <v>298.001379637323</v>
      </c>
      <c r="L236" s="710">
        <f t="shared" si="68"/>
        <v>298.00129716955109</v>
      </c>
      <c r="N236" s="580">
        <v>162</v>
      </c>
      <c r="O236" s="710">
        <f t="shared" si="69"/>
        <v>0.61392547160000621</v>
      </c>
      <c r="P236" s="710">
        <f t="shared" si="70"/>
        <v>541.87291994197381</v>
      </c>
      <c r="Q236" s="710">
        <f t="shared" si="71"/>
        <v>524.39611103276718</v>
      </c>
      <c r="R236" s="710">
        <f t="shared" si="72"/>
        <v>511.84873626186271</v>
      </c>
      <c r="S236" s="710">
        <f t="shared" si="73"/>
        <v>504.28957028367921</v>
      </c>
      <c r="T236" s="710">
        <f t="shared" si="74"/>
        <v>501.75380728195654</v>
      </c>
    </row>
    <row r="237" spans="2:20">
      <c r="B237" s="580">
        <v>163</v>
      </c>
      <c r="C237" s="710">
        <f t="shared" si="59"/>
        <v>0.61771513500494457</v>
      </c>
      <c r="D237" s="710">
        <f t="shared" si="60"/>
        <v>1334.2211075015209</v>
      </c>
      <c r="E237" s="710">
        <f t="shared" si="61"/>
        <v>418.21509289864667</v>
      </c>
      <c r="F237" s="710">
        <f t="shared" si="62"/>
        <v>306.43807283619191</v>
      </c>
      <c r="G237" s="710">
        <f t="shared" si="63"/>
        <v>298.4243869769835</v>
      </c>
      <c r="H237" s="717">
        <f t="shared" si="64"/>
        <v>298.00285121392551</v>
      </c>
      <c r="I237" s="710">
        <f t="shared" si="65"/>
        <v>298.00214518544749</v>
      </c>
      <c r="J237" s="710">
        <f t="shared" si="66"/>
        <v>298.00168298823581</v>
      </c>
      <c r="K237" s="710">
        <f t="shared" si="67"/>
        <v>298.00142197324448</v>
      </c>
      <c r="L237" s="710">
        <f t="shared" si="68"/>
        <v>298.00133756558262</v>
      </c>
      <c r="N237" s="580">
        <v>163</v>
      </c>
      <c r="O237" s="710">
        <f t="shared" si="69"/>
        <v>0.61771513500494457</v>
      </c>
      <c r="P237" s="710">
        <f t="shared" si="70"/>
        <v>543.06181817545701</v>
      </c>
      <c r="Q237" s="710">
        <f t="shared" si="71"/>
        <v>525.60514014165756</v>
      </c>
      <c r="R237" s="710">
        <f t="shared" si="72"/>
        <v>513.07218087282968</v>
      </c>
      <c r="S237" s="710">
        <f t="shared" si="73"/>
        <v>505.52164687783352</v>
      </c>
      <c r="T237" s="710">
        <f t="shared" si="74"/>
        <v>502.98869153494451</v>
      </c>
    </row>
    <row r="238" spans="2:20">
      <c r="B238" s="580">
        <v>164</v>
      </c>
      <c r="C238" s="710">
        <f t="shared" si="59"/>
        <v>0.62150479840988293</v>
      </c>
      <c r="D238" s="710">
        <f t="shared" si="60"/>
        <v>1335.5079399030442</v>
      </c>
      <c r="E238" s="710">
        <f t="shared" si="61"/>
        <v>419.15950637047496</v>
      </c>
      <c r="F238" s="710">
        <f t="shared" si="62"/>
        <v>306.55992306960627</v>
      </c>
      <c r="G238" s="710">
        <f t="shared" si="63"/>
        <v>298.43330250835533</v>
      </c>
      <c r="H238" s="717">
        <f t="shared" si="64"/>
        <v>298.00292654863244</v>
      </c>
      <c r="I238" s="710">
        <f t="shared" si="65"/>
        <v>298.00220498928911</v>
      </c>
      <c r="J238" s="710">
        <f t="shared" si="66"/>
        <v>298.00173233166015</v>
      </c>
      <c r="K238" s="710">
        <f t="shared" si="67"/>
        <v>298.0014652892512</v>
      </c>
      <c r="L238" s="710">
        <f t="shared" si="68"/>
        <v>298.00137891141395</v>
      </c>
      <c r="N238" s="580">
        <v>164</v>
      </c>
      <c r="O238" s="710">
        <f t="shared" si="69"/>
        <v>0.62150479840988293</v>
      </c>
      <c r="P238" s="710">
        <f t="shared" si="70"/>
        <v>544.24933795513186</v>
      </c>
      <c r="Q238" s="710">
        <f t="shared" si="71"/>
        <v>526.81276745623836</v>
      </c>
      <c r="R238" s="710">
        <f t="shared" si="72"/>
        <v>514.2942069756084</v>
      </c>
      <c r="S238" s="710">
        <f t="shared" si="73"/>
        <v>506.7522949555526</v>
      </c>
      <c r="T238" s="710">
        <f t="shared" si="74"/>
        <v>504.22214401619186</v>
      </c>
    </row>
    <row r="239" spans="2:20">
      <c r="B239" s="580">
        <v>165</v>
      </c>
      <c r="C239" s="710">
        <f t="shared" si="59"/>
        <v>0.62529446181482118</v>
      </c>
      <c r="D239" s="710">
        <f t="shared" si="60"/>
        <v>1336.7754544808042</v>
      </c>
      <c r="E239" s="710">
        <f t="shared" si="61"/>
        <v>420.10335600444529</v>
      </c>
      <c r="F239" s="710">
        <f t="shared" si="62"/>
        <v>306.68260662630831</v>
      </c>
      <c r="G239" s="710">
        <f t="shared" si="63"/>
        <v>298.4423402788579</v>
      </c>
      <c r="H239" s="717">
        <f t="shared" si="64"/>
        <v>298.00300335161086</v>
      </c>
      <c r="I239" s="710">
        <f t="shared" si="65"/>
        <v>298.00226603674594</v>
      </c>
      <c r="J239" s="710">
        <f t="shared" si="66"/>
        <v>298.00178276235442</v>
      </c>
      <c r="K239" s="710">
        <f t="shared" si="67"/>
        <v>298.00150960036683</v>
      </c>
      <c r="L239" s="710">
        <f t="shared" si="68"/>
        <v>298.00142122185923</v>
      </c>
      <c r="N239" s="580">
        <v>165</v>
      </c>
      <c r="O239" s="710">
        <f t="shared" si="69"/>
        <v>0.62529446181482118</v>
      </c>
      <c r="P239" s="710">
        <f t="shared" si="70"/>
        <v>545.43548087923057</v>
      </c>
      <c r="Q239" s="710">
        <f t="shared" si="71"/>
        <v>528.01899460180334</v>
      </c>
      <c r="R239" s="710">
        <f t="shared" si="72"/>
        <v>515.51481621487108</v>
      </c>
      <c r="S239" s="710">
        <f t="shared" si="73"/>
        <v>507.98151617311231</v>
      </c>
      <c r="T239" s="710">
        <f t="shared" si="74"/>
        <v>505.45416638574858</v>
      </c>
    </row>
    <row r="240" spans="2:20">
      <c r="B240" s="580">
        <v>166</v>
      </c>
      <c r="C240" s="710">
        <f t="shared" si="59"/>
        <v>0.62908412521975954</v>
      </c>
      <c r="D240" s="710">
        <f t="shared" si="60"/>
        <v>1338.0239732056052</v>
      </c>
      <c r="E240" s="710">
        <f t="shared" si="61"/>
        <v>421.04662141827947</v>
      </c>
      <c r="F240" s="710">
        <f t="shared" si="62"/>
        <v>306.8061210305662</v>
      </c>
      <c r="G240" s="710">
        <f t="shared" si="63"/>
        <v>298.45150098170154</v>
      </c>
      <c r="H240" s="717">
        <f t="shared" si="64"/>
        <v>298.00308164099692</v>
      </c>
      <c r="I240" s="710">
        <f t="shared" si="65"/>
        <v>298.00232834457245</v>
      </c>
      <c r="J240" s="710">
        <f t="shared" si="66"/>
        <v>298.00183429606096</v>
      </c>
      <c r="K240" s="710">
        <f t="shared" si="67"/>
        <v>298.00155492171609</v>
      </c>
      <c r="L240" s="710">
        <f t="shared" si="68"/>
        <v>298.00146451183468</v>
      </c>
      <c r="N240" s="580">
        <v>166</v>
      </c>
      <c r="O240" s="710">
        <f t="shared" si="69"/>
        <v>0.62908412521975954</v>
      </c>
      <c r="P240" s="710">
        <f t="shared" si="70"/>
        <v>546.62024854413221</v>
      </c>
      <c r="Q240" s="710">
        <f t="shared" si="71"/>
        <v>529.22382320176223</v>
      </c>
      <c r="R240" s="710">
        <f t="shared" si="72"/>
        <v>516.73401023338317</v>
      </c>
      <c r="S240" s="710">
        <f t="shared" si="73"/>
        <v>509.20931218486817</v>
      </c>
      <c r="T240" s="710">
        <f t="shared" si="74"/>
        <v>506.68476030174014</v>
      </c>
    </row>
    <row r="241" spans="2:20">
      <c r="B241" s="580">
        <v>167</v>
      </c>
      <c r="C241" s="710">
        <f t="shared" si="59"/>
        <v>0.63287378862469779</v>
      </c>
      <c r="D241" s="710">
        <f t="shared" si="60"/>
        <v>1339.2538126120123</v>
      </c>
      <c r="E241" s="710">
        <f t="shared" si="61"/>
        <v>421.98928265275543</v>
      </c>
      <c r="F241" s="710">
        <f t="shared" si="62"/>
        <v>306.93046378934173</v>
      </c>
      <c r="G241" s="710">
        <f t="shared" si="63"/>
        <v>298.46078530558248</v>
      </c>
      <c r="H241" s="717">
        <f t="shared" si="64"/>
        <v>298.00316143500891</v>
      </c>
      <c r="I241" s="710">
        <f t="shared" si="65"/>
        <v>298.00239192961374</v>
      </c>
      <c r="J241" s="710">
        <f t="shared" si="66"/>
        <v>298.00188694861885</v>
      </c>
      <c r="K241" s="710">
        <f t="shared" si="67"/>
        <v>298.00160126852393</v>
      </c>
      <c r="L241" s="710">
        <f t="shared" si="68"/>
        <v>298.00150879635822</v>
      </c>
      <c r="N241" s="580">
        <v>167</v>
      </c>
      <c r="O241" s="710">
        <f t="shared" si="69"/>
        <v>0.63287378862469779</v>
      </c>
      <c r="P241" s="710">
        <f t="shared" si="70"/>
        <v>547.80364254436495</v>
      </c>
      <c r="Q241" s="710">
        <f t="shared" si="71"/>
        <v>530.4272548776421</v>
      </c>
      <c r="R241" s="710">
        <f t="shared" si="72"/>
        <v>517.95179067200547</v>
      </c>
      <c r="S241" s="710">
        <f t="shared" si="73"/>
        <v>510.43568464325779</v>
      </c>
      <c r="T241" s="710">
        <f t="shared" si="74"/>
        <v>507.91392742036948</v>
      </c>
    </row>
    <row r="242" spans="2:20">
      <c r="B242" s="580">
        <v>168</v>
      </c>
      <c r="C242" s="710">
        <f t="shared" si="59"/>
        <v>0.63666345202963615</v>
      </c>
      <c r="D242" s="710">
        <f t="shared" si="60"/>
        <v>1340.465283890323</v>
      </c>
      <c r="E242" s="710">
        <f t="shared" si="61"/>
        <v>422.93132016430951</v>
      </c>
      <c r="F242" s="710">
        <f t="shared" si="62"/>
        <v>307.05563239282219</v>
      </c>
      <c r="G242" s="710">
        <f t="shared" si="63"/>
        <v>298.47019393467332</v>
      </c>
      <c r="H242" s="717">
        <f t="shared" si="64"/>
        <v>298.00324275194629</v>
      </c>
      <c r="I242" s="710">
        <f t="shared" si="65"/>
        <v>298.00245680880494</v>
      </c>
      <c r="J242" s="710">
        <f t="shared" si="66"/>
        <v>298.00194073596322</v>
      </c>
      <c r="K242" s="710">
        <f t="shared" si="67"/>
        <v>298.00164865611526</v>
      </c>
      <c r="L242" s="710">
        <f t="shared" si="68"/>
        <v>298.00155409054855</v>
      </c>
      <c r="N242" s="580">
        <v>168</v>
      </c>
      <c r="O242" s="710">
        <f t="shared" si="69"/>
        <v>0.63666345202963615</v>
      </c>
      <c r="P242" s="710">
        <f t="shared" si="70"/>
        <v>548.98566447260805</v>
      </c>
      <c r="Q242" s="710">
        <f t="shared" si="71"/>
        <v>531.62929124909022</v>
      </c>
      <c r="R242" s="710">
        <f t="shared" si="72"/>
        <v>519.1681591696962</v>
      </c>
      <c r="S242" s="710">
        <f t="shared" si="73"/>
        <v>511.66063519880277</v>
      </c>
      <c r="T242" s="710">
        <f t="shared" si="74"/>
        <v>509.14166939591956</v>
      </c>
    </row>
    <row r="243" spans="2:20">
      <c r="B243" s="580">
        <v>169</v>
      </c>
      <c r="C243" s="710">
        <f t="shared" si="59"/>
        <v>0.64045311543457439</v>
      </c>
      <c r="D243" s="710">
        <f t="shared" si="60"/>
        <v>1341.6586929769837</v>
      </c>
      <c r="E243" s="710">
        <f t="shared" si="61"/>
        <v>423.8727148177648</v>
      </c>
      <c r="F243" s="710">
        <f t="shared" si="62"/>
        <v>307.18162431494289</v>
      </c>
      <c r="G243" s="710">
        <f t="shared" si="63"/>
        <v>298.47972754861388</v>
      </c>
      <c r="H243" s="717">
        <f t="shared" si="64"/>
        <v>298.00332561018922</v>
      </c>
      <c r="I243" s="710">
        <f t="shared" si="65"/>
        <v>298.00252299917054</v>
      </c>
      <c r="J243" s="710">
        <f t="shared" si="66"/>
        <v>298.00199567412483</v>
      </c>
      <c r="K243" s="710">
        <f t="shared" si="67"/>
        <v>298.001697099914</v>
      </c>
      <c r="L243" s="710">
        <f t="shared" si="68"/>
        <v>298.00160040962493</v>
      </c>
      <c r="N243" s="580">
        <v>169</v>
      </c>
      <c r="O243" s="710">
        <f t="shared" si="69"/>
        <v>0.64045311543457439</v>
      </c>
      <c r="P243" s="710">
        <f t="shared" si="70"/>
        <v>550.1663159196944</v>
      </c>
      <c r="Q243" s="710">
        <f t="shared" si="71"/>
        <v>532.82993393387551</v>
      </c>
      <c r="R243" s="710">
        <f t="shared" si="72"/>
        <v>520.38311736351329</v>
      </c>
      <c r="S243" s="710">
        <f t="shared" si="73"/>
        <v>512.88416550011118</v>
      </c>
      <c r="T243" s="710">
        <f t="shared" si="74"/>
        <v>510.36798788075498</v>
      </c>
    </row>
    <row r="244" spans="2:20">
      <c r="B244" s="580">
        <v>170</v>
      </c>
      <c r="C244" s="710">
        <f t="shared" si="59"/>
        <v>0.64424277883951275</v>
      </c>
      <c r="D244" s="710">
        <f t="shared" si="60"/>
        <v>1342.8343406434744</v>
      </c>
      <c r="E244" s="710">
        <f t="shared" si="61"/>
        <v>424.81344787918323</v>
      </c>
      <c r="F244" s="710">
        <f t="shared" si="62"/>
        <v>307.30843701389921</v>
      </c>
      <c r="G244" s="710">
        <f t="shared" si="63"/>
        <v>298.48938682250309</v>
      </c>
      <c r="H244" s="717">
        <f t="shared" si="64"/>
        <v>298.00341002819783</v>
      </c>
      <c r="I244" s="710">
        <f t="shared" si="65"/>
        <v>298.00259051782382</v>
      </c>
      <c r="J244" s="710">
        <f t="shared" si="66"/>
        <v>298.00205177922942</v>
      </c>
      <c r="K244" s="710">
        <f t="shared" si="67"/>
        <v>298.00174661544276</v>
      </c>
      <c r="L244" s="710">
        <f t="shared" si="68"/>
        <v>298.00164776890637</v>
      </c>
      <c r="N244" s="580">
        <v>170</v>
      </c>
      <c r="O244" s="710">
        <f t="shared" si="69"/>
        <v>0.64424277883951275</v>
      </c>
      <c r="P244" s="710">
        <f t="shared" si="70"/>
        <v>551.34559847461196</v>
      </c>
      <c r="Q244" s="710">
        <f t="shared" si="71"/>
        <v>534.02918454789165</v>
      </c>
      <c r="R244" s="710">
        <f t="shared" si="72"/>
        <v>521.59666688861694</v>
      </c>
      <c r="S244" s="710">
        <f t="shared" si="73"/>
        <v>514.10627719387969</v>
      </c>
      <c r="T244" s="710">
        <f t="shared" si="74"/>
        <v>511.59288452532479</v>
      </c>
    </row>
    <row r="245" spans="2:20">
      <c r="B245" s="580">
        <v>171</v>
      </c>
      <c r="C245" s="710">
        <f t="shared" si="59"/>
        <v>0.64803244224445111</v>
      </c>
      <c r="D245" s="710">
        <f t="shared" si="60"/>
        <v>1343.9925225836907</v>
      </c>
      <c r="E245" s="710">
        <f t="shared" si="61"/>
        <v>425.75350100883935</v>
      </c>
      <c r="F245" s="710">
        <f t="shared" si="62"/>
        <v>307.43606793264973</v>
      </c>
      <c r="G245" s="710">
        <f t="shared" si="63"/>
        <v>298.49917242689105</v>
      </c>
      <c r="H245" s="717">
        <f t="shared" si="64"/>
        <v>298.00349602451155</v>
      </c>
      <c r="I245" s="710">
        <f t="shared" si="65"/>
        <v>298.00265938196623</v>
      </c>
      <c r="J245" s="710">
        <f t="shared" si="66"/>
        <v>298.00210906749692</v>
      </c>
      <c r="K245" s="710">
        <f t="shared" si="67"/>
        <v>298.00179721832217</v>
      </c>
      <c r="L245" s="710">
        <f t="shared" si="68"/>
        <v>298.00169618381102</v>
      </c>
      <c r="N245" s="580">
        <v>171</v>
      </c>
      <c r="O245" s="710">
        <f t="shared" si="69"/>
        <v>0.64803244224445111</v>
      </c>
      <c r="P245" s="710">
        <f t="shared" si="70"/>
        <v>552.52351372450676</v>
      </c>
      <c r="Q245" s="710">
        <f t="shared" si="71"/>
        <v>535.22704470515839</v>
      </c>
      <c r="R245" s="710">
        <f t="shared" si="72"/>
        <v>522.80880937827089</v>
      </c>
      <c r="S245" s="710">
        <f t="shared" si="73"/>
        <v>515.32697192489559</v>
      </c>
      <c r="T245" s="710">
        <f t="shared" si="74"/>
        <v>512.81636097816454</v>
      </c>
    </row>
    <row r="246" spans="2:20">
      <c r="B246" s="580">
        <v>172</v>
      </c>
      <c r="C246" s="710">
        <f t="shared" si="59"/>
        <v>0.65182210564938936</v>
      </c>
      <c r="D246" s="710">
        <f t="shared" si="60"/>
        <v>1345.1335294998451</v>
      </c>
      <c r="E246" s="710">
        <f t="shared" si="61"/>
        <v>426.69285625431411</v>
      </c>
      <c r="F246" s="710">
        <f t="shared" si="62"/>
        <v>307.56451449940943</v>
      </c>
      <c r="G246" s="710">
        <f t="shared" si="63"/>
        <v>298.50908502777213</v>
      </c>
      <c r="H246" s="717">
        <f t="shared" si="64"/>
        <v>298.00358361774829</v>
      </c>
      <c r="I246" s="710">
        <f t="shared" si="65"/>
        <v>298.00272960888657</v>
      </c>
      <c r="J246" s="710">
        <f t="shared" si="66"/>
        <v>298.00216755524104</v>
      </c>
      <c r="K246" s="710">
        <f t="shared" si="67"/>
        <v>298.00184892427012</v>
      </c>
      <c r="L246" s="710">
        <f t="shared" si="68"/>
        <v>298.00174566985567</v>
      </c>
      <c r="N246" s="580">
        <v>172</v>
      </c>
      <c r="O246" s="710">
        <f t="shared" si="69"/>
        <v>0.65182210564938936</v>
      </c>
      <c r="P246" s="710">
        <f t="shared" si="70"/>
        <v>553.70006325468421</v>
      </c>
      <c r="Q246" s="710">
        <f t="shared" si="71"/>
        <v>536.42351601782434</v>
      </c>
      <c r="R246" s="710">
        <f t="shared" si="72"/>
        <v>524.01954646384559</v>
      </c>
      <c r="S246" s="710">
        <f t="shared" si="73"/>
        <v>516.54625133603929</v>
      </c>
      <c r="T246" s="710">
        <f t="shared" si="74"/>
        <v>514.0384188858983</v>
      </c>
    </row>
    <row r="247" spans="2:20">
      <c r="B247" s="580">
        <v>173</v>
      </c>
      <c r="C247" s="710">
        <f t="shared" si="59"/>
        <v>0.65561176905432772</v>
      </c>
      <c r="D247" s="710">
        <f t="shared" si="60"/>
        <v>1346.2576471869156</v>
      </c>
      <c r="E247" s="710">
        <f t="shared" si="61"/>
        <v>427.63149604370591</v>
      </c>
      <c r="F247" s="710">
        <f t="shared" si="62"/>
        <v>307.69377412813378</v>
      </c>
      <c r="G247" s="710">
        <f t="shared" si="63"/>
        <v>298.51912528657823</v>
      </c>
      <c r="H247" s="717">
        <f t="shared" si="64"/>
        <v>298.00367282660415</v>
      </c>
      <c r="I247" s="710">
        <f t="shared" si="65"/>
        <v>298.00280121596052</v>
      </c>
      <c r="J247" s="710">
        <f t="shared" si="66"/>
        <v>298.00222725886852</v>
      </c>
      <c r="K247" s="710">
        <f t="shared" si="67"/>
        <v>298.00190174910131</v>
      </c>
      <c r="L247" s="710">
        <f t="shared" si="68"/>
        <v>298.00179624265502</v>
      </c>
      <c r="N247" s="580">
        <v>173</v>
      </c>
      <c r="O247" s="710">
        <f t="shared" si="69"/>
        <v>0.65561176905432772</v>
      </c>
      <c r="P247" s="710">
        <f t="shared" si="70"/>
        <v>554.87524864861189</v>
      </c>
      <c r="Q247" s="710">
        <f t="shared" si="71"/>
        <v>537.61860009616885</v>
      </c>
      <c r="R247" s="710">
        <f t="shared" si="72"/>
        <v>525.22887977482014</v>
      </c>
      <c r="S247" s="710">
        <f t="shared" si="73"/>
        <v>517.76411706828617</v>
      </c>
      <c r="T247" s="710">
        <f t="shared" si="74"/>
        <v>515.25905989324121</v>
      </c>
    </row>
    <row r="248" spans="2:20">
      <c r="B248" s="580">
        <v>174</v>
      </c>
      <c r="C248" s="710">
        <f t="shared" si="59"/>
        <v>0.65940143245926597</v>
      </c>
      <c r="D248" s="710">
        <f t="shared" si="60"/>
        <v>1347.3651566156652</v>
      </c>
      <c r="E248" s="710">
        <f t="shared" si="61"/>
        <v>428.56940317895788</v>
      </c>
      <c r="F248" s="710">
        <f t="shared" si="62"/>
        <v>307.82384421899383</v>
      </c>
      <c r="G248" s="710">
        <f t="shared" si="63"/>
        <v>298.52929386017291</v>
      </c>
      <c r="H248" s="717">
        <f t="shared" si="64"/>
        <v>298.00376366985239</v>
      </c>
      <c r="I248" s="710">
        <f t="shared" si="65"/>
        <v>298.00287422064991</v>
      </c>
      <c r="J248" s="710">
        <f t="shared" si="66"/>
        <v>298.00228819487842</v>
      </c>
      <c r="K248" s="710">
        <f t="shared" si="67"/>
        <v>298.00195570872654</v>
      </c>
      <c r="L248" s="710">
        <f t="shared" si="68"/>
        <v>298.00184791792134</v>
      </c>
      <c r="N248" s="580">
        <v>174</v>
      </c>
      <c r="O248" s="710">
        <f t="shared" si="69"/>
        <v>0.65940143245926597</v>
      </c>
      <c r="P248" s="710">
        <f t="shared" si="70"/>
        <v>556.04907148792131</v>
      </c>
      <c r="Q248" s="710">
        <f t="shared" si="71"/>
        <v>538.81229854860419</v>
      </c>
      <c r="R248" s="710">
        <f t="shared" si="72"/>
        <v>526.43681093878399</v>
      </c>
      <c r="S248" s="710">
        <f t="shared" si="73"/>
        <v>518.98057076070938</v>
      </c>
      <c r="T248" s="710">
        <f t="shared" si="74"/>
        <v>516.47828564300107</v>
      </c>
    </row>
    <row r="249" spans="2:20">
      <c r="B249" s="580">
        <v>175</v>
      </c>
      <c r="C249" s="710">
        <f t="shared" si="59"/>
        <v>0.66319109586420433</v>
      </c>
      <c r="D249" s="710">
        <f t="shared" si="60"/>
        <v>1348.4563340142554</v>
      </c>
      <c r="E249" s="710">
        <f t="shared" si="61"/>
        <v>429.50656082929817</v>
      </c>
      <c r="F249" s="710">
        <f t="shared" si="62"/>
        <v>307.95472215884217</v>
      </c>
      <c r="G249" s="710">
        <f t="shared" si="63"/>
        <v>298.53959140084612</v>
      </c>
      <c r="H249" s="717">
        <f t="shared" si="64"/>
        <v>298.00385616634293</v>
      </c>
      <c r="I249" s="710">
        <f t="shared" si="65"/>
        <v>298.00294864050215</v>
      </c>
      <c r="J249" s="710">
        <f t="shared" si="66"/>
        <v>298.00235037986187</v>
      </c>
      <c r="K249" s="710">
        <f t="shared" si="67"/>
        <v>298.00201081915242</v>
      </c>
      <c r="L249" s="710">
        <f t="shared" si="68"/>
        <v>298.00190071146352</v>
      </c>
      <c r="N249" s="580">
        <v>175</v>
      </c>
      <c r="O249" s="710">
        <f t="shared" si="69"/>
        <v>0.66319109586420433</v>
      </c>
      <c r="P249" s="710">
        <f t="shared" si="70"/>
        <v>557.22153335241001</v>
      </c>
      <c r="Q249" s="710">
        <f t="shared" si="71"/>
        <v>540.00461298167784</v>
      </c>
      <c r="R249" s="710">
        <f t="shared" si="72"/>
        <v>527.6433415814397</v>
      </c>
      <c r="S249" s="710">
        <f t="shared" si="73"/>
        <v>520.19561405048148</v>
      </c>
      <c r="T249" s="710">
        <f t="shared" si="74"/>
        <v>517.69609777608139</v>
      </c>
    </row>
    <row r="250" spans="2:20">
      <c r="B250" s="580">
        <v>176</v>
      </c>
      <c r="C250" s="710">
        <f t="shared" si="59"/>
        <v>0.66698075926914258</v>
      </c>
      <c r="D250" s="710">
        <f t="shared" si="60"/>
        <v>1349.5314509484792</v>
      </c>
      <c r="E250" s="710">
        <f t="shared" si="61"/>
        <v>430.4429525247927</v>
      </c>
      <c r="F250" s="710">
        <f t="shared" si="62"/>
        <v>308.08640532167004</v>
      </c>
      <c r="G250" s="710">
        <f t="shared" si="63"/>
        <v>298.55001855630934</v>
      </c>
      <c r="H250" s="717">
        <f t="shared" si="64"/>
        <v>298.00395033500178</v>
      </c>
      <c r="I250" s="710">
        <f t="shared" si="65"/>
        <v>298.00302449314961</v>
      </c>
      <c r="J250" s="710">
        <f t="shared" si="66"/>
        <v>298.00241383050104</v>
      </c>
      <c r="K250" s="710">
        <f t="shared" si="67"/>
        <v>298.00206709648023</v>
      </c>
      <c r="L250" s="710">
        <f t="shared" si="68"/>
        <v>298.00195463918664</v>
      </c>
      <c r="N250" s="580">
        <v>176</v>
      </c>
      <c r="O250" s="710">
        <f t="shared" si="69"/>
        <v>0.66698075926914258</v>
      </c>
      <c r="P250" s="710">
        <f t="shared" si="70"/>
        <v>558.39263582004446</v>
      </c>
      <c r="Q250" s="710">
        <f t="shared" si="71"/>
        <v>541.19554500007439</v>
      </c>
      <c r="R250" s="710">
        <f t="shared" si="72"/>
        <v>528.84847332660502</v>
      </c>
      <c r="S250" s="710">
        <f t="shared" si="73"/>
        <v>521.40924857287689</v>
      </c>
      <c r="T250" s="710">
        <f t="shared" si="74"/>
        <v>518.9124979314829</v>
      </c>
    </row>
    <row r="251" spans="2:20">
      <c r="B251" s="580">
        <v>177</v>
      </c>
      <c r="C251" s="710">
        <f t="shared" si="59"/>
        <v>0.67077042267408094</v>
      </c>
      <c r="D251" s="710">
        <f t="shared" si="60"/>
        <v>1350.590774400637</v>
      </c>
      <c r="E251" s="710">
        <f t="shared" si="61"/>
        <v>431.37856215000738</v>
      </c>
      <c r="F251" s="710">
        <f t="shared" si="62"/>
        <v>308.21889106905616</v>
      </c>
      <c r="G251" s="710">
        <f t="shared" si="63"/>
        <v>298.56057596969123</v>
      </c>
      <c r="H251" s="717">
        <f t="shared" si="64"/>
        <v>298.00404619483015</v>
      </c>
      <c r="I251" s="710">
        <f t="shared" si="65"/>
        <v>298.00310179630873</v>
      </c>
      <c r="J251" s="710">
        <f t="shared" si="66"/>
        <v>298.00247856356873</v>
      </c>
      <c r="K251" s="710">
        <f t="shared" si="67"/>
        <v>298.00212455690564</v>
      </c>
      <c r="L251" s="710">
        <f t="shared" si="68"/>
        <v>298.00200971709143</v>
      </c>
      <c r="N251" s="580">
        <v>177</v>
      </c>
      <c r="O251" s="710">
        <f t="shared" si="69"/>
        <v>0.67077042267408094</v>
      </c>
      <c r="P251" s="710">
        <f t="shared" si="70"/>
        <v>559.5623804669608</v>
      </c>
      <c r="Q251" s="710">
        <f t="shared" si="71"/>
        <v>542.38509620661807</v>
      </c>
      <c r="R251" s="710">
        <f t="shared" si="72"/>
        <v>530.0522077962147</v>
      </c>
      <c r="S251" s="710">
        <f t="shared" si="73"/>
        <v>522.62147596127397</v>
      </c>
      <c r="T251" s="710">
        <f t="shared" si="74"/>
        <v>520.12748774630609</v>
      </c>
    </row>
    <row r="252" spans="2:20">
      <c r="B252" s="580">
        <v>178</v>
      </c>
      <c r="C252" s="710">
        <f t="shared" si="59"/>
        <v>0.67456008607901918</v>
      </c>
      <c r="D252" s="710">
        <f t="shared" si="60"/>
        <v>1351.6345668470749</v>
      </c>
      <c r="E252" s="710">
        <f t="shared" si="61"/>
        <v>432.31337393777864</v>
      </c>
      <c r="F252" s="710">
        <f t="shared" si="62"/>
        <v>308.35217675060636</v>
      </c>
      <c r="G252" s="710">
        <f t="shared" si="63"/>
        <v>298.57126427953398</v>
      </c>
      <c r="H252" s="717">
        <f t="shared" si="64"/>
        <v>298.00414376490403</v>
      </c>
      <c r="I252" s="710">
        <f t="shared" si="65"/>
        <v>298.00318056777974</v>
      </c>
      <c r="J252" s="710">
        <f t="shared" si="66"/>
        <v>298.00254459592753</v>
      </c>
      <c r="K252" s="710">
        <f t="shared" si="67"/>
        <v>298.00218321671809</v>
      </c>
      <c r="L252" s="710">
        <f t="shared" si="68"/>
        <v>298.00206596127356</v>
      </c>
      <c r="N252" s="580">
        <v>178</v>
      </c>
      <c r="O252" s="710">
        <f t="shared" si="69"/>
        <v>0.67456008607901918</v>
      </c>
      <c r="P252" s="710">
        <f t="shared" si="70"/>
        <v>560.73076886746799</v>
      </c>
      <c r="Q252" s="710">
        <f t="shared" si="71"/>
        <v>543.57326820227468</v>
      </c>
      <c r="R252" s="710">
        <f t="shared" si="72"/>
        <v>531.25454661032336</v>
      </c>
      <c r="S252" s="710">
        <f t="shared" si="73"/>
        <v>523.83229784715718</v>
      </c>
      <c r="T252" s="710">
        <f t="shared" si="74"/>
        <v>521.34106885575352</v>
      </c>
    </row>
    <row r="253" spans="2:20">
      <c r="B253" s="580">
        <v>179</v>
      </c>
      <c r="C253" s="710">
        <f t="shared" si="59"/>
        <v>0.67834974948395754</v>
      </c>
      <c r="D253" s="710">
        <f t="shared" si="60"/>
        <v>1352.6630863344133</v>
      </c>
      <c r="E253" s="710">
        <f t="shared" si="61"/>
        <v>433.24737246308985</v>
      </c>
      <c r="F253" s="710">
        <f t="shared" si="62"/>
        <v>308.48625970438582</v>
      </c>
      <c r="G253" s="710">
        <f t="shared" si="63"/>
        <v>298.58208411979012</v>
      </c>
      <c r="H253" s="717">
        <f t="shared" si="64"/>
        <v>298.00424306437333</v>
      </c>
      <c r="I253" s="710">
        <f t="shared" si="65"/>
        <v>298.00326082544581</v>
      </c>
      <c r="J253" s="710">
        <f t="shared" si="66"/>
        <v>298.00261194452958</v>
      </c>
      <c r="K253" s="710">
        <f t="shared" si="67"/>
        <v>298.00224309230003</v>
      </c>
      <c r="L253" s="710">
        <f t="shared" si="68"/>
        <v>298.00212338792295</v>
      </c>
      <c r="N253" s="580">
        <v>179</v>
      </c>
      <c r="O253" s="710">
        <f t="shared" si="69"/>
        <v>0.67834974948395754</v>
      </c>
      <c r="P253" s="710">
        <f t="shared" si="70"/>
        <v>561.89780259404984</v>
      </c>
      <c r="Q253" s="710">
        <f t="shared" si="71"/>
        <v>544.76006258615382</v>
      </c>
      <c r="R253" s="710">
        <f t="shared" si="72"/>
        <v>532.4554913871068</v>
      </c>
      <c r="S253" s="710">
        <f t="shared" si="73"/>
        <v>525.04171586011967</v>
      </c>
      <c r="T253" s="710">
        <f t="shared" si="74"/>
        <v>522.5532428931316</v>
      </c>
    </row>
    <row r="254" spans="2:20">
      <c r="B254" s="580">
        <v>180</v>
      </c>
      <c r="C254" s="710">
        <f t="shared" si="59"/>
        <v>0.6821394128888959</v>
      </c>
      <c r="D254" s="710">
        <f t="shared" si="60"/>
        <v>1353.6765865544846</v>
      </c>
      <c r="E254" s="710">
        <f t="shared" si="61"/>
        <v>434.1805426370525</v>
      </c>
      <c r="F254" s="710">
        <f t="shared" si="62"/>
        <v>308.62113725734213</v>
      </c>
      <c r="G254" s="710">
        <f t="shared" si="63"/>
        <v>298.59303611981989</v>
      </c>
      <c r="H254" s="717">
        <f t="shared" si="64"/>
        <v>298.0043441124613</v>
      </c>
      <c r="I254" s="710">
        <f t="shared" si="65"/>
        <v>298.00334258727241</v>
      </c>
      <c r="J254" s="710">
        <f t="shared" si="66"/>
        <v>298.00268062641555</v>
      </c>
      <c r="K254" s="710">
        <f t="shared" si="67"/>
        <v>298.00230420012656</v>
      </c>
      <c r="L254" s="710">
        <f t="shared" si="68"/>
        <v>298.00218201332331</v>
      </c>
      <c r="N254" s="580">
        <v>180</v>
      </c>
      <c r="O254" s="710">
        <f t="shared" si="69"/>
        <v>0.6821394128888959</v>
      </c>
      <c r="P254" s="710">
        <f t="shared" si="70"/>
        <v>563.06348321736687</v>
      </c>
      <c r="Q254" s="710">
        <f t="shared" si="71"/>
        <v>545.9454809555109</v>
      </c>
      <c r="R254" s="710">
        <f t="shared" si="72"/>
        <v>533.65504374286502</v>
      </c>
      <c r="S254" s="710">
        <f t="shared" si="73"/>
        <v>526.249731627865</v>
      </c>
      <c r="T254" s="710">
        <f t="shared" si="74"/>
        <v>523.76401148985303</v>
      </c>
    </row>
    <row r="255" spans="2:20">
      <c r="B255" s="580">
        <v>181</v>
      </c>
      <c r="C255" s="710">
        <f t="shared" si="59"/>
        <v>0.68592907629383415</v>
      </c>
      <c r="D255" s="710">
        <f t="shared" si="60"/>
        <v>1354.6753169180026</v>
      </c>
      <c r="E255" s="710">
        <f t="shared" si="61"/>
        <v>435.11286970098973</v>
      </c>
      <c r="F255" s="710">
        <f t="shared" si="62"/>
        <v>308.75680672572111</v>
      </c>
      <c r="G255" s="710">
        <f t="shared" si="63"/>
        <v>298.60412090438888</v>
      </c>
      <c r="H255" s="717">
        <f t="shared" si="64"/>
        <v>298.00444692846395</v>
      </c>
      <c r="I255" s="710">
        <f t="shared" si="65"/>
        <v>298.00342587130672</v>
      </c>
      <c r="J255" s="710">
        <f t="shared" si="66"/>
        <v>298.00275065871426</v>
      </c>
      <c r="K255" s="710">
        <f t="shared" si="67"/>
        <v>298.00236655676429</v>
      </c>
      <c r="L255" s="710">
        <f t="shared" si="68"/>
        <v>298.00224185385156</v>
      </c>
      <c r="N255" s="580">
        <v>181</v>
      </c>
      <c r="O255" s="710">
        <f t="shared" si="69"/>
        <v>0.68592907629383415</v>
      </c>
      <c r="P255" s="710">
        <f t="shared" si="70"/>
        <v>564.22781230625844</v>
      </c>
      <c r="Q255" s="710">
        <f t="shared" si="71"/>
        <v>547.12952490574958</v>
      </c>
      <c r="R255" s="710">
        <f t="shared" si="72"/>
        <v>534.85320529202386</v>
      </c>
      <c r="S255" s="710">
        <f t="shared" si="73"/>
        <v>527.45634677620956</v>
      </c>
      <c r="T255" s="710">
        <f t="shared" si="74"/>
        <v>524.97337627543925</v>
      </c>
    </row>
    <row r="256" spans="2:20">
      <c r="B256" s="580">
        <v>182</v>
      </c>
      <c r="C256" s="710">
        <f t="shared" si="59"/>
        <v>0.68971873969877251</v>
      </c>
      <c r="D256" s="710">
        <f t="shared" si="60"/>
        <v>1355.6595226269847</v>
      </c>
      <c r="E256" s="710">
        <f t="shared" si="61"/>
        <v>436.044339220621</v>
      </c>
      <c r="F256" s="710">
        <f t="shared" si="62"/>
        <v>308.89326541547382</v>
      </c>
      <c r="G256" s="710">
        <f t="shared" si="63"/>
        <v>298.61533909366653</v>
      </c>
      <c r="H256" s="717">
        <f t="shared" si="64"/>
        <v>298.00455153174937</v>
      </c>
      <c r="I256" s="710">
        <f t="shared" si="65"/>
        <v>298.00351069567682</v>
      </c>
      <c r="J256" s="710">
        <f t="shared" si="66"/>
        <v>298.00282205864187</v>
      </c>
      <c r="K256" s="710">
        <f t="shared" si="67"/>
        <v>298.00243017887141</v>
      </c>
      <c r="L256" s="710">
        <f t="shared" si="68"/>
        <v>298.00230292597678</v>
      </c>
      <c r="N256" s="580">
        <v>182</v>
      </c>
      <c r="O256" s="710">
        <f t="shared" si="69"/>
        <v>0.68971873969877251</v>
      </c>
      <c r="P256" s="710">
        <f t="shared" si="70"/>
        <v>565.39079142774494</v>
      </c>
      <c r="Q256" s="710">
        <f t="shared" si="71"/>
        <v>548.31219603042359</v>
      </c>
      <c r="R256" s="710">
        <f t="shared" si="72"/>
        <v>536.04997764713744</v>
      </c>
      <c r="S256" s="710">
        <f t="shared" si="73"/>
        <v>528.66156292908465</v>
      </c>
      <c r="T256" s="710">
        <f t="shared" si="74"/>
        <v>526.18133887752219</v>
      </c>
    </row>
    <row r="257" spans="2:20">
      <c r="B257" s="580">
        <v>183</v>
      </c>
      <c r="C257" s="710">
        <f t="shared" si="59"/>
        <v>0.69350840310371076</v>
      </c>
      <c r="D257" s="710">
        <f t="shared" si="60"/>
        <v>1356.6294447459491</v>
      </c>
      <c r="E257" s="710">
        <f t="shared" si="61"/>
        <v>436.97493708034557</v>
      </c>
      <c r="F257" s="710">
        <f t="shared" si="62"/>
        <v>309.03051062265678</v>
      </c>
      <c r="G257" s="710">
        <f t="shared" si="63"/>
        <v>298.62669130322485</v>
      </c>
      <c r="H257" s="717">
        <f t="shared" si="64"/>
        <v>298.00465794175699</v>
      </c>
      <c r="I257" s="710">
        <f t="shared" si="65"/>
        <v>298.0035970785915</v>
      </c>
      <c r="J257" s="710">
        <f t="shared" si="66"/>
        <v>298.00289484350134</v>
      </c>
      <c r="K257" s="710">
        <f t="shared" si="67"/>
        <v>298.00249508319649</v>
      </c>
      <c r="L257" s="710">
        <f t="shared" si="68"/>
        <v>298.00236524626024</v>
      </c>
      <c r="N257" s="580">
        <v>183</v>
      </c>
      <c r="O257" s="710">
        <f t="shared" si="69"/>
        <v>0.69350840310371076</v>
      </c>
      <c r="P257" s="710">
        <f t="shared" si="70"/>
        <v>566.55242214703003</v>
      </c>
      <c r="Q257" s="710">
        <f t="shared" si="71"/>
        <v>549.49349592123917</v>
      </c>
      <c r="R257" s="710">
        <f t="shared" si="72"/>
        <v>537.24536241888995</v>
      </c>
      <c r="S257" s="710">
        <f t="shared" si="73"/>
        <v>529.86538170853885</v>
      </c>
      <c r="T257" s="710">
        <f t="shared" si="74"/>
        <v>527.38790092184661</v>
      </c>
    </row>
    <row r="258" spans="2:20">
      <c r="B258" s="580">
        <v>184</v>
      </c>
      <c r="C258" s="710">
        <f t="shared" si="59"/>
        <v>0.69729806650864912</v>
      </c>
      <c r="D258" s="710">
        <f t="shared" si="60"/>
        <v>1357.5853202719063</v>
      </c>
      <c r="E258" s="710">
        <f t="shared" si="61"/>
        <v>437.90464947762399</v>
      </c>
      <c r="F258" s="710">
        <f t="shared" si="62"/>
        <v>309.1685396338238</v>
      </c>
      <c r="G258" s="710">
        <f t="shared" si="63"/>
        <v>298.63817814403757</v>
      </c>
      <c r="H258" s="717">
        <f t="shared" si="64"/>
        <v>298.00476617799694</v>
      </c>
      <c r="I258" s="710">
        <f t="shared" si="65"/>
        <v>298.00368503833903</v>
      </c>
      <c r="J258" s="710">
        <f t="shared" si="66"/>
        <v>298.00296903068181</v>
      </c>
      <c r="K258" s="710">
        <f t="shared" si="67"/>
        <v>298.00256128657816</v>
      </c>
      <c r="L258" s="710">
        <f t="shared" si="68"/>
        <v>298.00242883135434</v>
      </c>
      <c r="N258" s="580">
        <v>184</v>
      </c>
      <c r="O258" s="710">
        <f t="shared" si="69"/>
        <v>0.69729806650864912</v>
      </c>
      <c r="P258" s="710">
        <f t="shared" si="70"/>
        <v>567.71270602750246</v>
      </c>
      <c r="Q258" s="710">
        <f t="shared" si="71"/>
        <v>550.67342616805695</v>
      </c>
      <c r="R258" s="710">
        <f t="shared" si="72"/>
        <v>538.43936121609863</v>
      </c>
      <c r="S258" s="710">
        <f t="shared" si="73"/>
        <v>531.06780473473998</v>
      </c>
      <c r="T258" s="710">
        <f t="shared" si="74"/>
        <v>528.59306403227242</v>
      </c>
    </row>
    <row r="259" spans="2:20">
      <c r="B259" s="580">
        <v>185</v>
      </c>
      <c r="C259" s="710">
        <f t="shared" si="59"/>
        <v>0.70108772991358737</v>
      </c>
      <c r="D259" s="710">
        <f t="shared" si="60"/>
        <v>1358.5273822031672</v>
      </c>
      <c r="E259" s="710">
        <f t="shared" si="61"/>
        <v>438.83346291745499</v>
      </c>
      <c r="F259" s="710">
        <f t="shared" si="62"/>
        <v>309.30734972641051</v>
      </c>
      <c r="G259" s="710">
        <f t="shared" si="63"/>
        <v>298.64980022248</v>
      </c>
      <c r="H259" s="717">
        <f t="shared" si="64"/>
        <v>298.00487626004951</v>
      </c>
      <c r="I259" s="710">
        <f t="shared" si="65"/>
        <v>298.00377459328689</v>
      </c>
      <c r="J259" s="710">
        <f t="shared" si="66"/>
        <v>298.00304463765798</v>
      </c>
      <c r="K259" s="710">
        <f t="shared" si="67"/>
        <v>298.00262880594443</v>
      </c>
      <c r="L259" s="710">
        <f t="shared" si="68"/>
        <v>298.00249369800201</v>
      </c>
      <c r="N259" s="580">
        <v>185</v>
      </c>
      <c r="O259" s="710">
        <f t="shared" si="69"/>
        <v>0.70108772991358737</v>
      </c>
      <c r="P259" s="710">
        <f t="shared" si="70"/>
        <v>568.87164463073827</v>
      </c>
      <c r="Q259" s="710">
        <f t="shared" si="71"/>
        <v>551.85198835889435</v>
      </c>
      <c r="R259" s="710">
        <f t="shared" si="72"/>
        <v>539.63197564571465</v>
      </c>
      <c r="S259" s="710">
        <f t="shared" si="73"/>
        <v>532.26883362597744</v>
      </c>
      <c r="T259" s="710">
        <f t="shared" si="74"/>
        <v>529.7968298307768</v>
      </c>
    </row>
    <row r="260" spans="2:20">
      <c r="B260" s="580">
        <v>186</v>
      </c>
      <c r="C260" s="710">
        <f t="shared" si="59"/>
        <v>0.70487739331852572</v>
      </c>
      <c r="D260" s="710">
        <f t="shared" si="60"/>
        <v>1359.4558596069851</v>
      </c>
      <c r="E260" s="710">
        <f t="shared" si="61"/>
        <v>439.76136420694689</v>
      </c>
      <c r="F260" s="710">
        <f t="shared" si="62"/>
        <v>309.44693816911166</v>
      </c>
      <c r="G260" s="710">
        <f t="shared" si="63"/>
        <v>298.66155814032919</v>
      </c>
      <c r="H260" s="717">
        <f t="shared" si="64"/>
        <v>298.00498820756439</v>
      </c>
      <c r="I260" s="710">
        <f t="shared" si="65"/>
        <v>298.00386576188112</v>
      </c>
      <c r="J260" s="710">
        <f t="shared" si="66"/>
        <v>298.0031216819894</v>
      </c>
      <c r="K260" s="710">
        <f t="shared" si="67"/>
        <v>298.00269765831194</v>
      </c>
      <c r="L260" s="710">
        <f t="shared" si="68"/>
        <v>298.00255986303631</v>
      </c>
      <c r="N260" s="580">
        <v>186</v>
      </c>
      <c r="O260" s="710">
        <f t="shared" si="69"/>
        <v>0.70487739331852572</v>
      </c>
      <c r="P260" s="710">
        <f t="shared" si="70"/>
        <v>570.02923951650314</v>
      </c>
      <c r="Q260" s="710">
        <f t="shared" si="71"/>
        <v>553.02918407992729</v>
      </c>
      <c r="R260" s="710">
        <f t="shared" si="72"/>
        <v>540.82320731282664</v>
      </c>
      <c r="S260" s="710">
        <f t="shared" si="73"/>
        <v>533.4684699986642</v>
      </c>
      <c r="T260" s="710">
        <f t="shared" si="74"/>
        <v>530.99919993745618</v>
      </c>
    </row>
    <row r="261" spans="2:20">
      <c r="B261" s="580">
        <v>187</v>
      </c>
      <c r="C261" s="710">
        <f t="shared" si="59"/>
        <v>0.70866705672346397</v>
      </c>
      <c r="D261" s="710">
        <f t="shared" si="60"/>
        <v>1360.3709776860544</v>
      </c>
      <c r="E261" s="710">
        <f t="shared" si="61"/>
        <v>440.68834044998124</v>
      </c>
      <c r="F261" s="710">
        <f t="shared" si="62"/>
        <v>309.5873022222508</v>
      </c>
      <c r="G261" s="710">
        <f t="shared" si="63"/>
        <v>298.67345249476455</v>
      </c>
      <c r="H261" s="717">
        <f t="shared" si="64"/>
        <v>298.00510204026011</v>
      </c>
      <c r="I261" s="710">
        <f t="shared" si="65"/>
        <v>298.00395856264544</v>
      </c>
      <c r="J261" s="710">
        <f t="shared" si="66"/>
        <v>298.00320018131987</v>
      </c>
      <c r="K261" s="710">
        <f t="shared" si="67"/>
        <v>298.00276786078541</v>
      </c>
      <c r="L261" s="710">
        <f t="shared" si="68"/>
        <v>298.00262734337963</v>
      </c>
      <c r="N261" s="580">
        <v>187</v>
      </c>
      <c r="O261" s="710">
        <f t="shared" si="69"/>
        <v>0.70866705672346397</v>
      </c>
      <c r="P261" s="710">
        <f t="shared" si="70"/>
        <v>571.18549224275421</v>
      </c>
      <c r="Q261" s="710">
        <f t="shared" si="71"/>
        <v>554.20501491549294</v>
      </c>
      <c r="R261" s="710">
        <f t="shared" si="72"/>
        <v>542.01305782066197</v>
      </c>
      <c r="S261" s="710">
        <f t="shared" si="73"/>
        <v>534.66671546733915</v>
      </c>
      <c r="T261" s="710">
        <f t="shared" si="74"/>
        <v>532.20017597052879</v>
      </c>
    </row>
    <row r="262" spans="2:20">
      <c r="B262" s="580">
        <v>188</v>
      </c>
      <c r="C262" s="710">
        <f t="shared" si="59"/>
        <v>0.71245672012840233</v>
      </c>
      <c r="D262" s="710">
        <f t="shared" si="60"/>
        <v>1361.272957843883</v>
      </c>
      <c r="E262" s="710">
        <f t="shared" si="61"/>
        <v>441.61437904196822</v>
      </c>
      <c r="F262" s="710">
        <f t="shared" si="62"/>
        <v>309.72843913814336</v>
      </c>
      <c r="G262" s="710">
        <f t="shared" si="63"/>
        <v>298.68548387836881</v>
      </c>
      <c r="H262" s="717">
        <f t="shared" si="64"/>
        <v>298.00521777792335</v>
      </c>
      <c r="I262" s="710">
        <f t="shared" si="65"/>
        <v>298.0040530141809</v>
      </c>
      <c r="J262" s="710">
        <f t="shared" si="66"/>
        <v>298.00328015337686</v>
      </c>
      <c r="K262" s="710">
        <f t="shared" si="67"/>
        <v>298.00283943055723</v>
      </c>
      <c r="L262" s="710">
        <f t="shared" si="68"/>
        <v>298.00269615604293</v>
      </c>
      <c r="N262" s="580">
        <v>188</v>
      </c>
      <c r="O262" s="710">
        <f t="shared" si="69"/>
        <v>0.71245672012840233</v>
      </c>
      <c r="P262" s="710">
        <f t="shared" si="70"/>
        <v>572.34040436564214</v>
      </c>
      <c r="Q262" s="710">
        <f t="shared" si="71"/>
        <v>555.37948244809149</v>
      </c>
      <c r="R262" s="710">
        <f t="shared" si="72"/>
        <v>543.20152877058911</v>
      </c>
      <c r="S262" s="710">
        <f t="shared" si="73"/>
        <v>535.86357164466949</v>
      </c>
      <c r="T262" s="710">
        <f t="shared" si="74"/>
        <v>533.39975954633644</v>
      </c>
    </row>
    <row r="263" spans="2:20">
      <c r="B263" s="580">
        <v>189</v>
      </c>
      <c r="C263" s="710">
        <f t="shared" si="59"/>
        <v>0.71624638353334069</v>
      </c>
      <c r="D263" s="710">
        <f t="shared" si="60"/>
        <v>1362.1620177490584</v>
      </c>
      <c r="E263" s="710">
        <f t="shared" si="61"/>
        <v>442.53946766469096</v>
      </c>
      <c r="F263" s="710">
        <f t="shared" si="62"/>
        <v>309.87034616145206</v>
      </c>
      <c r="G263" s="710">
        <f t="shared" si="63"/>
        <v>298.69765287912963</v>
      </c>
      <c r="H263" s="717">
        <f t="shared" si="64"/>
        <v>298.00533544040826</v>
      </c>
      <c r="I263" s="710">
        <f t="shared" si="65"/>
        <v>298.00414913516499</v>
      </c>
      <c r="J263" s="710">
        <f t="shared" si="66"/>
        <v>298.00336161597073</v>
      </c>
      <c r="K263" s="710">
        <f t="shared" si="67"/>
        <v>298.00291238490644</v>
      </c>
      <c r="L263" s="710">
        <f t="shared" si="68"/>
        <v>298.00276631812557</v>
      </c>
      <c r="N263" s="580">
        <v>189</v>
      </c>
      <c r="O263" s="710">
        <f t="shared" si="69"/>
        <v>0.71624638353334069</v>
      </c>
      <c r="P263" s="710">
        <f t="shared" si="70"/>
        <v>573.49397743951363</v>
      </c>
      <c r="Q263" s="710">
        <f t="shared" si="71"/>
        <v>556.55258825838803</v>
      </c>
      <c r="R263" s="710">
        <f t="shared" si="72"/>
        <v>544.38862176212024</v>
      </c>
      <c r="S263" s="710">
        <f t="shared" si="73"/>
        <v>537.05904014145221</v>
      </c>
      <c r="T263" s="710">
        <f t="shared" si="74"/>
        <v>534.59795227934717</v>
      </c>
    </row>
    <row r="264" spans="2:20">
      <c r="B264" s="580">
        <v>190</v>
      </c>
      <c r="C264" s="710">
        <f t="shared" si="59"/>
        <v>0.72003604693827894</v>
      </c>
      <c r="D264" s="710">
        <f t="shared" si="60"/>
        <v>1363.038371398427</v>
      </c>
      <c r="E264" s="710">
        <f t="shared" si="61"/>
        <v>443.46359428123776</v>
      </c>
      <c r="F264" s="710">
        <f t="shared" si="62"/>
        <v>310.01302052953605</v>
      </c>
      <c r="G264" s="710">
        <f t="shared" si="63"/>
        <v>298.70996008044131</v>
      </c>
      <c r="H264" s="717">
        <f t="shared" si="64"/>
        <v>298.00545504763591</v>
      </c>
      <c r="I264" s="710">
        <f t="shared" si="65"/>
        <v>298.00424694435117</v>
      </c>
      <c r="J264" s="710">
        <f t="shared" si="66"/>
        <v>298.00344458699431</v>
      </c>
      <c r="K264" s="710">
        <f t="shared" si="67"/>
        <v>298.00298674119824</v>
      </c>
      <c r="L264" s="710">
        <f t="shared" si="68"/>
        <v>298.00283784681415</v>
      </c>
      <c r="N264" s="580">
        <v>190</v>
      </c>
      <c r="O264" s="710">
        <f t="shared" si="69"/>
        <v>0.72003604693827894</v>
      </c>
      <c r="P264" s="710">
        <f t="shared" si="70"/>
        <v>574.64621301691295</v>
      </c>
      <c r="Q264" s="710">
        <f t="shared" si="71"/>
        <v>557.72433392521543</v>
      </c>
      <c r="R264" s="710">
        <f t="shared" si="72"/>
        <v>545.57433839291241</v>
      </c>
      <c r="S264" s="710">
        <f t="shared" si="73"/>
        <v>538.25312256661698</v>
      </c>
      <c r="T264" s="710">
        <f t="shared" si="74"/>
        <v>535.79475578215681</v>
      </c>
    </row>
    <row r="265" spans="2:20">
      <c r="B265" s="580">
        <v>191</v>
      </c>
      <c r="C265" s="710">
        <f t="shared" si="59"/>
        <v>0.7238257103432173</v>
      </c>
      <c r="D265" s="710">
        <f t="shared" si="60"/>
        <v>1363.9022291792028</v>
      </c>
      <c r="E265" s="710">
        <f t="shared" si="61"/>
        <v>444.38674713102142</v>
      </c>
      <c r="F265" s="710">
        <f t="shared" si="62"/>
        <v>310.15645947279279</v>
      </c>
      <c r="G265" s="710">
        <f t="shared" si="63"/>
        <v>298.72240606110722</v>
      </c>
      <c r="H265" s="717">
        <f t="shared" si="64"/>
        <v>298.00557661959346</v>
      </c>
      <c r="I265" s="710">
        <f t="shared" si="65"/>
        <v>298.00434646056823</v>
      </c>
      <c r="J265" s="710">
        <f t="shared" si="66"/>
        <v>298.0035290844221</v>
      </c>
      <c r="K265" s="710">
        <f t="shared" si="67"/>
        <v>298.00306251688363</v>
      </c>
      <c r="L265" s="710">
        <f t="shared" si="68"/>
        <v>298.00291075938225</v>
      </c>
      <c r="N265" s="580">
        <v>191</v>
      </c>
      <c r="O265" s="710">
        <f t="shared" si="69"/>
        <v>0.7238257103432173</v>
      </c>
      <c r="P265" s="710">
        <f t="shared" si="70"/>
        <v>575.79711264858429</v>
      </c>
      <c r="Q265" s="710">
        <f t="shared" si="71"/>
        <v>558.89472102557545</v>
      </c>
      <c r="R265" s="710">
        <f t="shared" si="72"/>
        <v>546.75868025877071</v>
      </c>
      <c r="S265" s="710">
        <f t="shared" si="73"/>
        <v>539.44582052722785</v>
      </c>
      <c r="T265" s="710">
        <f t="shared" si="74"/>
        <v>536.99017166549186</v>
      </c>
    </row>
    <row r="266" spans="2:20">
      <c r="B266" s="580">
        <v>192</v>
      </c>
      <c r="C266" s="710">
        <f t="shared" si="59"/>
        <v>0.72761537374815555</v>
      </c>
      <c r="D266" s="710">
        <f t="shared" si="60"/>
        <v>1364.7537979300259</v>
      </c>
      <c r="E266" s="710">
        <f t="shared" si="61"/>
        <v>445.30891472488315</v>
      </c>
      <c r="F266" s="710">
        <f t="shared" si="62"/>
        <v>310.30066021499374</v>
      </c>
      <c r="G266" s="710">
        <f t="shared" si="63"/>
        <v>298.73499139534249</v>
      </c>
      <c r="H266" s="717">
        <f t="shared" si="64"/>
        <v>298.00570017633379</v>
      </c>
      <c r="I266" s="710">
        <f t="shared" si="65"/>
        <v>298.0044477027194</v>
      </c>
      <c r="J266" s="710">
        <f t="shared" si="66"/>
        <v>298.00361512630974</v>
      </c>
      <c r="K266" s="710">
        <f t="shared" si="67"/>
        <v>298.00313972949823</v>
      </c>
      <c r="L266" s="710">
        <f t="shared" si="68"/>
        <v>298.00298507318956</v>
      </c>
      <c r="N266" s="580">
        <v>192</v>
      </c>
      <c r="O266" s="710">
        <f t="shared" si="69"/>
        <v>0.72761537374815555</v>
      </c>
      <c r="P266" s="710">
        <f t="shared" si="70"/>
        <v>576.94667788347385</v>
      </c>
      <c r="Q266" s="710">
        <f t="shared" si="71"/>
        <v>560.06375113464196</v>
      </c>
      <c r="R266" s="710">
        <f t="shared" si="72"/>
        <v>547.94164895364975</v>
      </c>
      <c r="S266" s="710">
        <f t="shared" si="73"/>
        <v>540.63713562848568</v>
      </c>
      <c r="T266" s="710">
        <f t="shared" si="74"/>
        <v>538.18420153821091</v>
      </c>
    </row>
    <row r="267" spans="2:20">
      <c r="B267" s="580">
        <v>193</v>
      </c>
      <c r="C267" s="710">
        <f t="shared" ref="C267:C330" si="75">$C$73*B267</f>
        <v>0.73140503715309391</v>
      </c>
      <c r="D267" s="710">
        <f t="shared" ref="D267:D330" si="76">(1-2*FoAb-2*FoAb*BiCombAb)*D266+2*FoAb*E266+2*FoAb*BiCombAb*Tcomb</f>
        <v>1365.5932810009881</v>
      </c>
      <c r="E267" s="710">
        <f t="shared" ref="E267:E330" si="77">FoAb*D266+(1-2*FoAb)*E266+FoAb*F266</f>
        <v>446.23008584028008</v>
      </c>
      <c r="F267" s="710">
        <f t="shared" ref="F267:F330" si="78">FoAb*E266+(1-2*FoAb)*F266+FoAb*G266</f>
        <v>310.44561997361296</v>
      </c>
      <c r="G267" s="710">
        <f t="shared" ref="G267:G330" si="79">FoAb*F266+(1-2*FoAb)*G266+FoAb*H266</f>
        <v>298.74771665277706</v>
      </c>
      <c r="H267" s="717">
        <f t="shared" ref="H267:H330" si="80">_FoN1*G266+(1-_FoN1-_FoN2)*H266+_FoN2*I266</f>
        <v>298.0058257379747</v>
      </c>
      <c r="I267" s="710">
        <f t="shared" ref="I267:I330" si="81">FoCase*H266+(1-2*FoCase)*I266+FoCase*J266</f>
        <v>298.00455068978221</v>
      </c>
      <c r="J267" s="710">
        <f t="shared" ref="J267:J330" si="82">FoCase*I266+(1-2*FoCase)*J266+FoCase*K266</f>
        <v>298.00370273079318</v>
      </c>
      <c r="K267" s="710">
        <f t="shared" ref="K267:K330" si="83">FoCase*J266+(1-2*FoCase)*K266+FoCase*L266</f>
        <v>298.00321839666231</v>
      </c>
      <c r="L267" s="710">
        <f t="shared" ref="L267:L330" si="84">(1-2*FoCase-2*FoCase*BiAtmCase)*L266+2*FoCase*K266+2*FoCase*BiAtmCase*Tatm</f>
        <v>298.00306080568151</v>
      </c>
      <c r="N267" s="580">
        <v>193</v>
      </c>
      <c r="O267" s="710">
        <f t="shared" ref="O267:O330" si="85">$O$73*N267</f>
        <v>0.73140503715309391</v>
      </c>
      <c r="P267" s="710">
        <f t="shared" ref="P267:P330" si="86">(1-2*FoCase-2*FoCase*BiCombCase)*P266+2*FoCase*Q266+2*FoCase*BiCombCase*Tcomb</f>
        <v>578.09491026873218</v>
      </c>
      <c r="Q267" s="710">
        <f t="shared" ref="Q267:Q330" si="87">FoCase*P266+(1-2*FoCase)*Q266+FoCase*R266</f>
        <v>561.23142582576202</v>
      </c>
      <c r="R267" s="710">
        <f t="shared" ref="R267:R330" si="88">FoCase*Q266+(1-2*FoCase)*R266+FoCase*S266</f>
        <v>549.12324606965626</v>
      </c>
      <c r="S267" s="710">
        <f t="shared" ref="S267:S330" si="89">FoCase*R266+(1-2*FoCase)*S266+FoCase*T266</f>
        <v>541.82706947373015</v>
      </c>
      <c r="T267" s="710">
        <f t="shared" ref="T267:T330" si="90">(1-2*FoCase-2*FoCase*BiAtmCase)*T266+2*FoCase*S266+2*FoCase*BiAtmCase*Tatm</f>
        <v>539.37684700730733</v>
      </c>
    </row>
    <row r="268" spans="2:20">
      <c r="B268" s="580">
        <v>194</v>
      </c>
      <c r="C268" s="710">
        <f t="shared" si="75"/>
        <v>0.73519470055803215</v>
      </c>
      <c r="D268" s="710">
        <f t="shared" si="76"/>
        <v>1366.4208783126405</v>
      </c>
      <c r="E268" s="710">
        <f t="shared" si="77"/>
        <v>447.15024951655528</v>
      </c>
      <c r="F268" s="710">
        <f t="shared" si="78"/>
        <v>310.59133596015005</v>
      </c>
      <c r="G268" s="710">
        <f t="shared" si="79"/>
        <v>298.76058239845901</v>
      </c>
      <c r="H268" s="717">
        <f t="shared" si="80"/>
        <v>298.00595332469823</v>
      </c>
      <c r="I268" s="710">
        <f t="shared" si="81"/>
        <v>298.00465544080726</v>
      </c>
      <c r="J268" s="710">
        <f t="shared" si="82"/>
        <v>298.00379191608823</v>
      </c>
      <c r="K268" s="710">
        <f t="shared" si="83"/>
        <v>298.00329853607963</v>
      </c>
      <c r="L268" s="710">
        <f t="shared" si="84"/>
        <v>298.00313797438827</v>
      </c>
      <c r="N268" s="580">
        <v>194</v>
      </c>
      <c r="O268" s="710">
        <f t="shared" si="85"/>
        <v>0.73519470055803215</v>
      </c>
      <c r="P268" s="710">
        <f t="shared" si="86"/>
        <v>579.2418113497157</v>
      </c>
      <c r="Q268" s="710">
        <f t="shared" si="87"/>
        <v>562.39774667045879</v>
      </c>
      <c r="R268" s="710">
        <f t="shared" si="88"/>
        <v>550.30347319705095</v>
      </c>
      <c r="S268" s="710">
        <f t="shared" si="89"/>
        <v>543.01562366444205</v>
      </c>
      <c r="T268" s="710">
        <f t="shared" si="90"/>
        <v>540.56810967791137</v>
      </c>
    </row>
    <row r="269" spans="2:20">
      <c r="B269" s="580">
        <v>195</v>
      </c>
      <c r="C269" s="710">
        <f t="shared" si="75"/>
        <v>0.73898436396297051</v>
      </c>
      <c r="D269" s="710">
        <f t="shared" si="76"/>
        <v>1367.2367864140056</v>
      </c>
      <c r="E269" s="710">
        <f t="shared" si="77"/>
        <v>448.06939505028794</v>
      </c>
      <c r="F269" s="710">
        <f t="shared" si="78"/>
        <v>310.73780538044582</v>
      </c>
      <c r="G269" s="710">
        <f t="shared" si="79"/>
        <v>298.77358919285842</v>
      </c>
      <c r="H269" s="717">
        <f t="shared" si="80"/>
        <v>298.00608295675016</v>
      </c>
      <c r="I269" s="710">
        <f t="shared" si="81"/>
        <v>298.00476197491798</v>
      </c>
      <c r="J269" s="710">
        <f t="shared" si="82"/>
        <v>298.00388270049001</v>
      </c>
      <c r="K269" s="710">
        <f t="shared" si="83"/>
        <v>298.0033801655369</v>
      </c>
      <c r="L269" s="710">
        <f t="shared" si="84"/>
        <v>298.00321659692469</v>
      </c>
      <c r="N269" s="580">
        <v>195</v>
      </c>
      <c r="O269" s="710">
        <f t="shared" si="85"/>
        <v>0.73898436396297051</v>
      </c>
      <c r="P269" s="710">
        <f t="shared" si="86"/>
        <v>580.38738266998917</v>
      </c>
      <c r="Q269" s="710">
        <f t="shared" si="87"/>
        <v>563.56271523843338</v>
      </c>
      <c r="R269" s="710">
        <f t="shared" si="88"/>
        <v>551.48233192425062</v>
      </c>
      <c r="S269" s="710">
        <f t="shared" si="89"/>
        <v>544.20279980024509</v>
      </c>
      <c r="T269" s="710">
        <f t="shared" si="90"/>
        <v>541.75799115329221</v>
      </c>
    </row>
    <row r="270" spans="2:20">
      <c r="B270" s="580">
        <v>196</v>
      </c>
      <c r="C270" s="710">
        <f t="shared" si="75"/>
        <v>0.74277402736790876</v>
      </c>
      <c r="D270" s="710">
        <f t="shared" si="76"/>
        <v>1368.0411985396045</v>
      </c>
      <c r="E270" s="710">
        <f t="shared" si="77"/>
        <v>448.98751199072387</v>
      </c>
      <c r="F270" s="710">
        <f t="shared" si="78"/>
        <v>310.88502543499266</v>
      </c>
      <c r="G270" s="710">
        <f t="shared" si="79"/>
        <v>298.78673759187177</v>
      </c>
      <c r="H270" s="717">
        <f t="shared" si="80"/>
        <v>298.0062146544393</v>
      </c>
      <c r="I270" s="710">
        <f t="shared" si="81"/>
        <v>298.00487031131001</v>
      </c>
      <c r="J270" s="710">
        <f t="shared" si="82"/>
        <v>298.00397510237201</v>
      </c>
      <c r="K270" s="710">
        <f t="shared" si="83"/>
        <v>298.00346330290347</v>
      </c>
      <c r="L270" s="710">
        <f t="shared" si="84"/>
        <v>298.00329669098886</v>
      </c>
      <c r="N270" s="580">
        <v>196</v>
      </c>
      <c r="O270" s="710">
        <f t="shared" si="85"/>
        <v>0.74277402736790876</v>
      </c>
      <c r="P270" s="710">
        <f t="shared" si="86"/>
        <v>581.53162577132775</v>
      </c>
      <c r="Q270" s="710">
        <f t="shared" si="87"/>
        <v>564.72633309756679</v>
      </c>
      <c r="R270" s="710">
        <f t="shared" si="88"/>
        <v>552.65982383783046</v>
      </c>
      <c r="S270" s="710">
        <f t="shared" si="89"/>
        <v>545.38859947890865</v>
      </c>
      <c r="T270" s="710">
        <f t="shared" si="90"/>
        <v>542.94649303485994</v>
      </c>
    </row>
    <row r="271" spans="2:20">
      <c r="B271" s="580">
        <v>197</v>
      </c>
      <c r="C271" s="710">
        <f t="shared" si="75"/>
        <v>0.74656369077284712</v>
      </c>
      <c r="D271" s="710">
        <f t="shared" si="76"/>
        <v>1368.8343046655218</v>
      </c>
      <c r="E271" s="710">
        <f t="shared" si="77"/>
        <v>449.90459013528323</v>
      </c>
      <c r="F271" s="710">
        <f t="shared" si="78"/>
        <v>311.03299331923824</v>
      </c>
      <c r="G271" s="710">
        <f t="shared" si="79"/>
        <v>298.80002814682626</v>
      </c>
      <c r="H271" s="717">
        <f t="shared" si="80"/>
        <v>298.00634843813685</v>
      </c>
      <c r="I271" s="710">
        <f t="shared" si="81"/>
        <v>298.0049804692502</v>
      </c>
      <c r="J271" s="710">
        <f t="shared" si="82"/>
        <v>298.00406914018572</v>
      </c>
      <c r="K271" s="710">
        <f t="shared" si="83"/>
        <v>298.00354796613033</v>
      </c>
      <c r="L271" s="710">
        <f t="shared" si="84"/>
        <v>298.00337827436232</v>
      </c>
      <c r="N271" s="580">
        <v>197</v>
      </c>
      <c r="O271" s="710">
        <f t="shared" si="85"/>
        <v>0.74656369077284712</v>
      </c>
      <c r="P271" s="710">
        <f t="shared" si="86"/>
        <v>582.67454219371905</v>
      </c>
      <c r="Q271" s="710">
        <f t="shared" si="87"/>
        <v>565.88860181392215</v>
      </c>
      <c r="R271" s="710">
        <f t="shared" si="88"/>
        <v>553.83595052252622</v>
      </c>
      <c r="S271" s="710">
        <f t="shared" si="89"/>
        <v>546.57302429634956</v>
      </c>
      <c r="T271" s="710">
        <f t="shared" si="90"/>
        <v>544.13361692216824</v>
      </c>
    </row>
    <row r="272" spans="2:20">
      <c r="B272" s="580">
        <v>198</v>
      </c>
      <c r="C272" s="710">
        <f t="shared" si="75"/>
        <v>0.75035335417778548</v>
      </c>
      <c r="D272" s="710">
        <f t="shared" si="76"/>
        <v>1369.6162915645191</v>
      </c>
      <c r="E272" s="710">
        <f t="shared" si="77"/>
        <v>450.82061952514533</v>
      </c>
      <c r="F272" s="710">
        <f t="shared" si="78"/>
        <v>311.18170622388357</v>
      </c>
      <c r="G272" s="710">
        <f t="shared" si="79"/>
        <v>298.81346140448466</v>
      </c>
      <c r="H272" s="717">
        <f t="shared" si="80"/>
        <v>298.0064843282758</v>
      </c>
      <c r="I272" s="710">
        <f t="shared" si="81"/>
        <v>298.00509246807638</v>
      </c>
      <c r="J272" s="710">
        <f t="shared" si="82"/>
        <v>298.00416483245988</v>
      </c>
      <c r="K272" s="710">
        <f t="shared" si="83"/>
        <v>298.00363417324957</v>
      </c>
      <c r="L272" s="710">
        <f t="shared" si="84"/>
        <v>298.00346136490879</v>
      </c>
      <c r="N272" s="580">
        <v>198</v>
      </c>
      <c r="O272" s="710">
        <f t="shared" si="85"/>
        <v>0.75035335417778548</v>
      </c>
      <c r="P272" s="710">
        <f t="shared" si="86"/>
        <v>583.81613347536495</v>
      </c>
      <c r="Q272" s="710">
        <f t="shared" si="87"/>
        <v>567.04952295174689</v>
      </c>
      <c r="R272" s="710">
        <f t="shared" si="88"/>
        <v>555.010713561236</v>
      </c>
      <c r="S272" s="710">
        <f t="shared" si="89"/>
        <v>547.75607584663408</v>
      </c>
      <c r="T272" s="710">
        <f t="shared" si="90"/>
        <v>545.31936441291589</v>
      </c>
    </row>
    <row r="273" spans="2:20">
      <c r="B273" s="580">
        <v>199</v>
      </c>
      <c r="C273" s="710">
        <f t="shared" si="75"/>
        <v>0.75414301758272373</v>
      </c>
      <c r="D273" s="710">
        <f t="shared" si="76"/>
        <v>1370.3873428602174</v>
      </c>
      <c r="E273" s="710">
        <f t="shared" si="77"/>
        <v>451.73559044090894</v>
      </c>
      <c r="F273" s="710">
        <f t="shared" si="78"/>
        <v>311.33116133517501</v>
      </c>
      <c r="G273" s="710">
        <f t="shared" si="79"/>
        <v>298.82703790705068</v>
      </c>
      <c r="H273" s="717">
        <f t="shared" si="80"/>
        <v>298.00662234535025</v>
      </c>
      <c r="I273" s="710">
        <f t="shared" si="81"/>
        <v>298.0052063271965</v>
      </c>
      <c r="J273" s="710">
        <f t="shared" si="82"/>
        <v>298.00426219779979</v>
      </c>
      <c r="K273" s="710">
        <f t="shared" si="83"/>
        <v>298.00372194237394</v>
      </c>
      <c r="L273" s="710">
        <f t="shared" si="84"/>
        <v>298.0035459805739</v>
      </c>
      <c r="N273" s="580">
        <v>199</v>
      </c>
      <c r="O273" s="710">
        <f t="shared" si="85"/>
        <v>0.75414301758272373</v>
      </c>
      <c r="P273" s="710">
        <f t="shared" si="86"/>
        <v>584.95640115268407</v>
      </c>
      <c r="Q273" s="710">
        <f t="shared" si="87"/>
        <v>568.20909807347471</v>
      </c>
      <c r="R273" s="710">
        <f t="shared" si="88"/>
        <v>556.18411453502301</v>
      </c>
      <c r="S273" s="710">
        <f t="shared" si="89"/>
        <v>548.93775572198024</v>
      </c>
      <c r="T273" s="710">
        <f t="shared" si="90"/>
        <v>546.50373710294946</v>
      </c>
    </row>
    <row r="274" spans="2:20">
      <c r="B274" s="580">
        <v>200</v>
      </c>
      <c r="C274" s="710">
        <f t="shared" si="75"/>
        <v>0.75793268098766209</v>
      </c>
      <c r="D274" s="710">
        <f t="shared" si="76"/>
        <v>1371.1476390803625</v>
      </c>
      <c r="E274" s="710">
        <f t="shared" si="77"/>
        <v>452.6494933983268</v>
      </c>
      <c r="F274" s="710">
        <f t="shared" si="78"/>
        <v>311.48135583519041</v>
      </c>
      <c r="G274" s="710">
        <f t="shared" si="79"/>
        <v>298.84075819217452</v>
      </c>
      <c r="H274" s="717">
        <f t="shared" si="80"/>
        <v>298.00676250991489</v>
      </c>
      <c r="I274" s="710">
        <f t="shared" si="81"/>
        <v>298.00532206608807</v>
      </c>
      <c r="J274" s="710">
        <f t="shared" si="82"/>
        <v>298.00436125488693</v>
      </c>
      <c r="K274" s="710">
        <f t="shared" si="83"/>
        <v>298.00381129169585</v>
      </c>
      <c r="L274" s="710">
        <f t="shared" si="84"/>
        <v>298.00363213938442</v>
      </c>
      <c r="N274" s="580">
        <v>200</v>
      </c>
      <c r="O274" s="710">
        <f t="shared" si="85"/>
        <v>0.75793268098766209</v>
      </c>
      <c r="P274" s="710">
        <f t="shared" si="86"/>
        <v>586.09534676031353</v>
      </c>
      <c r="Q274" s="710">
        <f t="shared" si="87"/>
        <v>569.36732873972812</v>
      </c>
      <c r="R274" s="710">
        <f t="shared" si="88"/>
        <v>557.35615502311703</v>
      </c>
      <c r="S274" s="710">
        <f t="shared" si="89"/>
        <v>550.11806551276027</v>
      </c>
      <c r="T274" s="710">
        <f t="shared" si="90"/>
        <v>547.68673658626506</v>
      </c>
    </row>
    <row r="275" spans="2:20">
      <c r="B275" s="580">
        <v>201</v>
      </c>
      <c r="C275" s="710">
        <f t="shared" si="75"/>
        <v>0.76172234439260034</v>
      </c>
      <c r="D275" s="710">
        <f t="shared" si="76"/>
        <v>1371.8973577091879</v>
      </c>
      <c r="E275" s="710">
        <f t="shared" si="77"/>
        <v>453.56231914411251</v>
      </c>
      <c r="F275" s="710">
        <f t="shared" si="78"/>
        <v>311.6322869021198</v>
      </c>
      <c r="G275" s="710">
        <f t="shared" si="79"/>
        <v>298.85462279295848</v>
      </c>
      <c r="H275" s="717">
        <f t="shared" si="80"/>
        <v>298.00690484258428</v>
      </c>
      <c r="I275" s="710">
        <f t="shared" si="81"/>
        <v>298.0054397042976</v>
      </c>
      <c r="J275" s="710">
        <f t="shared" si="82"/>
        <v>298.00446202247804</v>
      </c>
      <c r="K275" s="710">
        <f t="shared" si="83"/>
        <v>298.00390223948716</v>
      </c>
      <c r="L275" s="710">
        <f t="shared" si="84"/>
        <v>298.00371985944753</v>
      </c>
      <c r="N275" s="580">
        <v>201</v>
      </c>
      <c r="O275" s="710">
        <f t="shared" si="85"/>
        <v>0.76172234439260034</v>
      </c>
      <c r="P275" s="710">
        <f t="shared" si="86"/>
        <v>587.23297183111117</v>
      </c>
      <c r="Q275" s="710">
        <f t="shared" si="87"/>
        <v>570.52421650931967</v>
      </c>
      <c r="R275" s="710">
        <f t="shared" si="88"/>
        <v>558.52683660291677</v>
      </c>
      <c r="S275" s="710">
        <f t="shared" si="89"/>
        <v>551.29700680750227</v>
      </c>
      <c r="T275" s="710">
        <f t="shared" si="90"/>
        <v>548.86836445501092</v>
      </c>
    </row>
    <row r="276" spans="2:20">
      <c r="B276" s="580">
        <v>202</v>
      </c>
      <c r="C276" s="710">
        <f t="shared" si="75"/>
        <v>0.7655120077975387</v>
      </c>
      <c r="D276" s="710">
        <f t="shared" si="76"/>
        <v>1372.6366732388929</v>
      </c>
      <c r="E276" s="710">
        <f t="shared" si="77"/>
        <v>454.47405865182009</v>
      </c>
      <c r="F276" s="710">
        <f t="shared" si="78"/>
        <v>311.78395171054029</v>
      </c>
      <c r="G276" s="710">
        <f t="shared" si="79"/>
        <v>298.86863223796354</v>
      </c>
      <c r="H276" s="717">
        <f t="shared" si="80"/>
        <v>298.00704936403224</v>
      </c>
      <c r="I276" s="710">
        <f t="shared" si="81"/>
        <v>298.00555926143971</v>
      </c>
      <c r="J276" s="710">
        <f t="shared" si="82"/>
        <v>298.00456451940454</v>
      </c>
      <c r="K276" s="710">
        <f t="shared" si="83"/>
        <v>298.00399480409823</v>
      </c>
      <c r="L276" s="710">
        <f t="shared" si="84"/>
        <v>298.00380915895045</v>
      </c>
      <c r="N276" s="580">
        <v>202</v>
      </c>
      <c r="O276" s="710">
        <f t="shared" si="85"/>
        <v>0.7655120077975387</v>
      </c>
      <c r="P276" s="710">
        <f t="shared" si="86"/>
        <v>588.36927789615766</v>
      </c>
      <c r="Q276" s="710">
        <f t="shared" si="87"/>
        <v>571.67976293925472</v>
      </c>
      <c r="R276" s="710">
        <f t="shared" si="88"/>
        <v>559.69616084999222</v>
      </c>
      <c r="S276" s="710">
        <f t="shared" si="89"/>
        <v>552.47458119289251</v>
      </c>
      <c r="T276" s="710">
        <f t="shared" si="90"/>
        <v>550.04862229948901</v>
      </c>
    </row>
    <row r="277" spans="2:20">
      <c r="B277" s="580">
        <v>203</v>
      </c>
      <c r="C277" s="710">
        <f t="shared" si="75"/>
        <v>0.76930167120247694</v>
      </c>
      <c r="D277" s="710">
        <f t="shared" si="76"/>
        <v>1373.365757220248</v>
      </c>
      <c r="E277" s="710">
        <f t="shared" si="77"/>
        <v>455.38470311779292</v>
      </c>
      <c r="F277" s="710">
        <f t="shared" si="78"/>
        <v>311.93634743168576</v>
      </c>
      <c r="G277" s="710">
        <f t="shared" si="79"/>
        <v>298.88278705121564</v>
      </c>
      <c r="H277" s="717">
        <f t="shared" si="80"/>
        <v>298.00719609499129</v>
      </c>
      <c r="I277" s="710">
        <f t="shared" si="81"/>
        <v>298.0056807571969</v>
      </c>
      <c r="J277" s="710">
        <f t="shared" si="82"/>
        <v>298.00466876457199</v>
      </c>
      <c r="K277" s="710">
        <f t="shared" si="83"/>
        <v>298.00408900395735</v>
      </c>
      <c r="L277" s="710">
        <f t="shared" si="84"/>
        <v>298.00390005615964</v>
      </c>
      <c r="N277" s="580">
        <v>203</v>
      </c>
      <c r="O277" s="710">
        <f t="shared" si="85"/>
        <v>0.76930167120247694</v>
      </c>
      <c r="P277" s="710">
        <f t="shared" si="86"/>
        <v>589.50426648475832</v>
      </c>
      <c r="Q277" s="710">
        <f t="shared" si="87"/>
        <v>572.83396958473361</v>
      </c>
      <c r="R277" s="710">
        <f t="shared" si="88"/>
        <v>560.86412933808663</v>
      </c>
      <c r="S277" s="710">
        <f t="shared" si="89"/>
        <v>553.6507902537777</v>
      </c>
      <c r="T277" s="710">
        <f t="shared" si="90"/>
        <v>551.22751170815752</v>
      </c>
    </row>
    <row r="278" spans="2:20">
      <c r="B278" s="580">
        <v>204</v>
      </c>
      <c r="C278" s="710">
        <f t="shared" si="75"/>
        <v>0.7730913346074153</v>
      </c>
      <c r="D278" s="710">
        <f t="shared" si="76"/>
        <v>1374.0847783123456</v>
      </c>
      <c r="E278" s="710">
        <f t="shared" si="77"/>
        <v>456.29424395718274</v>
      </c>
      <c r="F278" s="710">
        <f t="shared" si="78"/>
        <v>312.08947123371092</v>
      </c>
      <c r="G278" s="710">
        <f t="shared" si="79"/>
        <v>298.89708775221226</v>
      </c>
      <c r="H278" s="717">
        <f t="shared" si="80"/>
        <v>298.00734505625189</v>
      </c>
      <c r="I278" s="710">
        <f t="shared" si="81"/>
        <v>298.00580421131849</v>
      </c>
      <c r="J278" s="710">
        <f t="shared" si="82"/>
        <v>298.00477477695949</v>
      </c>
      <c r="K278" s="710">
        <f t="shared" si="83"/>
        <v>298.00418485757024</v>
      </c>
      <c r="L278" s="710">
        <f t="shared" si="84"/>
        <v>298.00399256942012</v>
      </c>
      <c r="N278" s="580">
        <v>204</v>
      </c>
      <c r="O278" s="710">
        <f t="shared" si="85"/>
        <v>0.7730913346074153</v>
      </c>
      <c r="P278" s="710">
        <f t="shared" si="86"/>
        <v>590.63793912444567</v>
      </c>
      <c r="Q278" s="710">
        <f t="shared" si="87"/>
        <v>573.98683799915341</v>
      </c>
      <c r="R278" s="710">
        <f t="shared" si="88"/>
        <v>562.03074363911833</v>
      </c>
      <c r="S278" s="710">
        <f t="shared" si="89"/>
        <v>554.82563557316689</v>
      </c>
      <c r="T278" s="710">
        <f t="shared" si="90"/>
        <v>552.40503426763303</v>
      </c>
    </row>
    <row r="279" spans="2:20">
      <c r="B279" s="580">
        <v>205</v>
      </c>
      <c r="C279" s="710">
        <f t="shared" si="75"/>
        <v>0.77688099801235366</v>
      </c>
      <c r="D279" s="710">
        <f t="shared" si="76"/>
        <v>1374.7939023315071</v>
      </c>
      <c r="E279" s="710">
        <f t="shared" si="77"/>
        <v>457.20267280003617</v>
      </c>
      <c r="F279" s="710">
        <f t="shared" si="78"/>
        <v>312.24332028195022</v>
      </c>
      <c r="G279" s="710">
        <f t="shared" si="79"/>
        <v>298.91153485592997</v>
      </c>
      <c r="H279" s="717">
        <f t="shared" si="80"/>
        <v>298.00749626866201</v>
      </c>
      <c r="I279" s="710">
        <f t="shared" si="81"/>
        <v>298.00592964362033</v>
      </c>
      <c r="J279" s="710">
        <f t="shared" si="82"/>
        <v>298.00488257561898</v>
      </c>
      <c r="K279" s="710">
        <f t="shared" si="83"/>
        <v>298.0042823835193</v>
      </c>
      <c r="L279" s="710">
        <f t="shared" si="84"/>
        <v>298.00408671715485</v>
      </c>
      <c r="N279" s="580">
        <v>205</v>
      </c>
      <c r="O279" s="710">
        <f t="shared" si="85"/>
        <v>0.77688099801235366</v>
      </c>
      <c r="P279" s="710">
        <f t="shared" si="86"/>
        <v>591.77029734098062</v>
      </c>
      <c r="Q279" s="710">
        <f t="shared" si="87"/>
        <v>575.13836973410992</v>
      </c>
      <c r="R279" s="710">
        <f t="shared" si="88"/>
        <v>563.1960053231835</v>
      </c>
      <c r="S279" s="710">
        <f t="shared" si="89"/>
        <v>555.99911873223391</v>
      </c>
      <c r="T279" s="710">
        <f t="shared" si="90"/>
        <v>553.58119156269242</v>
      </c>
    </row>
    <row r="280" spans="2:20">
      <c r="B280" s="580">
        <v>206</v>
      </c>
      <c r="C280" s="710">
        <f t="shared" si="75"/>
        <v>0.78067066141729191</v>
      </c>
      <c r="D280" s="710">
        <f t="shared" si="76"/>
        <v>1375.493292299363</v>
      </c>
      <c r="E280" s="710">
        <f t="shared" si="77"/>
        <v>458.10998148744852</v>
      </c>
      <c r="F280" s="710">
        <f t="shared" si="78"/>
        <v>312.39789173917148</v>
      </c>
      <c r="G280" s="710">
        <f t="shared" si="79"/>
        <v>298.9261288728315</v>
      </c>
      <c r="H280" s="717">
        <f t="shared" si="80"/>
        <v>298.00764975312643</v>
      </c>
      <c r="I280" s="710">
        <f t="shared" si="81"/>
        <v>298.0060570739841</v>
      </c>
      <c r="J280" s="710">
        <f t="shared" si="82"/>
        <v>298.00499217967456</v>
      </c>
      <c r="K280" s="710">
        <f t="shared" si="83"/>
        <v>298.00438160046292</v>
      </c>
      <c r="L280" s="710">
        <f t="shared" si="84"/>
        <v>298.00418251786431</v>
      </c>
      <c r="N280" s="580">
        <v>206</v>
      </c>
      <c r="O280" s="710">
        <f t="shared" si="85"/>
        <v>0.78067066141729191</v>
      </c>
      <c r="P280" s="710">
        <f t="shared" si="86"/>
        <v>592.90134265835536</v>
      </c>
      <c r="Q280" s="710">
        <f t="shared" si="87"/>
        <v>576.28856633940029</v>
      </c>
      <c r="R280" s="710">
        <f t="shared" si="88"/>
        <v>564.35991595855751</v>
      </c>
      <c r="S280" s="710">
        <f t="shared" si="89"/>
        <v>557.17124131031915</v>
      </c>
      <c r="T280" s="710">
        <f t="shared" si="90"/>
        <v>554.75598517627509</v>
      </c>
    </row>
    <row r="281" spans="2:20">
      <c r="B281" s="580">
        <v>207</v>
      </c>
      <c r="C281" s="710">
        <f t="shared" si="75"/>
        <v>0.78446032482223027</v>
      </c>
      <c r="D281" s="710">
        <f t="shared" si="76"/>
        <v>1376.1831084901203</v>
      </c>
      <c r="E281" s="710">
        <f t="shared" si="77"/>
        <v>459.01616206778328</v>
      </c>
      <c r="F281" s="710">
        <f t="shared" si="78"/>
        <v>312.55318276582449</v>
      </c>
      <c r="G281" s="710">
        <f t="shared" si="79"/>
        <v>298.94087030887334</v>
      </c>
      <c r="H281" s="717">
        <f t="shared" si="80"/>
        <v>298.00780553060605</v>
      </c>
      <c r="I281" s="710">
        <f t="shared" si="81"/>
        <v>298.00618652235647</v>
      </c>
      <c r="J281" s="710">
        <f t="shared" si="82"/>
        <v>298.00510360832186</v>
      </c>
      <c r="K281" s="710">
        <f t="shared" si="83"/>
        <v>298.00448252713505</v>
      </c>
      <c r="L281" s="710">
        <f t="shared" si="84"/>
        <v>298.00427999012555</v>
      </c>
      <c r="N281" s="580">
        <v>207</v>
      </c>
      <c r="O281" s="710">
        <f t="shared" si="85"/>
        <v>0.78446032482223027</v>
      </c>
      <c r="P281" s="710">
        <f t="shared" si="86"/>
        <v>594.03107659879527</v>
      </c>
      <c r="Q281" s="710">
        <f t="shared" si="87"/>
        <v>577.43742936302442</v>
      </c>
      <c r="R281" s="710">
        <f t="shared" si="88"/>
        <v>565.52247711169764</v>
      </c>
      <c r="S281" s="710">
        <f t="shared" si="89"/>
        <v>558.34200488493195</v>
      </c>
      <c r="T281" s="710">
        <f t="shared" si="90"/>
        <v>555.92941668948527</v>
      </c>
    </row>
    <row r="282" spans="2:20">
      <c r="B282" s="580">
        <v>208</v>
      </c>
      <c r="C282" s="710">
        <f t="shared" si="75"/>
        <v>0.78824998822716852</v>
      </c>
      <c r="D282" s="710">
        <f t="shared" si="76"/>
        <v>1376.8635084770274</v>
      </c>
      <c r="E282" s="710">
        <f t="shared" si="77"/>
        <v>459.92120679295624</v>
      </c>
      <c r="F282" s="710">
        <f t="shared" si="78"/>
        <v>312.70919052028438</v>
      </c>
      <c r="G282" s="710">
        <f t="shared" si="79"/>
        <v>298.95575966551388</v>
      </c>
      <c r="H282" s="717">
        <f t="shared" si="80"/>
        <v>298.00796362211742</v>
      </c>
      <c r="I282" s="710">
        <f t="shared" si="81"/>
        <v>298.00631800874874</v>
      </c>
      <c r="J282" s="710">
        <f t="shared" si="82"/>
        <v>298.0052168808275</v>
      </c>
      <c r="K282" s="710">
        <f t="shared" si="83"/>
        <v>298.00458518234444</v>
      </c>
      <c r="L282" s="710">
        <f t="shared" si="84"/>
        <v>298.00437915259187</v>
      </c>
      <c r="N282" s="580">
        <v>208</v>
      </c>
      <c r="O282" s="710">
        <f t="shared" si="85"/>
        <v>0.78824998822716852</v>
      </c>
      <c r="P282" s="710">
        <f t="shared" si="86"/>
        <v>595.15950068276038</v>
      </c>
      <c r="Q282" s="710">
        <f t="shared" si="87"/>
        <v>578.58496035118776</v>
      </c>
      <c r="R282" s="710">
        <f t="shared" si="88"/>
        <v>566.68369034724469</v>
      </c>
      <c r="S282" s="710">
        <f t="shared" si="89"/>
        <v>559.51141103175257</v>
      </c>
      <c r="T282" s="710">
        <f t="shared" si="90"/>
        <v>557.10148768159377</v>
      </c>
    </row>
    <row r="283" spans="2:20">
      <c r="B283" s="580">
        <v>209</v>
      </c>
      <c r="C283" s="710">
        <f t="shared" si="75"/>
        <v>0.79203965163210688</v>
      </c>
      <c r="D283" s="710">
        <f t="shared" si="76"/>
        <v>1377.5346471780558</v>
      </c>
      <c r="E283" s="710">
        <f t="shared" si="77"/>
        <v>460.82510811478329</v>
      </c>
      <c r="F283" s="710">
        <f t="shared" si="78"/>
        <v>312.86591215909056</v>
      </c>
      <c r="G283" s="710">
        <f t="shared" si="79"/>
        <v>298.97079743972154</v>
      </c>
      <c r="H283" s="717">
        <f t="shared" si="80"/>
        <v>298.00812404873204</v>
      </c>
      <c r="I283" s="710">
        <f t="shared" si="81"/>
        <v>298.00645155323616</v>
      </c>
      <c r="J283" s="710">
        <f t="shared" si="82"/>
        <v>298.00533201652854</v>
      </c>
      <c r="K283" s="710">
        <f t="shared" si="83"/>
        <v>298.0046895849739</v>
      </c>
      <c r="L283" s="710">
        <f t="shared" si="84"/>
        <v>298.00448002399179</v>
      </c>
      <c r="N283" s="580">
        <v>209</v>
      </c>
      <c r="O283" s="710">
        <f t="shared" si="85"/>
        <v>0.79203965163210688</v>
      </c>
      <c r="P283" s="710">
        <f t="shared" si="86"/>
        <v>596.28661642894826</v>
      </c>
      <c r="Q283" s="710">
        <f t="shared" si="87"/>
        <v>579.73116084830281</v>
      </c>
      <c r="R283" s="710">
        <f t="shared" si="88"/>
        <v>567.84355722802582</v>
      </c>
      <c r="S283" s="710">
        <f t="shared" si="89"/>
        <v>560.67946132463442</v>
      </c>
      <c r="T283" s="710">
        <f t="shared" si="90"/>
        <v>558.2721997300406</v>
      </c>
    </row>
    <row r="284" spans="2:20">
      <c r="B284" s="580">
        <v>210</v>
      </c>
      <c r="C284" s="710">
        <f t="shared" si="75"/>
        <v>0.79582931503704513</v>
      </c>
      <c r="D284" s="710">
        <f t="shared" si="76"/>
        <v>1378.1966769008066</v>
      </c>
      <c r="E284" s="710">
        <f t="shared" si="77"/>
        <v>461.72785868139056</v>
      </c>
      <c r="F284" s="710">
        <f t="shared" si="78"/>
        <v>313.02334483718022</v>
      </c>
      <c r="G284" s="710">
        <f t="shared" si="79"/>
        <v>298.98598412398314</v>
      </c>
      <c r="H284" s="717">
        <f t="shared" si="80"/>
        <v>298.00828683157573</v>
      </c>
      <c r="I284" s="710">
        <f t="shared" si="81"/>
        <v>298.00658717595718</v>
      </c>
      <c r="J284" s="710">
        <f t="shared" si="82"/>
        <v>298.0054490348316</v>
      </c>
      <c r="K284" s="710">
        <f t="shared" si="83"/>
        <v>298.00479575397986</v>
      </c>
      <c r="L284" s="710">
        <f t="shared" si="84"/>
        <v>298.00458262312884</v>
      </c>
      <c r="N284" s="580">
        <v>210</v>
      </c>
      <c r="O284" s="710">
        <f t="shared" si="85"/>
        <v>0.79582931503704513</v>
      </c>
      <c r="P284" s="710">
        <f t="shared" si="86"/>
        <v>597.41242535429546</v>
      </c>
      <c r="Q284" s="710">
        <f t="shared" si="87"/>
        <v>580.87603239699138</v>
      </c>
      <c r="R284" s="710">
        <f t="shared" si="88"/>
        <v>569.00207931505588</v>
      </c>
      <c r="S284" s="710">
        <f t="shared" si="89"/>
        <v>561.84615733560611</v>
      </c>
      <c r="T284" s="710">
        <f t="shared" si="90"/>
        <v>559.44155441043665</v>
      </c>
    </row>
    <row r="285" spans="2:20">
      <c r="B285" s="580">
        <v>211</v>
      </c>
      <c r="C285" s="710">
        <f t="shared" si="75"/>
        <v>0.79961897844198349</v>
      </c>
      <c r="D285" s="710">
        <f t="shared" si="76"/>
        <v>1378.8497473866573</v>
      </c>
      <c r="E285" s="710">
        <f t="shared" si="77"/>
        <v>462.62945133368629</v>
      </c>
      <c r="F285" s="710">
        <f t="shared" si="78"/>
        <v>313.18148570811758</v>
      </c>
      <c r="G285" s="710">
        <f t="shared" si="79"/>
        <v>299.00132020631276</v>
      </c>
      <c r="H285" s="717">
        <f t="shared" si="80"/>
        <v>298.00845199182811</v>
      </c>
      <c r="I285" s="710">
        <f t="shared" si="81"/>
        <v>298.00672489711297</v>
      </c>
      <c r="J285" s="710">
        <f t="shared" si="82"/>
        <v>298.00556795521243</v>
      </c>
      <c r="K285" s="710">
        <f t="shared" si="83"/>
        <v>298.00490370839168</v>
      </c>
      <c r="L285" s="710">
        <f t="shared" si="84"/>
        <v>298.00468696888066</v>
      </c>
      <c r="N285" s="580">
        <v>211</v>
      </c>
      <c r="O285" s="710">
        <f t="shared" si="85"/>
        <v>0.79961897844198349</v>
      </c>
      <c r="P285" s="710">
        <f t="shared" si="86"/>
        <v>598.53692897397968</v>
      </c>
      <c r="Q285" s="710">
        <f t="shared" si="87"/>
        <v>582.01957653808688</v>
      </c>
      <c r="R285" s="710">
        <f t="shared" si="88"/>
        <v>570.15925816753975</v>
      </c>
      <c r="S285" s="710">
        <f t="shared" si="89"/>
        <v>563.01150063487353</v>
      </c>
      <c r="T285" s="710">
        <f t="shared" si="90"/>
        <v>560.60955329656611</v>
      </c>
    </row>
    <row r="286" spans="2:20">
      <c r="B286" s="580">
        <v>212</v>
      </c>
      <c r="C286" s="710">
        <f t="shared" si="75"/>
        <v>0.80340864184692173</v>
      </c>
      <c r="D286" s="710">
        <f t="shared" si="76"/>
        <v>1379.4940058541627</v>
      </c>
      <c r="E286" s="710">
        <f t="shared" si="77"/>
        <v>463.52987910189256</v>
      </c>
      <c r="F286" s="710">
        <f t="shared" si="78"/>
        <v>313.34033192431804</v>
      </c>
      <c r="G286" s="710">
        <f t="shared" si="79"/>
        <v>299.01680617026045</v>
      </c>
      <c r="H286" s="717">
        <f t="shared" si="80"/>
        <v>298.0086195507219</v>
      </c>
      <c r="I286" s="710">
        <f t="shared" si="81"/>
        <v>298.0068647369668</v>
      </c>
      <c r="J286" s="710">
        <f t="shared" si="82"/>
        <v>298.00568879721504</v>
      </c>
      <c r="K286" s="710">
        <f t="shared" si="83"/>
        <v>298.00501346731096</v>
      </c>
      <c r="L286" s="710">
        <f t="shared" si="84"/>
        <v>298.00479308019857</v>
      </c>
      <c r="N286" s="580">
        <v>212</v>
      </c>
      <c r="O286" s="710">
        <f t="shared" si="85"/>
        <v>0.80340864184692173</v>
      </c>
      <c r="P286" s="710">
        <f t="shared" si="86"/>
        <v>599.66012880142193</v>
      </c>
      <c r="Q286" s="710">
        <f t="shared" si="87"/>
        <v>583.16179481063614</v>
      </c>
      <c r="R286" s="710">
        <f t="shared" si="88"/>
        <v>571.31509534287466</v>
      </c>
      <c r="S286" s="710">
        <f t="shared" si="89"/>
        <v>564.17549279082209</v>
      </c>
      <c r="T286" s="710">
        <f t="shared" si="90"/>
        <v>561.77619796038834</v>
      </c>
    </row>
    <row r="287" spans="2:20">
      <c r="B287" s="580">
        <v>213</v>
      </c>
      <c r="C287" s="710">
        <f t="shared" si="75"/>
        <v>0.80719830525186009</v>
      </c>
      <c r="D287" s="710">
        <f t="shared" si="76"/>
        <v>1380.1295970417195</v>
      </c>
      <c r="E287" s="710">
        <f t="shared" si="77"/>
        <v>464.42913520213705</v>
      </c>
      <c r="F287" s="710">
        <f t="shared" si="78"/>
        <v>313.49988063726818</v>
      </c>
      <c r="G287" s="710">
        <f t="shared" si="79"/>
        <v>299.03244249492167</v>
      </c>
      <c r="H287" s="717">
        <f t="shared" si="80"/>
        <v>298.00878952954241</v>
      </c>
      <c r="I287" s="710">
        <f t="shared" si="81"/>
        <v>298.0070067158432</v>
      </c>
      <c r="J287" s="710">
        <f t="shared" si="82"/>
        <v>298.00581158045156</v>
      </c>
      <c r="K287" s="710">
        <f t="shared" si="83"/>
        <v>298.00512504991099</v>
      </c>
      <c r="L287" s="710">
        <f t="shared" si="84"/>
        <v>298.00490097610674</v>
      </c>
      <c r="N287" s="580">
        <v>213</v>
      </c>
      <c r="O287" s="710">
        <f t="shared" si="85"/>
        <v>0.80719830525186009</v>
      </c>
      <c r="P287" s="710">
        <f t="shared" si="86"/>
        <v>600.78202634828858</v>
      </c>
      <c r="Q287" s="710">
        <f t="shared" si="87"/>
        <v>584.30268875190154</v>
      </c>
      <c r="R287" s="710">
        <f t="shared" si="88"/>
        <v>572.46959239665216</v>
      </c>
      <c r="S287" s="710">
        <f t="shared" si="89"/>
        <v>565.33813537001856</v>
      </c>
      <c r="T287" s="710">
        <f t="shared" si="90"/>
        <v>562.94148997204013</v>
      </c>
    </row>
    <row r="288" spans="2:20">
      <c r="B288" s="580">
        <v>214</v>
      </c>
      <c r="C288" s="710">
        <f t="shared" si="75"/>
        <v>0.81098796865679845</v>
      </c>
      <c r="D288" s="710">
        <f t="shared" si="76"/>
        <v>1380.7566632495104</v>
      </c>
      <c r="E288" s="710">
        <f t="shared" si="77"/>
        <v>465.32721303310279</v>
      </c>
      <c r="F288" s="710">
        <f t="shared" si="78"/>
        <v>313.66012899774069</v>
      </c>
      <c r="G288" s="710">
        <f t="shared" si="79"/>
        <v>299.04822965494657</v>
      </c>
      <c r="H288" s="717">
        <f t="shared" si="80"/>
        <v>298.00896194962689</v>
      </c>
      <c r="I288" s="710">
        <f t="shared" si="81"/>
        <v>298.00715085412776</v>
      </c>
      <c r="J288" s="710">
        <f t="shared" si="82"/>
        <v>298.00593632460118</v>
      </c>
      <c r="K288" s="710">
        <f t="shared" si="83"/>
        <v>298.0052384754361</v>
      </c>
      <c r="L288" s="710">
        <f t="shared" si="84"/>
        <v>298.00501067570161</v>
      </c>
      <c r="N288" s="580">
        <v>214</v>
      </c>
      <c r="O288" s="710">
        <f t="shared" si="85"/>
        <v>0.81098796865679845</v>
      </c>
      <c r="P288" s="710">
        <f t="shared" si="86"/>
        <v>601.90262312449318</v>
      </c>
      <c r="Q288" s="710">
        <f t="shared" si="87"/>
        <v>585.4422598973631</v>
      </c>
      <c r="R288" s="710">
        <f t="shared" si="88"/>
        <v>573.62275088266006</v>
      </c>
      <c r="S288" s="710">
        <f t="shared" si="89"/>
        <v>566.49942993721368</v>
      </c>
      <c r="T288" s="710">
        <f t="shared" si="90"/>
        <v>564.10543089983787</v>
      </c>
    </row>
    <row r="289" spans="2:20">
      <c r="B289" s="580">
        <v>215</v>
      </c>
      <c r="C289" s="710">
        <f t="shared" si="75"/>
        <v>0.8147776320617367</v>
      </c>
      <c r="D289" s="710">
        <f t="shared" si="76"/>
        <v>1381.3753443807375</v>
      </c>
      <c r="E289" s="710">
        <f t="shared" si="77"/>
        <v>466.22410617273528</v>
      </c>
      <c r="F289" s="710">
        <f t="shared" si="78"/>
        <v>313.82107415600569</v>
      </c>
      <c r="G289" s="710">
        <f t="shared" si="79"/>
        <v>299.06416812054982</v>
      </c>
      <c r="H289" s="717">
        <f t="shared" si="80"/>
        <v>298.00913683236399</v>
      </c>
      <c r="I289" s="710">
        <f t="shared" si="81"/>
        <v>298.00729717226608</v>
      </c>
      <c r="J289" s="710">
        <f t="shared" si="82"/>
        <v>298.00606304940959</v>
      </c>
      <c r="K289" s="710">
        <f t="shared" si="83"/>
        <v>298.00535376320101</v>
      </c>
      <c r="L289" s="710">
        <f t="shared" si="84"/>
        <v>298.0051221981513</v>
      </c>
      <c r="N289" s="580">
        <v>215</v>
      </c>
      <c r="O289" s="710">
        <f t="shared" si="85"/>
        <v>0.8147776320617367</v>
      </c>
      <c r="P289" s="710">
        <f t="shared" si="86"/>
        <v>603.02192063819848</v>
      </c>
      <c r="Q289" s="710">
        <f t="shared" si="87"/>
        <v>586.5805097807206</v>
      </c>
      <c r="R289" s="710">
        <f t="shared" si="88"/>
        <v>574.77457235288466</v>
      </c>
      <c r="S289" s="710">
        <f t="shared" si="89"/>
        <v>567.65937805534384</v>
      </c>
      <c r="T289" s="710">
        <f t="shared" si="90"/>
        <v>565.26802231027932</v>
      </c>
    </row>
    <row r="290" spans="2:20">
      <c r="B290" s="580">
        <v>216</v>
      </c>
      <c r="C290" s="710">
        <f t="shared" si="75"/>
        <v>0.81856729546667506</v>
      </c>
      <c r="D290" s="710">
        <f t="shared" si="76"/>
        <v>1381.9857779821584</v>
      </c>
      <c r="E290" s="710">
        <f t="shared" si="77"/>
        <v>467.11980837500607</v>
      </c>
      <c r="F290" s="710">
        <f t="shared" si="78"/>
        <v>313.98271326203661</v>
      </c>
      <c r="G290" s="710">
        <f t="shared" si="79"/>
        <v>299.08025835752022</v>
      </c>
      <c r="H290" s="717">
        <f t="shared" si="80"/>
        <v>298.00931419919311</v>
      </c>
      <c r="I290" s="710">
        <f t="shared" si="81"/>
        <v>298.00744569076352</v>
      </c>
      <c r="J290" s="710">
        <f t="shared" si="82"/>
        <v>298.00619177468855</v>
      </c>
      <c r="K290" s="710">
        <f t="shared" si="83"/>
        <v>298.00547093259019</v>
      </c>
      <c r="L290" s="710">
        <f t="shared" si="84"/>
        <v>298.00523556269502</v>
      </c>
      <c r="N290" s="580">
        <v>216</v>
      </c>
      <c r="O290" s="710">
        <f t="shared" si="85"/>
        <v>0.81856729546667506</v>
      </c>
      <c r="P290" s="710">
        <f t="shared" si="86"/>
        <v>604.13992039581922</v>
      </c>
      <c r="Q290" s="710">
        <f t="shared" si="87"/>
        <v>587.71743993389543</v>
      </c>
      <c r="R290" s="710">
        <f t="shared" si="88"/>
        <v>575.92505835751308</v>
      </c>
      <c r="S290" s="710">
        <f t="shared" si="89"/>
        <v>568.81798128553316</v>
      </c>
      <c r="T290" s="710">
        <f t="shared" si="90"/>
        <v>566.42926576804655</v>
      </c>
    </row>
    <row r="291" spans="2:20">
      <c r="B291" s="580">
        <v>217</v>
      </c>
      <c r="C291" s="710">
        <f t="shared" si="75"/>
        <v>0.82235695887161331</v>
      </c>
      <c r="D291" s="710">
        <f t="shared" si="76"/>
        <v>1382.5880992839359</v>
      </c>
      <c r="E291" s="710">
        <f t="shared" si="77"/>
        <v>468.01431356673191</v>
      </c>
      <c r="F291" s="710">
        <f t="shared" si="78"/>
        <v>314.14504346571294</v>
      </c>
      <c r="G291" s="710">
        <f t="shared" si="79"/>
        <v>299.09650082723113</v>
      </c>
      <c r="H291" s="717">
        <f t="shared" si="80"/>
        <v>298.00949407160374</v>
      </c>
      <c r="I291" s="710">
        <f t="shared" si="81"/>
        <v>298.00759643018432</v>
      </c>
      <c r="J291" s="710">
        <f t="shared" si="82"/>
        <v>298.00632252031505</v>
      </c>
      <c r="K291" s="710">
        <f t="shared" si="83"/>
        <v>298.00559000305725</v>
      </c>
      <c r="L291" s="710">
        <f t="shared" si="84"/>
        <v>298.00535078864243</v>
      </c>
      <c r="N291" s="580">
        <v>217</v>
      </c>
      <c r="O291" s="710">
        <f t="shared" si="85"/>
        <v>0.82235695887161331</v>
      </c>
      <c r="P291" s="710">
        <f t="shared" si="86"/>
        <v>605.25662390202274</v>
      </c>
      <c r="Q291" s="710">
        <f t="shared" si="87"/>
        <v>588.85305188703296</v>
      </c>
      <c r="R291" s="710">
        <f t="shared" si="88"/>
        <v>577.07421044493481</v>
      </c>
      <c r="S291" s="710">
        <f t="shared" si="89"/>
        <v>569.97524118709589</v>
      </c>
      <c r="T291" s="710">
        <f t="shared" si="90"/>
        <v>567.58916283600695</v>
      </c>
    </row>
    <row r="292" spans="2:20">
      <c r="B292" s="580">
        <v>218</v>
      </c>
      <c r="C292" s="710">
        <f t="shared" si="75"/>
        <v>0.82614662227655167</v>
      </c>
      <c r="D292" s="710">
        <f t="shared" si="76"/>
        <v>1383.1824412388132</v>
      </c>
      <c r="E292" s="710">
        <f t="shared" si="77"/>
        <v>468.90761584444829</v>
      </c>
      <c r="F292" s="710">
        <f t="shared" si="78"/>
        <v>314.30806191701805</v>
      </c>
      <c r="G292" s="710">
        <f t="shared" si="79"/>
        <v>299.11289598665053</v>
      </c>
      <c r="H292" s="717">
        <f t="shared" si="80"/>
        <v>298.00967647113498</v>
      </c>
      <c r="I292" s="710">
        <f t="shared" si="81"/>
        <v>298.00774941115105</v>
      </c>
      <c r="J292" s="710">
        <f t="shared" si="82"/>
        <v>298.00645530623086</v>
      </c>
      <c r="K292" s="710">
        <f t="shared" si="83"/>
        <v>298.00571099412434</v>
      </c>
      <c r="L292" s="710">
        <f t="shared" si="84"/>
        <v>298.00546789537287</v>
      </c>
      <c r="N292" s="580">
        <v>218</v>
      </c>
      <c r="O292" s="710">
        <f t="shared" si="85"/>
        <v>0.82614662227655167</v>
      </c>
      <c r="P292" s="710">
        <f t="shared" si="86"/>
        <v>606.37203265973233</v>
      </c>
      <c r="Q292" s="710">
        <f t="shared" si="87"/>
        <v>589.98734716850458</v>
      </c>
      <c r="R292" s="710">
        <f t="shared" si="88"/>
        <v>578.22203016174399</v>
      </c>
      <c r="S292" s="710">
        <f t="shared" si="89"/>
        <v>571.13115931753828</v>
      </c>
      <c r="T292" s="710">
        <f t="shared" si="90"/>
        <v>568.74771507521598</v>
      </c>
    </row>
    <row r="293" spans="2:20">
      <c r="B293" s="580">
        <v>219</v>
      </c>
      <c r="C293" s="710">
        <f t="shared" si="75"/>
        <v>0.82993628568148992</v>
      </c>
      <c r="D293" s="710">
        <f t="shared" si="76"/>
        <v>1383.7689345606277</v>
      </c>
      <c r="E293" s="710">
        <f t="shared" si="77"/>
        <v>469.79970947133643</v>
      </c>
      <c r="F293" s="710">
        <f t="shared" si="78"/>
        <v>314.47176576623281</v>
      </c>
      <c r="G293" s="710">
        <f t="shared" si="79"/>
        <v>299.12944428835164</v>
      </c>
      <c r="H293" s="717">
        <f t="shared" si="80"/>
        <v>298.00986141937494</v>
      </c>
      <c r="I293" s="710">
        <f t="shared" si="81"/>
        <v>298.00790465434432</v>
      </c>
      <c r="J293" s="710">
        <f t="shared" si="82"/>
        <v>298.00659015244173</v>
      </c>
      <c r="K293" s="710">
        <f t="shared" si="83"/>
        <v>298.00583392538152</v>
      </c>
      <c r="L293" s="710">
        <f t="shared" si="84"/>
        <v>298.00558690233498</v>
      </c>
      <c r="N293" s="580">
        <v>219</v>
      </c>
      <c r="O293" s="710">
        <f t="shared" si="85"/>
        <v>0.82993628568148992</v>
      </c>
      <c r="P293" s="710">
        <f t="shared" si="86"/>
        <v>607.48614817012867</v>
      </c>
      <c r="Q293" s="710">
        <f t="shared" si="87"/>
        <v>591.12032730490921</v>
      </c>
      <c r="R293" s="710">
        <f t="shared" si="88"/>
        <v>579.36851905274193</v>
      </c>
      <c r="S293" s="710">
        <f t="shared" si="89"/>
        <v>572.28573723256079</v>
      </c>
      <c r="T293" s="710">
        <f t="shared" si="90"/>
        <v>569.90492404491931</v>
      </c>
    </row>
    <row r="294" spans="2:20">
      <c r="B294" s="580">
        <v>220</v>
      </c>
      <c r="C294" s="710">
        <f t="shared" si="75"/>
        <v>0.83372594908642828</v>
      </c>
      <c r="D294" s="710">
        <f t="shared" si="76"/>
        <v>1384.3477077621703</v>
      </c>
      <c r="E294" s="710">
        <f t="shared" si="77"/>
        <v>470.69058887420317</v>
      </c>
      <c r="F294" s="710">
        <f t="shared" si="78"/>
        <v>314.63615216412586</v>
      </c>
      <c r="G294" s="710">
        <f t="shared" si="79"/>
        <v>299.14614618052377</v>
      </c>
      <c r="H294" s="717">
        <f t="shared" si="80"/>
        <v>298.01004893796016</v>
      </c>
      <c r="I294" s="710">
        <f t="shared" si="81"/>
        <v>298.00806218050155</v>
      </c>
      <c r="J294" s="710">
        <f t="shared" si="82"/>
        <v>298.00672707901708</v>
      </c>
      <c r="K294" s="710">
        <f t="shared" si="83"/>
        <v>298.00595881648616</v>
      </c>
      <c r="L294" s="710">
        <f t="shared" si="84"/>
        <v>298.00570782904589</v>
      </c>
      <c r="N294" s="580">
        <v>220</v>
      </c>
      <c r="O294" s="710">
        <f t="shared" si="85"/>
        <v>0.83372594908642828</v>
      </c>
      <c r="P294" s="710">
        <f t="shared" si="86"/>
        <v>608.59897193265192</v>
      </c>
      <c r="Q294" s="710">
        <f t="shared" si="87"/>
        <v>592.25199382107621</v>
      </c>
      <c r="R294" s="710">
        <f t="shared" si="88"/>
        <v>580.51367866093869</v>
      </c>
      <c r="S294" s="710">
        <f t="shared" si="89"/>
        <v>573.43897648606014</v>
      </c>
      <c r="T294" s="710">
        <f t="shared" si="90"/>
        <v>571.06079130255466</v>
      </c>
    </row>
    <row r="295" spans="2:20">
      <c r="B295" s="580">
        <v>221</v>
      </c>
      <c r="C295" s="710">
        <f t="shared" si="75"/>
        <v>0.83751561249136652</v>
      </c>
      <c r="D295" s="710">
        <f t="shared" si="76"/>
        <v>1384.9188871924064</v>
      </c>
      <c r="E295" s="710">
        <f t="shared" si="77"/>
        <v>471.58024864051254</v>
      </c>
      <c r="F295" s="710">
        <f t="shared" si="78"/>
        <v>314.80121826213923</v>
      </c>
      <c r="G295" s="710">
        <f t="shared" si="79"/>
        <v>299.16300210698307</v>
      </c>
      <c r="H295" s="717">
        <f t="shared" si="80"/>
        <v>298.01023904857487</v>
      </c>
      <c r="I295" s="710">
        <f t="shared" si="81"/>
        <v>298.00822201041706</v>
      </c>
      <c r="J295" s="710">
        <f t="shared" si="82"/>
        <v>298.00686610608909</v>
      </c>
      <c r="K295" s="710">
        <f t="shared" si="83"/>
        <v>298.00608568716223</v>
      </c>
      <c r="L295" s="710">
        <f t="shared" si="84"/>
        <v>298.00583069509054</v>
      </c>
      <c r="N295" s="580">
        <v>221</v>
      </c>
      <c r="O295" s="710">
        <f t="shared" si="85"/>
        <v>0.83751561249136652</v>
      </c>
      <c r="P295" s="710">
        <f t="shared" si="86"/>
        <v>609.71050544500349</v>
      </c>
      <c r="Q295" s="710">
        <f t="shared" si="87"/>
        <v>593.3823482400669</v>
      </c>
      <c r="R295" s="710">
        <f t="shared" si="88"/>
        <v>581.65751052755525</v>
      </c>
      <c r="S295" s="710">
        <f t="shared" si="89"/>
        <v>574.59087863013133</v>
      </c>
      <c r="T295" s="710">
        <f t="shared" si="90"/>
        <v>572.21531840375394</v>
      </c>
    </row>
    <row r="296" spans="2:20">
      <c r="B296" s="580">
        <v>222</v>
      </c>
      <c r="C296" s="710">
        <f t="shared" si="75"/>
        <v>0.84130527589630488</v>
      </c>
      <c r="D296" s="710">
        <f t="shared" si="76"/>
        <v>1385.4825970730653</v>
      </c>
      <c r="E296" s="710">
        <f t="shared" si="77"/>
        <v>472.46868351546817</v>
      </c>
      <c r="F296" s="710">
        <f t="shared" si="78"/>
        <v>314.96696121257014</v>
      </c>
      <c r="G296" s="710">
        <f t="shared" si="79"/>
        <v>299.18001250718368</v>
      </c>
      <c r="H296" s="717">
        <f t="shared" si="80"/>
        <v>298.01043177295071</v>
      </c>
      <c r="I296" s="710">
        <f t="shared" si="81"/>
        <v>298.00838416494082</v>
      </c>
      <c r="J296" s="710">
        <f t="shared" si="82"/>
        <v>298.00700725385207</v>
      </c>
      <c r="K296" s="710">
        <f t="shared" si="83"/>
        <v>298.00621455719977</v>
      </c>
      <c r="L296" s="710">
        <f t="shared" si="84"/>
        <v>298.00595552012129</v>
      </c>
      <c r="N296" s="580">
        <v>222</v>
      </c>
      <c r="O296" s="710">
        <f t="shared" si="85"/>
        <v>0.84130527589630488</v>
      </c>
      <c r="P296" s="710">
        <f t="shared" si="86"/>
        <v>610.82075020314869</v>
      </c>
      <c r="Q296" s="710">
        <f t="shared" si="87"/>
        <v>594.51139208317647</v>
      </c>
      <c r="R296" s="710">
        <f t="shared" si="88"/>
        <v>582.80001619202551</v>
      </c>
      <c r="S296" s="710">
        <f t="shared" si="89"/>
        <v>575.74144521506992</v>
      </c>
      <c r="T296" s="710">
        <f t="shared" si="90"/>
        <v>573.36850690234564</v>
      </c>
    </row>
    <row r="297" spans="2:20">
      <c r="B297" s="580">
        <v>223</v>
      </c>
      <c r="C297" s="710">
        <f t="shared" si="75"/>
        <v>0.84509493930124324</v>
      </c>
      <c r="D297" s="710">
        <f t="shared" si="76"/>
        <v>1386.0389595346123</v>
      </c>
      <c r="E297" s="710">
        <f t="shared" si="77"/>
        <v>473.35588839914584</v>
      </c>
      <c r="F297" s="710">
        <f t="shared" si="78"/>
        <v>315.13337816874946</v>
      </c>
      <c r="G297" s="710">
        <f t="shared" si="79"/>
        <v>299.19717781622916</v>
      </c>
      <c r="H297" s="717">
        <f t="shared" si="80"/>
        <v>298.01062713286581</v>
      </c>
      <c r="I297" s="710">
        <f t="shared" si="81"/>
        <v>298.00854866497838</v>
      </c>
      <c r="J297" s="710">
        <f t="shared" si="82"/>
        <v>298.00715054256221</v>
      </c>
      <c r="K297" s="710">
        <f t="shared" si="83"/>
        <v>298.00634544645413</v>
      </c>
      <c r="L297" s="710">
        <f t="shared" si="84"/>
        <v>298.00608232385724</v>
      </c>
      <c r="N297" s="580">
        <v>223</v>
      </c>
      <c r="O297" s="710">
        <f t="shared" si="85"/>
        <v>0.84509493930124324</v>
      </c>
      <c r="P297" s="710">
        <f t="shared" si="86"/>
        <v>611.92970770131797</v>
      </c>
      <c r="Q297" s="710">
        <f t="shared" si="87"/>
        <v>595.63912686993638</v>
      </c>
      <c r="R297" s="710">
        <f t="shared" si="88"/>
        <v>583.94119719199875</v>
      </c>
      <c r="S297" s="710">
        <f t="shared" si="89"/>
        <v>576.89067778937397</v>
      </c>
      <c r="T297" s="710">
        <f t="shared" si="90"/>
        <v>574.52035835035633</v>
      </c>
    </row>
    <row r="298" spans="2:20">
      <c r="B298" s="580">
        <v>224</v>
      </c>
      <c r="C298" s="710">
        <f t="shared" si="75"/>
        <v>0.84888460270618149</v>
      </c>
      <c r="D298" s="710">
        <f t="shared" si="76"/>
        <v>1386.5880946516102</v>
      </c>
      <c r="E298" s="710">
        <f t="shared" si="77"/>
        <v>474.24185834367518</v>
      </c>
      <c r="F298" s="710">
        <f t="shared" si="78"/>
        <v>315.3004662852158</v>
      </c>
      <c r="G298" s="710">
        <f t="shared" si="79"/>
        <v>299.21449846488377</v>
      </c>
      <c r="H298" s="717">
        <f t="shared" si="80"/>
        <v>298.01082515014446</v>
      </c>
      <c r="I298" s="710">
        <f t="shared" si="81"/>
        <v>298.00871553148994</v>
      </c>
      <c r="J298" s="710">
        <f t="shared" si="82"/>
        <v>298.00729599253646</v>
      </c>
      <c r="K298" s="710">
        <f t="shared" si="83"/>
        <v>298.00647837484564</v>
      </c>
      <c r="L298" s="710">
        <f t="shared" si="84"/>
        <v>298.00621112608343</v>
      </c>
      <c r="N298" s="580">
        <v>224</v>
      </c>
      <c r="O298" s="710">
        <f t="shared" si="85"/>
        <v>0.84888460270618149</v>
      </c>
      <c r="P298" s="710">
        <f t="shared" si="86"/>
        <v>613.0373794320094</v>
      </c>
      <c r="Q298" s="710">
        <f t="shared" si="87"/>
        <v>596.76555411811637</v>
      </c>
      <c r="R298" s="710">
        <f t="shared" si="88"/>
        <v>585.08105506334141</v>
      </c>
      <c r="S298" s="710">
        <f t="shared" si="89"/>
        <v>578.03857789974597</v>
      </c>
      <c r="T298" s="710">
        <f t="shared" si="90"/>
        <v>575.67087429801336</v>
      </c>
    </row>
    <row r="299" spans="2:20">
      <c r="B299" s="580">
        <v>225</v>
      </c>
      <c r="C299" s="710">
        <f t="shared" si="75"/>
        <v>0.85267426611111985</v>
      </c>
      <c r="D299" s="710">
        <f t="shared" si="76"/>
        <v>1387.1301204774832</v>
      </c>
      <c r="E299" s="710">
        <f t="shared" si="77"/>
        <v>475.12658855046971</v>
      </c>
      <c r="F299" s="710">
        <f t="shared" si="78"/>
        <v>315.46822271788619</v>
      </c>
      <c r="G299" s="710">
        <f t="shared" si="79"/>
        <v>299.2319748795843</v>
      </c>
      <c r="H299" s="717">
        <f t="shared" si="80"/>
        <v>298.01102584665637</v>
      </c>
      <c r="I299" s="710">
        <f t="shared" si="81"/>
        <v>298.00888478548995</v>
      </c>
      <c r="J299" s="710">
        <f t="shared" si="82"/>
        <v>298.00744362415242</v>
      </c>
      <c r="K299" s="710">
        <f t="shared" si="83"/>
        <v>298.00661336235873</v>
      </c>
      <c r="L299" s="710">
        <f t="shared" si="84"/>
        <v>298.00634194665025</v>
      </c>
      <c r="N299" s="580">
        <v>225</v>
      </c>
      <c r="O299" s="710">
        <f t="shared" si="85"/>
        <v>0.85267426611111985</v>
      </c>
      <c r="P299" s="710">
        <f t="shared" si="86"/>
        <v>614.14376688599077</v>
      </c>
      <c r="Q299" s="710">
        <f t="shared" si="87"/>
        <v>597.89067534372657</v>
      </c>
      <c r="R299" s="710">
        <f t="shared" si="88"/>
        <v>586.21959134013912</v>
      </c>
      <c r="S299" s="710">
        <f t="shared" si="89"/>
        <v>579.18514709109536</v>
      </c>
      <c r="T299" s="710">
        <f t="shared" si="90"/>
        <v>576.82005629374646</v>
      </c>
    </row>
    <row r="300" spans="2:20">
      <c r="B300" s="580">
        <v>226</v>
      </c>
      <c r="C300" s="710">
        <f t="shared" si="75"/>
        <v>0.8564639295160581</v>
      </c>
      <c r="D300" s="710">
        <f t="shared" si="76"/>
        <v>1387.6651530786928</v>
      </c>
      <c r="E300" s="710">
        <f t="shared" si="77"/>
        <v>476.01007436750427</v>
      </c>
      <c r="F300" s="710">
        <f t="shared" si="78"/>
        <v>315.63664462422315</v>
      </c>
      <c r="G300" s="710">
        <f t="shared" si="79"/>
        <v>299.24960748245189</v>
      </c>
      <c r="H300" s="717">
        <f t="shared" si="80"/>
        <v>298.01122924431627</v>
      </c>
      <c r="I300" s="710">
        <f t="shared" si="81"/>
        <v>298.00905644804646</v>
      </c>
      <c r="J300" s="710">
        <f t="shared" si="82"/>
        <v>298.00759345784741</v>
      </c>
      <c r="K300" s="710">
        <f t="shared" si="83"/>
        <v>298.00675042904129</v>
      </c>
      <c r="L300" s="710">
        <f t="shared" si="84"/>
        <v>298.00647480547303</v>
      </c>
      <c r="N300" s="580">
        <v>226</v>
      </c>
      <c r="O300" s="710">
        <f t="shared" si="85"/>
        <v>0.8564639295160581</v>
      </c>
      <c r="P300" s="710">
        <f t="shared" si="86"/>
        <v>615.24887155230147</v>
      </c>
      <c r="Q300" s="710">
        <f t="shared" si="87"/>
        <v>599.01449206101881</v>
      </c>
      <c r="R300" s="710">
        <f t="shared" si="88"/>
        <v>587.35680755469889</v>
      </c>
      <c r="S300" s="710">
        <f t="shared" si="89"/>
        <v>580.3303869065403</v>
      </c>
      <c r="T300" s="710">
        <f t="shared" si="90"/>
        <v>577.96790588419049</v>
      </c>
    </row>
    <row r="301" spans="2:20">
      <c r="B301" s="580">
        <v>227</v>
      </c>
      <c r="C301" s="710">
        <f t="shared" si="75"/>
        <v>0.86025359292099646</v>
      </c>
      <c r="D301" s="710">
        <f t="shared" si="76"/>
        <v>1388.1933065683343</v>
      </c>
      <c r="E301" s="710">
        <f t="shared" si="77"/>
        <v>476.89231128663965</v>
      </c>
      <c r="F301" s="710">
        <f t="shared" si="78"/>
        <v>315.80572916339787</v>
      </c>
      <c r="G301" s="710">
        <f t="shared" si="79"/>
        <v>299.26739669130393</v>
      </c>
      <c r="H301" s="717">
        <f t="shared" si="80"/>
        <v>298.01143536508312</v>
      </c>
      <c r="I301" s="710">
        <f t="shared" si="81"/>
        <v>298.00923054028038</v>
      </c>
      <c r="J301" s="710">
        <f t="shared" si="82"/>
        <v>298.0077455141178</v>
      </c>
      <c r="K301" s="710">
        <f t="shared" si="83"/>
        <v>298.00688959500434</v>
      </c>
      <c r="L301" s="710">
        <f t="shared" si="84"/>
        <v>298.00660972253138</v>
      </c>
      <c r="N301" s="580">
        <v>227</v>
      </c>
      <c r="O301" s="710">
        <f t="shared" si="85"/>
        <v>0.86025359292099646</v>
      </c>
      <c r="P301" s="710">
        <f t="shared" si="86"/>
        <v>616.35269491825409</v>
      </c>
      <c r="Q301" s="710">
        <f t="shared" si="87"/>
        <v>600.13700578248995</v>
      </c>
      <c r="R301" s="710">
        <f t="shared" si="88"/>
        <v>588.49270523755081</v>
      </c>
      <c r="S301" s="710">
        <f t="shared" si="89"/>
        <v>581.47429888740953</v>
      </c>
      <c r="T301" s="710">
        <f t="shared" si="90"/>
        <v>579.11442461418653</v>
      </c>
    </row>
    <row r="302" spans="2:20">
      <c r="B302" s="580">
        <v>228</v>
      </c>
      <c r="C302" s="710">
        <f t="shared" si="75"/>
        <v>0.86404325632593471</v>
      </c>
      <c r="D302" s="710">
        <f t="shared" si="76"/>
        <v>1388.7146931391667</v>
      </c>
      <c r="E302" s="710">
        <f t="shared" si="77"/>
        <v>477.77329494099229</v>
      </c>
      <c r="F302" s="710">
        <f t="shared" si="78"/>
        <v>315.97547349645038</v>
      </c>
      <c r="G302" s="710">
        <f t="shared" si="79"/>
        <v>299.28534291966628</v>
      </c>
      <c r="H302" s="717">
        <f t="shared" si="80"/>
        <v>298.0116442309598</v>
      </c>
      <c r="I302" s="710">
        <f t="shared" si="81"/>
        <v>298.00940708336503</v>
      </c>
      <c r="J302" s="710">
        <f t="shared" si="82"/>
        <v>298.0078998135188</v>
      </c>
      <c r="K302" s="710">
        <f t="shared" si="83"/>
        <v>298.00703088042104</v>
      </c>
      <c r="L302" s="710">
        <f t="shared" si="84"/>
        <v>298.00674671786834</v>
      </c>
      <c r="N302" s="580">
        <v>228</v>
      </c>
      <c r="O302" s="710">
        <f t="shared" si="85"/>
        <v>0.86404325632593471</v>
      </c>
      <c r="P302" s="710">
        <f t="shared" si="86"/>
        <v>617.45523846943706</v>
      </c>
      <c r="Q302" s="710">
        <f t="shared" si="87"/>
        <v>601.25821801888276</v>
      </c>
      <c r="R302" s="710">
        <f t="shared" si="88"/>
        <v>589.62728591745088</v>
      </c>
      <c r="S302" s="710">
        <f t="shared" si="89"/>
        <v>582.61688457324522</v>
      </c>
      <c r="T302" s="710">
        <f t="shared" si="90"/>
        <v>580.25961402678479</v>
      </c>
    </row>
    <row r="303" spans="2:20">
      <c r="B303" s="580">
        <v>229</v>
      </c>
      <c r="C303" s="710">
        <f t="shared" si="75"/>
        <v>0.86783291973087306</v>
      </c>
      <c r="D303" s="710">
        <f t="shared" si="76"/>
        <v>1389.2294230960808</v>
      </c>
      <c r="E303" s="710">
        <f t="shared" si="77"/>
        <v>478.65302110235018</v>
      </c>
      <c r="F303" s="710">
        <f t="shared" si="78"/>
        <v>316.1458747864458</v>
      </c>
      <c r="G303" s="710">
        <f t="shared" si="79"/>
        <v>299.30344657678563</v>
      </c>
      <c r="H303" s="717">
        <f t="shared" si="80"/>
        <v>298.01185586399231</v>
      </c>
      <c r="I303" s="710">
        <f t="shared" si="81"/>
        <v>298.00958609852557</v>
      </c>
      <c r="J303" s="710">
        <f t="shared" si="82"/>
        <v>298.00805637666349</v>
      </c>
      <c r="K303" s="710">
        <f t="shared" si="83"/>
        <v>298.00717430552646</v>
      </c>
      <c r="L303" s="710">
        <f t="shared" si="84"/>
        <v>298.00688581158994</v>
      </c>
      <c r="N303" s="580">
        <v>229</v>
      </c>
      <c r="O303" s="710">
        <f t="shared" si="85"/>
        <v>0.86783291973087306</v>
      </c>
      <c r="P303" s="710">
        <f t="shared" si="86"/>
        <v>618.55650368971624</v>
      </c>
      <c r="Q303" s="710">
        <f t="shared" si="87"/>
        <v>602.37813027918855</v>
      </c>
      <c r="R303" s="710">
        <f t="shared" si="88"/>
        <v>590.76055112138238</v>
      </c>
      <c r="S303" s="710">
        <f t="shared" si="89"/>
        <v>583.75814550180394</v>
      </c>
      <c r="T303" s="710">
        <f t="shared" si="90"/>
        <v>581.40347566324658</v>
      </c>
    </row>
    <row r="304" spans="2:20">
      <c r="B304" s="580">
        <v>230</v>
      </c>
      <c r="C304" s="710">
        <f t="shared" si="75"/>
        <v>0.87162258313581131</v>
      </c>
      <c r="D304" s="710">
        <f t="shared" si="76"/>
        <v>1389.7376048880208</v>
      </c>
      <c r="E304" s="710">
        <f t="shared" si="77"/>
        <v>479.53148567863224</v>
      </c>
      <c r="F304" s="710">
        <f t="shared" si="78"/>
        <v>316.31693019862757</v>
      </c>
      <c r="G304" s="710">
        <f t="shared" si="79"/>
        <v>299.32170806764208</v>
      </c>
      <c r="H304" s="717">
        <f t="shared" si="80"/>
        <v>298.01207028626931</v>
      </c>
      <c r="I304" s="710">
        <f t="shared" si="81"/>
        <v>298.00976760703844</v>
      </c>
      <c r="J304" s="710">
        <f t="shared" si="82"/>
        <v>298.00821522422223</v>
      </c>
      <c r="K304" s="710">
        <f t="shared" si="83"/>
        <v>298.00731989061666</v>
      </c>
      <c r="L304" s="710">
        <f t="shared" si="84"/>
        <v>298.00702702386462</v>
      </c>
      <c r="N304" s="580">
        <v>230</v>
      </c>
      <c r="O304" s="710">
        <f t="shared" si="85"/>
        <v>0.87162258313581131</v>
      </c>
      <c r="P304" s="710">
        <f t="shared" si="86"/>
        <v>619.65649206123715</v>
      </c>
      <c r="Q304" s="710">
        <f t="shared" si="87"/>
        <v>603.4967440706489</v>
      </c>
      <c r="R304" s="710">
        <f t="shared" si="88"/>
        <v>591.89250237455803</v>
      </c>
      <c r="S304" s="710">
        <f t="shared" si="89"/>
        <v>584.89808320905991</v>
      </c>
      <c r="T304" s="710">
        <f t="shared" si="90"/>
        <v>582.54601106304585</v>
      </c>
    </row>
    <row r="305" spans="2:20">
      <c r="B305" s="580">
        <v>231</v>
      </c>
      <c r="C305" s="710">
        <f t="shared" si="75"/>
        <v>0.87541224654074967</v>
      </c>
      <c r="D305" s="710">
        <f t="shared" si="76"/>
        <v>1390.2393451393634</v>
      </c>
      <c r="E305" s="710">
        <f t="shared" si="77"/>
        <v>480.40868471139186</v>
      </c>
      <c r="F305" s="710">
        <f t="shared" si="78"/>
        <v>316.48863690056692</v>
      </c>
      <c r="G305" s="710">
        <f t="shared" si="79"/>
        <v>299.34012779296137</v>
      </c>
      <c r="H305" s="717">
        <f t="shared" si="80"/>
        <v>298.01228751992159</v>
      </c>
      <c r="I305" s="710">
        <f t="shared" si="81"/>
        <v>298.0099516302306</v>
      </c>
      <c r="J305" s="710">
        <f t="shared" si="82"/>
        <v>298.00837637692234</v>
      </c>
      <c r="K305" s="710">
        <f t="shared" si="83"/>
        <v>298.00746765604822</v>
      </c>
      <c r="L305" s="710">
        <f t="shared" si="84"/>
        <v>298.00717037492257</v>
      </c>
      <c r="N305" s="580">
        <v>231</v>
      </c>
      <c r="O305" s="710">
        <f t="shared" si="85"/>
        <v>0.87541224654074967</v>
      </c>
      <c r="P305" s="710">
        <f t="shared" si="86"/>
        <v>620.75520506442672</v>
      </c>
      <c r="Q305" s="710">
        <f t="shared" si="87"/>
        <v>604.614060898758</v>
      </c>
      <c r="R305" s="710">
        <f t="shared" si="88"/>
        <v>593.02314120042229</v>
      </c>
      <c r="S305" s="710">
        <f t="shared" si="89"/>
        <v>586.03669922920608</v>
      </c>
      <c r="T305" s="710">
        <f t="shared" si="90"/>
        <v>583.68722176387189</v>
      </c>
    </row>
    <row r="306" spans="2:20">
      <c r="B306" s="580">
        <v>232</v>
      </c>
      <c r="C306" s="710">
        <f t="shared" si="75"/>
        <v>0.87920190994568803</v>
      </c>
      <c r="D306" s="710">
        <f t="shared" si="76"/>
        <v>1390.734748680768</v>
      </c>
      <c r="E306" s="710">
        <f t="shared" si="77"/>
        <v>481.28461437336318</v>
      </c>
      <c r="F306" s="710">
        <f t="shared" si="78"/>
        <v>316.66099206230979</v>
      </c>
      <c r="G306" s="710">
        <f t="shared" si="79"/>
        <v>299.35870614922817</v>
      </c>
      <c r="H306" s="717">
        <f t="shared" si="80"/>
        <v>298.01250758712138</v>
      </c>
      <c r="I306" s="710">
        <f t="shared" si="81"/>
        <v>298.01013818947899</v>
      </c>
      <c r="J306" s="710">
        <f t="shared" si="82"/>
        <v>298.00853985554733</v>
      </c>
      <c r="K306" s="710">
        <f t="shared" si="83"/>
        <v>298.00761762223772</v>
      </c>
      <c r="L306" s="710">
        <f t="shared" si="84"/>
        <v>298.00731588505499</v>
      </c>
      <c r="N306" s="580">
        <v>232</v>
      </c>
      <c r="O306" s="710">
        <f t="shared" si="85"/>
        <v>0.87920190994568803</v>
      </c>
      <c r="P306" s="710">
        <f t="shared" si="86"/>
        <v>621.85264417799533</v>
      </c>
      <c r="Q306" s="710">
        <f t="shared" si="87"/>
        <v>605.73008226726449</v>
      </c>
      <c r="R306" s="710">
        <f t="shared" si="88"/>
        <v>594.15246912065334</v>
      </c>
      <c r="S306" s="710">
        <f t="shared" si="89"/>
        <v>587.17399509465679</v>
      </c>
      <c r="T306" s="710">
        <f t="shared" si="90"/>
        <v>584.82710930163091</v>
      </c>
    </row>
    <row r="307" spans="2:20">
      <c r="B307" s="580">
        <v>233</v>
      </c>
      <c r="C307" s="710">
        <f t="shared" si="75"/>
        <v>0.88299157335062628</v>
      </c>
      <c r="D307" s="710">
        <f t="shared" si="76"/>
        <v>1391.2239185795027</v>
      </c>
      <c r="E307" s="710">
        <f t="shared" si="77"/>
        <v>482.15927096604946</v>
      </c>
      <c r="F307" s="710">
        <f t="shared" si="78"/>
        <v>316.8339928565195</v>
      </c>
      <c r="G307" s="710">
        <f t="shared" si="79"/>
        <v>299.37744352869873</v>
      </c>
      <c r="H307" s="717">
        <f t="shared" si="80"/>
        <v>298.01273051008195</v>
      </c>
      <c r="I307" s="710">
        <f t="shared" si="81"/>
        <v>298.01032730621023</v>
      </c>
      <c r="J307" s="710">
        <f t="shared" si="82"/>
        <v>298.00870568093615</v>
      </c>
      <c r="K307" s="710">
        <f t="shared" si="83"/>
        <v>298.00776980966094</v>
      </c>
      <c r="L307" s="710">
        <f t="shared" si="84"/>
        <v>298.00746357461384</v>
      </c>
      <c r="N307" s="580">
        <v>233</v>
      </c>
      <c r="O307" s="710">
        <f t="shared" si="85"/>
        <v>0.88299157335062628</v>
      </c>
      <c r="P307" s="710">
        <f t="shared" si="86"/>
        <v>622.94881087893918</v>
      </c>
      <c r="Q307" s="710">
        <f t="shared" si="87"/>
        <v>606.84480967817353</v>
      </c>
      <c r="R307" s="710">
        <f t="shared" si="88"/>
        <v>595.28048765516496</v>
      </c>
      <c r="S307" s="710">
        <f t="shared" si="89"/>
        <v>588.30997233604944</v>
      </c>
      <c r="T307" s="710">
        <f t="shared" si="90"/>
        <v>585.96567521044869</v>
      </c>
    </row>
    <row r="308" spans="2:20">
      <c r="B308" s="580">
        <v>234</v>
      </c>
      <c r="C308" s="710">
        <f t="shared" si="75"/>
        <v>0.88678123675556464</v>
      </c>
      <c r="D308" s="710">
        <f t="shared" si="76"/>
        <v>1391.7069561692579</v>
      </c>
      <c r="E308" s="710">
        <f t="shared" si="77"/>
        <v>483.0326509173529</v>
      </c>
      <c r="F308" s="710">
        <f t="shared" si="78"/>
        <v>317.00763645861741</v>
      </c>
      <c r="G308" s="710">
        <f t="shared" si="79"/>
        <v>299.39634031941381</v>
      </c>
      <c r="H308" s="717">
        <f t="shared" si="80"/>
        <v>298.01295631105694</v>
      </c>
      <c r="I308" s="710">
        <f t="shared" si="81"/>
        <v>298.01051900189964</v>
      </c>
      <c r="J308" s="710">
        <f t="shared" si="82"/>
        <v>298.00887387398279</v>
      </c>
      <c r="K308" s="710">
        <f t="shared" si="83"/>
        <v>298.0079242388523</v>
      </c>
      <c r="L308" s="710">
        <f t="shared" si="84"/>
        <v>298.00761346401072</v>
      </c>
      <c r="N308" s="580">
        <v>234</v>
      </c>
      <c r="O308" s="710">
        <f t="shared" si="85"/>
        <v>0.88678123675556464</v>
      </c>
      <c r="P308" s="710">
        <f t="shared" si="86"/>
        <v>624.04370664254179</v>
      </c>
      <c r="Q308" s="710">
        <f t="shared" si="87"/>
        <v>607.95824463174858</v>
      </c>
      <c r="R308" s="710">
        <f t="shared" si="88"/>
        <v>596.4071983221088</v>
      </c>
      <c r="S308" s="710">
        <f t="shared" si="89"/>
        <v>589.44463248224713</v>
      </c>
      <c r="T308" s="710">
        <f t="shared" si="90"/>
        <v>587.10292102267192</v>
      </c>
    </row>
    <row r="309" spans="2:20">
      <c r="B309" s="580">
        <v>235</v>
      </c>
      <c r="C309" s="710">
        <f t="shared" si="75"/>
        <v>0.89057090016050289</v>
      </c>
      <c r="D309" s="710">
        <f t="shared" si="76"/>
        <v>1392.1839610794566</v>
      </c>
      <c r="E309" s="710">
        <f t="shared" si="77"/>
        <v>483.90475077924555</v>
      </c>
      <c r="F309" s="710">
        <f t="shared" si="78"/>
        <v>317.18192004691952</v>
      </c>
      <c r="G309" s="710">
        <f t="shared" si="79"/>
        <v>299.41539690521216</v>
      </c>
      <c r="H309" s="717">
        <f t="shared" si="80"/>
        <v>298.01318501233993</v>
      </c>
      <c r="I309" s="710">
        <f t="shared" si="81"/>
        <v>298.01071329807087</v>
      </c>
      <c r="J309" s="710">
        <f t="shared" si="82"/>
        <v>298.00904445563577</v>
      </c>
      <c r="K309" s="710">
        <f t="shared" si="83"/>
        <v>298.00808093040428</v>
      </c>
      <c r="L309" s="710">
        <f t="shared" si="84"/>
        <v>298.00776557371677</v>
      </c>
      <c r="N309" s="580">
        <v>235</v>
      </c>
      <c r="O309" s="710">
        <f t="shared" si="85"/>
        <v>0.89057090016050289</v>
      </c>
      <c r="P309" s="710">
        <f t="shared" si="86"/>
        <v>625.13733294237636</v>
      </c>
      <c r="Q309" s="710">
        <f t="shared" si="87"/>
        <v>609.07038862651393</v>
      </c>
      <c r="R309" s="710">
        <f t="shared" si="88"/>
        <v>597.53260263787615</v>
      </c>
      <c r="S309" s="710">
        <f t="shared" si="89"/>
        <v>590.57797706033989</v>
      </c>
      <c r="T309" s="710">
        <f t="shared" si="90"/>
        <v>588.23884826887081</v>
      </c>
    </row>
    <row r="310" spans="2:20">
      <c r="B310" s="580">
        <v>236</v>
      </c>
      <c r="C310" s="710">
        <f t="shared" si="75"/>
        <v>0.89436056356544125</v>
      </c>
      <c r="D310" s="710">
        <f t="shared" si="76"/>
        <v>1392.6550312640672</v>
      </c>
      <c r="E310" s="710">
        <f t="shared" si="77"/>
        <v>484.77556722547962</v>
      </c>
      <c r="F310" s="710">
        <f t="shared" si="78"/>
        <v>317.35684080277059</v>
      </c>
      <c r="G310" s="710">
        <f t="shared" si="79"/>
        <v>299.43461366574365</v>
      </c>
      <c r="H310" s="717">
        <f t="shared" si="80"/>
        <v>298.01341663626368</v>
      </c>
      <c r="I310" s="710">
        <f t="shared" si="81"/>
        <v>298.01091021629531</v>
      </c>
      <c r="J310" s="710">
        <f t="shared" si="82"/>
        <v>298.00921744689731</v>
      </c>
      <c r="K310" s="710">
        <f t="shared" si="83"/>
        <v>298.00823990496707</v>
      </c>
      <c r="L310" s="710">
        <f t="shared" si="84"/>
        <v>298.00791992426161</v>
      </c>
      <c r="N310" s="580">
        <v>236</v>
      </c>
      <c r="O310" s="710">
        <f t="shared" si="85"/>
        <v>0.89436056356544125</v>
      </c>
      <c r="P310" s="710">
        <f t="shared" si="86"/>
        <v>626.22969125030727</v>
      </c>
      <c r="Q310" s="710">
        <f t="shared" si="87"/>
        <v>610.18124315925638</v>
      </c>
      <c r="R310" s="710">
        <f t="shared" si="88"/>
        <v>598.65670211710039</v>
      </c>
      <c r="S310" s="710">
        <f t="shared" si="89"/>
        <v>591.71000759564731</v>
      </c>
      <c r="T310" s="710">
        <f t="shared" si="90"/>
        <v>589.37345847784093</v>
      </c>
    </row>
    <row r="311" spans="2:20">
      <c r="B311" s="580">
        <v>237</v>
      </c>
      <c r="C311" s="710">
        <f t="shared" si="75"/>
        <v>0.89815022697037949</v>
      </c>
      <c r="D311" s="710">
        <f t="shared" si="76"/>
        <v>1393.1202630299294</v>
      </c>
      <c r="E311" s="710">
        <f t="shared" si="77"/>
        <v>485.64509704933778</v>
      </c>
      <c r="F311" s="710">
        <f t="shared" si="78"/>
        <v>317.53239591067523</v>
      </c>
      <c r="G311" s="710">
        <f t="shared" si="79"/>
        <v>299.45399097648277</v>
      </c>
      <c r="H311" s="717">
        <f t="shared" si="80"/>
        <v>298.01365120519978</v>
      </c>
      <c r="I311" s="710">
        <f t="shared" si="81"/>
        <v>298.01110977819155</v>
      </c>
      <c r="J311" s="710">
        <f t="shared" si="82"/>
        <v>298.00939286882277</v>
      </c>
      <c r="K311" s="710">
        <f t="shared" si="83"/>
        <v>298.00840118324754</v>
      </c>
      <c r="L311" s="710">
        <f t="shared" si="84"/>
        <v>298.00807653623315</v>
      </c>
      <c r="N311" s="580">
        <v>237</v>
      </c>
      <c r="O311" s="710">
        <f t="shared" si="85"/>
        <v>0.89815022697037949</v>
      </c>
      <c r="P311" s="710">
        <f t="shared" si="86"/>
        <v>627.32078303649268</v>
      </c>
      <c r="Q311" s="710">
        <f t="shared" si="87"/>
        <v>611.29080972502697</v>
      </c>
      <c r="R311" s="710">
        <f t="shared" si="88"/>
        <v>599.77949827265843</v>
      </c>
      <c r="S311" s="710">
        <f t="shared" si="89"/>
        <v>592.8407256117207</v>
      </c>
      <c r="T311" s="710">
        <f t="shared" si="90"/>
        <v>590.50675317660523</v>
      </c>
    </row>
    <row r="312" spans="2:20">
      <c r="B312" s="580">
        <v>238</v>
      </c>
      <c r="C312" s="710">
        <f t="shared" si="75"/>
        <v>0.90193989037531785</v>
      </c>
      <c r="D312" s="710">
        <f t="shared" si="76"/>
        <v>1393.5797510646</v>
      </c>
      <c r="E312" s="710">
        <f t="shared" si="77"/>
        <v>486.5133371614217</v>
      </c>
      <c r="F312" s="710">
        <f t="shared" si="78"/>
        <v>317.70858255842569</v>
      </c>
      <c r="G312" s="710">
        <f t="shared" si="79"/>
        <v>299.47352920874215</v>
      </c>
      <c r="H312" s="717">
        <f t="shared" si="80"/>
        <v>298.01388874155799</v>
      </c>
      <c r="I312" s="710">
        <f t="shared" si="81"/>
        <v>298.01131200542471</v>
      </c>
      <c r="J312" s="710">
        <f t="shared" si="82"/>
        <v>298.00957074252028</v>
      </c>
      <c r="K312" s="710">
        <f t="shared" si="83"/>
        <v>298.00856478600883</v>
      </c>
      <c r="L312" s="710">
        <f t="shared" si="84"/>
        <v>298.00823543027678</v>
      </c>
      <c r="N312" s="580">
        <v>238</v>
      </c>
      <c r="O312" s="710">
        <f t="shared" si="85"/>
        <v>0.90193989037531785</v>
      </c>
      <c r="P312" s="710">
        <f t="shared" si="86"/>
        <v>628.41060976938581</v>
      </c>
      <c r="Q312" s="710">
        <f t="shared" si="87"/>
        <v>612.3990898171437</v>
      </c>
      <c r="R312" s="710">
        <f t="shared" si="88"/>
        <v>600.90099261567332</v>
      </c>
      <c r="S312" s="710">
        <f t="shared" si="89"/>
        <v>593.97013263034478</v>
      </c>
      <c r="T312" s="710">
        <f t="shared" si="90"/>
        <v>591.63873389041635</v>
      </c>
    </row>
    <row r="313" spans="2:20">
      <c r="B313" s="580">
        <v>239</v>
      </c>
      <c r="C313" s="710">
        <f t="shared" si="75"/>
        <v>0.90572955378025621</v>
      </c>
      <c r="D313" s="710">
        <f t="shared" si="76"/>
        <v>1394.0335884637288</v>
      </c>
      <c r="E313" s="710">
        <f t="shared" si="77"/>
        <v>487.38028458747891</v>
      </c>
      <c r="F313" s="710">
        <f t="shared" si="78"/>
        <v>317.88539793722708</v>
      </c>
      <c r="G313" s="710">
        <f t="shared" si="79"/>
        <v>299.49322872968617</v>
      </c>
      <c r="H313" s="717">
        <f t="shared" si="80"/>
        <v>298.01412926778579</v>
      </c>
      <c r="I313" s="710">
        <f t="shared" si="81"/>
        <v>298.01151691970597</v>
      </c>
      <c r="J313" s="710">
        <f t="shared" si="82"/>
        <v>298.00975108914997</v>
      </c>
      <c r="K313" s="710">
        <f t="shared" si="83"/>
        <v>298.0087307340699</v>
      </c>
      <c r="L313" s="710">
        <f t="shared" si="84"/>
        <v>298.00839662709467</v>
      </c>
      <c r="N313" s="580">
        <v>239</v>
      </c>
      <c r="O313" s="710">
        <f t="shared" si="85"/>
        <v>0.90572955378025621</v>
      </c>
      <c r="P313" s="710">
        <f t="shared" si="86"/>
        <v>629.49917291573774</v>
      </c>
      <c r="Q313" s="710">
        <f t="shared" si="87"/>
        <v>613.50608492719311</v>
      </c>
      <c r="R313" s="710">
        <f t="shared" si="88"/>
        <v>602.02118665551598</v>
      </c>
      <c r="S313" s="710">
        <f t="shared" si="89"/>
        <v>595.09823017153985</v>
      </c>
      <c r="T313" s="710">
        <f t="shared" si="90"/>
        <v>592.76940214275828</v>
      </c>
    </row>
    <row r="314" spans="2:20">
      <c r="B314" s="580">
        <v>240</v>
      </c>
      <c r="C314" s="710">
        <f t="shared" si="75"/>
        <v>0.90951921718519446</v>
      </c>
      <c r="D314" s="710">
        <f t="shared" si="76"/>
        <v>1394.4818667579702</v>
      </c>
      <c r="E314" s="710">
        <f t="shared" si="77"/>
        <v>488.2459364662671</v>
      </c>
      <c r="F314" s="710">
        <f t="shared" si="78"/>
        <v>318.06283924182009</v>
      </c>
      <c r="G314" s="710">
        <f t="shared" si="79"/>
        <v>299.51308990234492</v>
      </c>
      <c r="H314" s="717">
        <f t="shared" si="80"/>
        <v>298.01437280636776</v>
      </c>
      <c r="I314" s="710">
        <f t="shared" si="81"/>
        <v>298.01172454279185</v>
      </c>
      <c r="J314" s="710">
        <f t="shared" si="82"/>
        <v>298.00993392992336</v>
      </c>
      <c r="K314" s="710">
        <f t="shared" si="83"/>
        <v>298.00889904830461</v>
      </c>
      <c r="L314" s="710">
        <f t="shared" si="84"/>
        <v>298.00856014744539</v>
      </c>
      <c r="N314" s="580">
        <v>240</v>
      </c>
      <c r="O314" s="710">
        <f t="shared" si="85"/>
        <v>0.90951921718519446</v>
      </c>
      <c r="P314" s="710">
        <f t="shared" si="86"/>
        <v>630.58647394059858</v>
      </c>
      <c r="Q314" s="710">
        <f t="shared" si="87"/>
        <v>614.61179654503212</v>
      </c>
      <c r="R314" s="710">
        <f t="shared" si="88"/>
        <v>603.14008189980734</v>
      </c>
      <c r="S314" s="710">
        <f t="shared" si="89"/>
        <v>596.22501975356374</v>
      </c>
      <c r="T314" s="710">
        <f t="shared" si="90"/>
        <v>593.8987594553488</v>
      </c>
    </row>
    <row r="315" spans="2:20">
      <c r="B315" s="580">
        <v>241</v>
      </c>
      <c r="C315" s="710">
        <f t="shared" si="75"/>
        <v>0.91330888059013282</v>
      </c>
      <c r="D315" s="710">
        <f t="shared" si="76"/>
        <v>1394.9246759394398</v>
      </c>
      <c r="E315" s="710">
        <f t="shared" si="77"/>
        <v>489.11029004745495</v>
      </c>
      <c r="F315" s="710">
        <f t="shared" si="78"/>
        <v>318.24090367059983</v>
      </c>
      <c r="G315" s="710">
        <f t="shared" si="79"/>
        <v>299.53311308562809</v>
      </c>
      <c r="H315" s="717">
        <f t="shared" si="80"/>
        <v>298.01461937982498</v>
      </c>
      <c r="I315" s="710">
        <f t="shared" si="81"/>
        <v>298.01193489648381</v>
      </c>
      <c r="J315" s="710">
        <f t="shared" si="82"/>
        <v>298.01011928610291</v>
      </c>
      <c r="K315" s="710">
        <f t="shared" si="83"/>
        <v>298.00906974964147</v>
      </c>
      <c r="L315" s="710">
        <f t="shared" si="84"/>
        <v>298.0087260121432</v>
      </c>
      <c r="N315" s="580">
        <v>241</v>
      </c>
      <c r="O315" s="710">
        <f t="shared" si="85"/>
        <v>0.91330888059013282</v>
      </c>
      <c r="P315" s="710">
        <f t="shared" si="86"/>
        <v>631.67251430732017</v>
      </c>
      <c r="Q315" s="710">
        <f t="shared" si="87"/>
        <v>615.71622615879039</v>
      </c>
      <c r="R315" s="710">
        <f t="shared" si="88"/>
        <v>604.2576798544203</v>
      </c>
      <c r="S315" s="710">
        <f t="shared" si="89"/>
        <v>597.35050289291394</v>
      </c>
      <c r="T315" s="710">
        <f t="shared" si="90"/>
        <v>595.02680734814146</v>
      </c>
    </row>
    <row r="316" spans="2:20">
      <c r="B316" s="580">
        <v>242</v>
      </c>
      <c r="C316" s="710">
        <f t="shared" si="75"/>
        <v>0.91709854399507107</v>
      </c>
      <c r="D316" s="710">
        <f t="shared" si="76"/>
        <v>1395.3621044877227</v>
      </c>
      <c r="E316" s="710">
        <f t="shared" si="77"/>
        <v>489.97334268955916</v>
      </c>
      <c r="F316" s="710">
        <f t="shared" si="78"/>
        <v>318.41958842573337</v>
      </c>
      <c r="G316" s="710">
        <f t="shared" si="79"/>
        <v>299.55329863433889</v>
      </c>
      <c r="H316" s="717">
        <f t="shared" si="80"/>
        <v>298.01486901071473</v>
      </c>
      <c r="I316" s="710">
        <f t="shared" si="81"/>
        <v>298.01214800262767</v>
      </c>
      <c r="J316" s="710">
        <f t="shared" si="82"/>
        <v>298.01030717900142</v>
      </c>
      <c r="K316" s="710">
        <f t="shared" si="83"/>
        <v>298.00924285906285</v>
      </c>
      <c r="L316" s="710">
        <f t="shared" si="84"/>
        <v>298.00889424205741</v>
      </c>
      <c r="N316" s="580">
        <v>242</v>
      </c>
      <c r="O316" s="710">
        <f t="shared" si="85"/>
        <v>0.91709854399507107</v>
      </c>
      <c r="P316" s="710">
        <f t="shared" si="86"/>
        <v>632.75729547755736</v>
      </c>
      <c r="Q316" s="710">
        <f t="shared" si="87"/>
        <v>616.81937525487228</v>
      </c>
      <c r="R316" s="710">
        <f t="shared" si="88"/>
        <v>605.37398202348197</v>
      </c>
      <c r="S316" s="710">
        <f t="shared" si="89"/>
        <v>598.47468110432987</v>
      </c>
      <c r="T316" s="710">
        <f t="shared" si="90"/>
        <v>596.15354733932702</v>
      </c>
    </row>
    <row r="317" spans="2:20">
      <c r="B317" s="580">
        <v>243</v>
      </c>
      <c r="C317" s="710">
        <f t="shared" si="75"/>
        <v>0.92088820740000943</v>
      </c>
      <c r="D317" s="710">
        <f t="shared" si="76"/>
        <v>1395.7942393954436</v>
      </c>
      <c r="E317" s="710">
        <f t="shared" si="77"/>
        <v>490.83509185791723</v>
      </c>
      <c r="F317" s="710">
        <f t="shared" si="78"/>
        <v>318.59889071327336</v>
      </c>
      <c r="G317" s="710">
        <f t="shared" si="79"/>
        <v>299.57364689918819</v>
      </c>
      <c r="H317" s="717">
        <f t="shared" si="80"/>
        <v>298.01512172162961</v>
      </c>
      <c r="I317" s="710">
        <f t="shared" si="81"/>
        <v>298.01236388311298</v>
      </c>
      <c r="J317" s="710">
        <f t="shared" si="82"/>
        <v>298.01049762998122</v>
      </c>
      <c r="K317" s="710">
        <f t="shared" si="83"/>
        <v>298.00941839760441</v>
      </c>
      <c r="L317" s="710">
        <f t="shared" si="84"/>
        <v>298.00906485811191</v>
      </c>
      <c r="N317" s="580">
        <v>243</v>
      </c>
      <c r="O317" s="710">
        <f t="shared" si="85"/>
        <v>0.92088820740000943</v>
      </c>
      <c r="P317" s="710">
        <f t="shared" si="86"/>
        <v>633.84081891127039</v>
      </c>
      <c r="Q317" s="710">
        <f t="shared" si="87"/>
        <v>617.92124531795866</v>
      </c>
      <c r="R317" s="710">
        <f t="shared" si="88"/>
        <v>606.48898990937528</v>
      </c>
      <c r="S317" s="710">
        <f t="shared" si="89"/>
        <v>599.59755590079453</v>
      </c>
      <c r="T317" s="710">
        <f t="shared" si="90"/>
        <v>597.27898094533657</v>
      </c>
    </row>
    <row r="318" spans="2:20">
      <c r="B318" s="580">
        <v>244</v>
      </c>
      <c r="C318" s="710">
        <f t="shared" si="75"/>
        <v>0.92467787080494768</v>
      </c>
      <c r="D318" s="710">
        <f t="shared" si="76"/>
        <v>1396.2211661934014</v>
      </c>
      <c r="E318" s="710">
        <f t="shared" si="77"/>
        <v>491.69553512269482</v>
      </c>
      <c r="F318" s="710">
        <f t="shared" si="78"/>
        <v>318.77880774326974</v>
      </c>
      <c r="G318" s="710">
        <f t="shared" si="79"/>
        <v>299.59415822680876</v>
      </c>
      <c r="H318" s="717">
        <f t="shared" si="80"/>
        <v>298.01537753519739</v>
      </c>
      <c r="I318" s="710">
        <f t="shared" si="81"/>
        <v>298.01258255987244</v>
      </c>
      <c r="J318" s="710">
        <f t="shared" si="82"/>
        <v>298.01069066045392</v>
      </c>
      <c r="K318" s="710">
        <f t="shared" si="83"/>
        <v>298.00959638635459</v>
      </c>
      <c r="L318" s="710">
        <f t="shared" si="84"/>
        <v>298.00923788128438</v>
      </c>
      <c r="N318" s="580">
        <v>244</v>
      </c>
      <c r="O318" s="710">
        <f t="shared" si="85"/>
        <v>0.92467787080494768</v>
      </c>
      <c r="P318" s="710">
        <f t="shared" si="86"/>
        <v>634.92308606672691</v>
      </c>
      <c r="Q318" s="710">
        <f t="shared" si="87"/>
        <v>619.02183783100895</v>
      </c>
      <c r="R318" s="710">
        <f t="shared" si="88"/>
        <v>607.60270501274135</v>
      </c>
      <c r="S318" s="710">
        <f t="shared" si="89"/>
        <v>600.71912879353681</v>
      </c>
      <c r="T318" s="710">
        <f t="shared" si="90"/>
        <v>598.4031096808427</v>
      </c>
    </row>
    <row r="319" spans="2:20">
      <c r="B319" s="580">
        <v>245</v>
      </c>
      <c r="C319" s="710">
        <f t="shared" si="75"/>
        <v>0.92846753420988604</v>
      </c>
      <c r="D319" s="710">
        <f t="shared" si="76"/>
        <v>1396.6429689752804</v>
      </c>
      <c r="E319" s="710">
        <f t="shared" si="77"/>
        <v>492.55467015692773</v>
      </c>
      <c r="F319" s="710">
        <f t="shared" si="78"/>
        <v>318.95933672987877</v>
      </c>
      <c r="G319" s="710">
        <f t="shared" si="79"/>
        <v>299.61483295976956</v>
      </c>
      <c r="H319" s="717">
        <f t="shared" si="80"/>
        <v>298.01563647408011</v>
      </c>
      <c r="I319" s="710">
        <f t="shared" si="81"/>
        <v>298.01280405488137</v>
      </c>
      <c r="J319" s="710">
        <f t="shared" si="82"/>
        <v>298.01088629187973</v>
      </c>
      <c r="K319" s="710">
        <f t="shared" si="83"/>
        <v>298.00977684645375</v>
      </c>
      <c r="L319" s="710">
        <f t="shared" si="84"/>
        <v>298.00941333260613</v>
      </c>
      <c r="N319" s="580">
        <v>245</v>
      </c>
      <c r="O319" s="710">
        <f t="shared" si="85"/>
        <v>0.92846753420988604</v>
      </c>
      <c r="P319" s="710">
        <f t="shared" si="86"/>
        <v>636.00409840050361</v>
      </c>
      <c r="Q319" s="710">
        <f t="shared" si="87"/>
        <v>620.12115427526317</v>
      </c>
      <c r="R319" s="710">
        <f t="shared" si="88"/>
        <v>608.71512883248135</v>
      </c>
      <c r="S319" s="710">
        <f t="shared" si="89"/>
        <v>601.83940129203347</v>
      </c>
      <c r="T319" s="710">
        <f t="shared" si="90"/>
        <v>599.52593505876177</v>
      </c>
    </row>
    <row r="320" spans="2:20">
      <c r="B320" s="580">
        <v>246</v>
      </c>
      <c r="C320" s="710">
        <f t="shared" si="75"/>
        <v>0.93225719761482428</v>
      </c>
      <c r="D320" s="710">
        <f t="shared" si="76"/>
        <v>1397.0597304219432</v>
      </c>
      <c r="E320" s="710">
        <f t="shared" si="77"/>
        <v>493.41249473459737</v>
      </c>
      <c r="F320" s="710">
        <f t="shared" si="78"/>
        <v>319.14047489146913</v>
      </c>
      <c r="G320" s="710">
        <f t="shared" si="79"/>
        <v>299.63567143659009</v>
      </c>
      <c r="H320" s="717">
        <f t="shared" si="80"/>
        <v>298.01589856097388</v>
      </c>
      <c r="I320" s="710">
        <f t="shared" si="81"/>
        <v>298.01302839015716</v>
      </c>
      <c r="J320" s="710">
        <f t="shared" si="82"/>
        <v>298.01108454576661</v>
      </c>
      <c r="K320" s="710">
        <f t="shared" si="83"/>
        <v>298.00995979909419</v>
      </c>
      <c r="L320" s="710">
        <f t="shared" si="84"/>
        <v>298.00959123316085</v>
      </c>
      <c r="N320" s="580">
        <v>246</v>
      </c>
      <c r="O320" s="710">
        <f t="shared" si="85"/>
        <v>0.93225719761482428</v>
      </c>
      <c r="P320" s="710">
        <f t="shared" si="86"/>
        <v>637.08385736748835</v>
      </c>
      <c r="Q320" s="710">
        <f t="shared" si="87"/>
        <v>621.21919613024409</v>
      </c>
      <c r="R320" s="710">
        <f t="shared" si="88"/>
        <v>609.82626286575874</v>
      </c>
      <c r="S320" s="710">
        <f t="shared" si="89"/>
        <v>602.95837490401073</v>
      </c>
      <c r="T320" s="710">
        <f t="shared" si="90"/>
        <v>600.64745859025618</v>
      </c>
    </row>
    <row r="321" spans="2:20">
      <c r="B321" s="580">
        <v>247</v>
      </c>
      <c r="C321" s="710">
        <f t="shared" si="75"/>
        <v>0.93604686101976264</v>
      </c>
      <c r="D321" s="710">
        <f t="shared" si="76"/>
        <v>1397.4715318253116</v>
      </c>
      <c r="E321" s="710">
        <f t="shared" si="77"/>
        <v>494.26900672873978</v>
      </c>
      <c r="F321" s="710">
        <f t="shared" si="78"/>
        <v>319.3222194507261</v>
      </c>
      <c r="G321" s="710">
        <f t="shared" si="79"/>
        <v>299.6566739917551</v>
      </c>
      <c r="H321" s="717">
        <f t="shared" si="80"/>
        <v>298.01616381860811</v>
      </c>
      <c r="I321" s="710">
        <f t="shared" si="81"/>
        <v>298.01325558775875</v>
      </c>
      <c r="J321" s="710">
        <f t="shared" si="82"/>
        <v>298.0112854436702</v>
      </c>
      <c r="K321" s="710">
        <f t="shared" si="83"/>
        <v>298.01014526551882</v>
      </c>
      <c r="L321" s="710">
        <f t="shared" si="84"/>
        <v>298.00977160408468</v>
      </c>
      <c r="N321" s="580">
        <v>247</v>
      </c>
      <c r="O321" s="710">
        <f t="shared" si="85"/>
        <v>0.93604686101976264</v>
      </c>
      <c r="P321" s="710">
        <f t="shared" si="86"/>
        <v>638.16236442088234</v>
      </c>
      <c r="Q321" s="710">
        <f t="shared" si="87"/>
        <v>622.31596487375896</v>
      </c>
      <c r="R321" s="710">
        <f t="shared" si="88"/>
        <v>610.93610860800072</v>
      </c>
      <c r="S321" s="710">
        <f t="shared" si="89"/>
        <v>604.07605113544719</v>
      </c>
      <c r="T321" s="710">
        <f t="shared" si="90"/>
        <v>601.76768178473617</v>
      </c>
    </row>
    <row r="322" spans="2:20">
      <c r="B322" s="580">
        <v>248</v>
      </c>
      <c r="C322" s="710">
        <f t="shared" si="75"/>
        <v>0.939836524424701</v>
      </c>
      <c r="D322" s="710">
        <f t="shared" si="76"/>
        <v>1397.8784531118445</v>
      </c>
      <c r="E322" s="710">
        <f t="shared" si="77"/>
        <v>495.12420410958669</v>
      </c>
      <c r="F322" s="710">
        <f t="shared" si="78"/>
        <v>319.5045676347529</v>
      </c>
      <c r="G322" s="710">
        <f t="shared" si="79"/>
        <v>299.67784095572893</v>
      </c>
      <c r="H322" s="717">
        <f t="shared" si="80"/>
        <v>298.01643226974511</v>
      </c>
      <c r="I322" s="710">
        <f t="shared" si="81"/>
        <v>298.01348566978612</v>
      </c>
      <c r="J322" s="710">
        <f t="shared" si="82"/>
        <v>298.01148900719272</v>
      </c>
      <c r="K322" s="710">
        <f t="shared" si="83"/>
        <v>298.01033326702111</v>
      </c>
      <c r="L322" s="710">
        <f t="shared" si="84"/>
        <v>298.00995446656515</v>
      </c>
      <c r="N322" s="580">
        <v>248</v>
      </c>
      <c r="O322" s="710">
        <f t="shared" si="85"/>
        <v>0.939836524424701</v>
      </c>
      <c r="P322" s="710">
        <f t="shared" si="86"/>
        <v>639.23962101220184</v>
      </c>
      <c r="Q322" s="710">
        <f t="shared" si="87"/>
        <v>623.41146198190154</v>
      </c>
      <c r="R322" s="710">
        <f t="shared" si="88"/>
        <v>612.04466755290105</v>
      </c>
      <c r="S322" s="710">
        <f t="shared" si="89"/>
        <v>605.19243149057525</v>
      </c>
      <c r="T322" s="710">
        <f t="shared" si="90"/>
        <v>602.8866061498619</v>
      </c>
    </row>
    <row r="323" spans="2:20">
      <c r="B323" s="580">
        <v>249</v>
      </c>
      <c r="C323" s="710">
        <f t="shared" si="75"/>
        <v>0.94362618782963925</v>
      </c>
      <c r="D323" s="710">
        <f t="shared" si="76"/>
        <v>1398.2805728656176</v>
      </c>
      <c r="E323" s="710">
        <f t="shared" si="77"/>
        <v>495.97808494273909</v>
      </c>
      <c r="F323" s="710">
        <f t="shared" si="78"/>
        <v>319.68751667516966</v>
      </c>
      <c r="G323" s="710">
        <f t="shared" si="79"/>
        <v>299.6991726549702</v>
      </c>
      <c r="H323" s="717">
        <f t="shared" si="80"/>
        <v>298.01670393717944</v>
      </c>
      <c r="I323" s="710">
        <f t="shared" si="81"/>
        <v>298.01371865837962</v>
      </c>
      <c r="J323" s="710">
        <f t="shared" si="82"/>
        <v>298.01169525798292</v>
      </c>
      <c r="K323" s="710">
        <f t="shared" si="83"/>
        <v>298.01052382494436</v>
      </c>
      <c r="L323" s="710">
        <f t="shared" si="84"/>
        <v>298.01013984184084</v>
      </c>
      <c r="N323" s="580">
        <v>249</v>
      </c>
      <c r="O323" s="710">
        <f t="shared" si="85"/>
        <v>0.94362618782963925</v>
      </c>
      <c r="P323" s="710">
        <f t="shared" si="86"/>
        <v>640.31562859128007</v>
      </c>
      <c r="Q323" s="710">
        <f t="shared" si="87"/>
        <v>624.50568892905414</v>
      </c>
      <c r="R323" s="710">
        <f t="shared" si="88"/>
        <v>613.15194119242153</v>
      </c>
      <c r="S323" s="710">
        <f t="shared" si="89"/>
        <v>606.3075174718831</v>
      </c>
      <c r="T323" s="710">
        <f t="shared" si="90"/>
        <v>604.0042331915455</v>
      </c>
    </row>
    <row r="324" spans="2:20">
      <c r="B324" s="580">
        <v>250</v>
      </c>
      <c r="C324" s="710">
        <f t="shared" si="75"/>
        <v>0.94741585123457761</v>
      </c>
      <c r="D324" s="710">
        <f t="shared" si="76"/>
        <v>1398.6779683510133</v>
      </c>
      <c r="E324" s="710">
        <f t="shared" si="77"/>
        <v>496.83064738737238</v>
      </c>
      <c r="F324" s="710">
        <f t="shared" si="78"/>
        <v>319.87106380821012</v>
      </c>
      <c r="G324" s="710">
        <f t="shared" si="79"/>
        <v>299.7206694119468</v>
      </c>
      <c r="H324" s="717">
        <f t="shared" si="80"/>
        <v>298.0169788437376</v>
      </c>
      <c r="I324" s="710">
        <f t="shared" si="81"/>
        <v>298.01395457571937</v>
      </c>
      <c r="J324" s="710">
        <f t="shared" si="82"/>
        <v>298.01190421773504</v>
      </c>
      <c r="K324" s="710">
        <f t="shared" si="83"/>
        <v>298.0107169606809</v>
      </c>
      <c r="L324" s="710">
        <f t="shared" si="84"/>
        <v>298.01032775120069</v>
      </c>
      <c r="N324" s="580">
        <v>250</v>
      </c>
      <c r="O324" s="710">
        <f t="shared" si="85"/>
        <v>0.94741585123457761</v>
      </c>
      <c r="P324" s="710">
        <f t="shared" si="86"/>
        <v>641.3903886062692</v>
      </c>
      <c r="Q324" s="710">
        <f t="shared" si="87"/>
        <v>625.59864718788992</v>
      </c>
      <c r="R324" s="710">
        <f t="shared" si="88"/>
        <v>614.25793101679392</v>
      </c>
      <c r="S324" s="710">
        <f t="shared" si="89"/>
        <v>607.42131058011682</v>
      </c>
      <c r="T324" s="710">
        <f t="shared" si="90"/>
        <v>605.12056441395305</v>
      </c>
    </row>
    <row r="325" spans="2:20">
      <c r="B325" s="580">
        <v>251</v>
      </c>
      <c r="C325" s="710">
        <f t="shared" si="75"/>
        <v>0.95120551463951586</v>
      </c>
      <c r="D325" s="710">
        <f t="shared" si="76"/>
        <v>1399.0707155350262</v>
      </c>
      <c r="E325" s="710">
        <f t="shared" si="77"/>
        <v>497.68188969447203</v>
      </c>
      <c r="F325" s="710">
        <f t="shared" si="78"/>
        <v>320.05520627481621</v>
      </c>
      <c r="G325" s="710">
        <f t="shared" si="79"/>
        <v>299.74233154515053</v>
      </c>
      <c r="H325" s="717">
        <f t="shared" si="80"/>
        <v>298.01725701227741</v>
      </c>
      <c r="I325" s="710">
        <f t="shared" si="81"/>
        <v>298.01419344402495</v>
      </c>
      <c r="J325" s="710">
        <f t="shared" si="82"/>
        <v>298.0121159081886</v>
      </c>
      <c r="K325" s="710">
        <f t="shared" si="83"/>
        <v>298.010912695672</v>
      </c>
      <c r="L325" s="710">
        <f t="shared" si="84"/>
        <v>298.01051821598355</v>
      </c>
      <c r="N325" s="580">
        <v>251</v>
      </c>
      <c r="O325" s="710">
        <f t="shared" si="85"/>
        <v>0.95120551463951586</v>
      </c>
      <c r="P325" s="710">
        <f t="shared" si="86"/>
        <v>642.46390250364254</v>
      </c>
      <c r="Q325" s="710">
        <f t="shared" si="87"/>
        <v>626.69033822937422</v>
      </c>
      <c r="R325" s="710">
        <f t="shared" si="88"/>
        <v>615.36263851452247</v>
      </c>
      <c r="S325" s="710">
        <f t="shared" si="89"/>
        <v>608.53381231428261</v>
      </c>
      <c r="T325" s="710">
        <f t="shared" si="90"/>
        <v>606.23560131950671</v>
      </c>
    </row>
    <row r="326" spans="2:20">
      <c r="B326" s="580">
        <v>252</v>
      </c>
      <c r="C326" s="710">
        <f t="shared" si="75"/>
        <v>0.95499517804445422</v>
      </c>
      <c r="D326" s="710">
        <f t="shared" si="76"/>
        <v>1399.4588891091907</v>
      </c>
      <c r="E326" s="710">
        <f t="shared" si="77"/>
        <v>498.53181020509999</v>
      </c>
      <c r="F326" s="710">
        <f t="shared" si="78"/>
        <v>320.23994132072977</v>
      </c>
      <c r="G326" s="710">
        <f t="shared" si="79"/>
        <v>299.76415936911195</v>
      </c>
      <c r="H326" s="717">
        <f t="shared" si="80"/>
        <v>298.01753846568738</v>
      </c>
      <c r="I326" s="710">
        <f t="shared" si="81"/>
        <v>298.01443528555478</v>
      </c>
      <c r="J326" s="710">
        <f t="shared" si="82"/>
        <v>298.01233035112756</v>
      </c>
      <c r="K326" s="710">
        <f t="shared" si="83"/>
        <v>298.01111105140677</v>
      </c>
      <c r="L326" s="710">
        <f t="shared" si="84"/>
        <v>298.0107112575775</v>
      </c>
      <c r="N326" s="580">
        <v>252</v>
      </c>
      <c r="O326" s="710">
        <f t="shared" si="85"/>
        <v>0.95499517804445422</v>
      </c>
      <c r="P326" s="710">
        <f t="shared" si="86"/>
        <v>643.53617172819622</v>
      </c>
      <c r="Q326" s="710">
        <f t="shared" si="87"/>
        <v>627.78076352276696</v>
      </c>
      <c r="R326" s="710">
        <f t="shared" si="88"/>
        <v>616.46606517238524</v>
      </c>
      <c r="S326" s="710">
        <f t="shared" si="89"/>
        <v>609.64502417164886</v>
      </c>
      <c r="T326" s="710">
        <f t="shared" si="90"/>
        <v>607.34934540888651</v>
      </c>
    </row>
    <row r="327" spans="2:20">
      <c r="B327" s="580">
        <v>253</v>
      </c>
      <c r="C327" s="710">
        <f t="shared" si="75"/>
        <v>0.95878484144939247</v>
      </c>
      <c r="D327" s="710">
        <f t="shared" si="76"/>
        <v>1399.842562511139</v>
      </c>
      <c r="E327" s="710">
        <f t="shared" si="77"/>
        <v>499.38040734869105</v>
      </c>
      <c r="F327" s="710">
        <f t="shared" si="78"/>
        <v>320.4252661965827</v>
      </c>
      <c r="G327" s="710">
        <f t="shared" si="79"/>
        <v>299.78615319441548</v>
      </c>
      <c r="H327" s="717">
        <f t="shared" si="80"/>
        <v>298.01782322688632</v>
      </c>
      <c r="I327" s="710">
        <f t="shared" si="81"/>
        <v>298.0146801226054</v>
      </c>
      <c r="J327" s="710">
        <f t="shared" si="82"/>
        <v>298.01254756838006</v>
      </c>
      <c r="K327" s="710">
        <f t="shared" si="83"/>
        <v>298.01131204942197</v>
      </c>
      <c r="L327" s="710">
        <f t="shared" si="84"/>
        <v>298.0109068974192</v>
      </c>
      <c r="N327" s="580">
        <v>253</v>
      </c>
      <c r="O327" s="710">
        <f t="shared" si="85"/>
        <v>0.95878484144939247</v>
      </c>
      <c r="P327" s="710">
        <f t="shared" si="86"/>
        <v>644.60719772305129</v>
      </c>
      <c r="Q327" s="710">
        <f t="shared" si="87"/>
        <v>628.8699245356247</v>
      </c>
      <c r="R327" s="710">
        <f t="shared" si="88"/>
        <v>617.56821247543689</v>
      </c>
      <c r="S327" s="710">
        <f t="shared" si="89"/>
        <v>610.7549476477476</v>
      </c>
      <c r="T327" s="710">
        <f t="shared" si="90"/>
        <v>608.46179818103292</v>
      </c>
    </row>
    <row r="328" spans="2:20">
      <c r="B328" s="580">
        <v>254</v>
      </c>
      <c r="C328" s="710">
        <f t="shared" si="75"/>
        <v>0.96257450485433083</v>
      </c>
      <c r="D328" s="710">
        <f t="shared" si="76"/>
        <v>1400.2218079457928</v>
      </c>
      <c r="E328" s="710">
        <f t="shared" si="77"/>
        <v>500.22767964137842</v>
      </c>
      <c r="F328" s="710">
        <f t="shared" si="78"/>
        <v>320.61117815798445</v>
      </c>
      <c r="G328" s="710">
        <f t="shared" si="79"/>
        <v>299.80831332771442</v>
      </c>
      <c r="H328" s="717">
        <f t="shared" si="80"/>
        <v>298.01811131882295</v>
      </c>
      <c r="I328" s="710">
        <f t="shared" si="81"/>
        <v>298.01492797751104</v>
      </c>
      <c r="J328" s="710">
        <f t="shared" si="82"/>
        <v>298.01276758181757</v>
      </c>
      <c r="K328" s="710">
        <f t="shared" si="83"/>
        <v>298.01151571130117</v>
      </c>
      <c r="L328" s="710">
        <f t="shared" si="84"/>
        <v>298.01110515699349</v>
      </c>
      <c r="N328" s="580">
        <v>254</v>
      </c>
      <c r="O328" s="710">
        <f t="shared" si="85"/>
        <v>0.96257450485433083</v>
      </c>
      <c r="P328" s="710">
        <f t="shared" si="86"/>
        <v>645.67698192965531</v>
      </c>
      <c r="Q328" s="710">
        <f t="shared" si="87"/>
        <v>629.95782273380235</v>
      </c>
      <c r="R328" s="710">
        <f t="shared" si="88"/>
        <v>618.66908190700985</v>
      </c>
      <c r="S328" s="710">
        <f t="shared" si="89"/>
        <v>611.86358423637694</v>
      </c>
      <c r="T328" s="710">
        <f t="shared" si="90"/>
        <v>609.57296113314806</v>
      </c>
    </row>
    <row r="329" spans="2:20">
      <c r="B329" s="580">
        <v>255</v>
      </c>
      <c r="C329" s="710">
        <f t="shared" si="75"/>
        <v>0.96636416825926907</v>
      </c>
      <c r="D329" s="710">
        <f t="shared" si="76"/>
        <v>1400.5966964061975</v>
      </c>
      <c r="E329" s="710">
        <f t="shared" si="77"/>
        <v>501.07362568434866</v>
      </c>
      <c r="F329" s="710">
        <f t="shared" si="78"/>
        <v>320.7976744656076</v>
      </c>
      <c r="G329" s="710">
        <f t="shared" si="79"/>
        <v>299.8306400717459</v>
      </c>
      <c r="H329" s="717">
        <f t="shared" si="80"/>
        <v>298.01840276447507</v>
      </c>
      <c r="I329" s="710">
        <f t="shared" si="81"/>
        <v>298.01517887264316</v>
      </c>
      <c r="J329" s="710">
        <f t="shared" si="82"/>
        <v>298.01299041335449</v>
      </c>
      <c r="K329" s="710">
        <f t="shared" si="83"/>
        <v>298.01172205867442</v>
      </c>
      <c r="L329" s="710">
        <f t="shared" si="84"/>
        <v>298.01130605783271</v>
      </c>
      <c r="N329" s="580">
        <v>255</v>
      </c>
      <c r="O329" s="710">
        <f t="shared" si="85"/>
        <v>0.96636416825926907</v>
      </c>
      <c r="P329" s="710">
        <f t="shared" si="86"/>
        <v>646.74552578778503</v>
      </c>
      <c r="Q329" s="710">
        <f t="shared" si="87"/>
        <v>631.04445958145504</v>
      </c>
      <c r="R329" s="710">
        <f t="shared" si="88"/>
        <v>619.76867494871692</v>
      </c>
      <c r="S329" s="710">
        <f t="shared" si="89"/>
        <v>612.9709354296034</v>
      </c>
      <c r="T329" s="710">
        <f t="shared" si="90"/>
        <v>610.68283576069825</v>
      </c>
    </row>
    <row r="330" spans="2:20">
      <c r="B330" s="580">
        <v>256</v>
      </c>
      <c r="C330" s="710">
        <f t="shared" si="75"/>
        <v>0.97015383166420743</v>
      </c>
      <c r="D330" s="710">
        <f t="shared" si="76"/>
        <v>1400.9672976940033</v>
      </c>
      <c r="E330" s="710">
        <f t="shared" si="77"/>
        <v>501.9182441622246</v>
      </c>
      <c r="F330" s="710">
        <f t="shared" si="78"/>
        <v>320.98475238527118</v>
      </c>
      <c r="G330" s="710">
        <f t="shared" si="79"/>
        <v>299.85313372534648</v>
      </c>
      <c r="H330" s="717">
        <f t="shared" si="80"/>
        <v>298.01869758684938</v>
      </c>
      <c r="I330" s="710">
        <f t="shared" si="81"/>
        <v>298.01543283040985</v>
      </c>
      <c r="J330" s="710">
        <f t="shared" si="82"/>
        <v>298.0132160849476</v>
      </c>
      <c r="K330" s="710">
        <f t="shared" si="83"/>
        <v>298.01193111321754</v>
      </c>
      <c r="L330" s="710">
        <f t="shared" si="84"/>
        <v>298.01150962151615</v>
      </c>
      <c r="N330" s="580">
        <v>256</v>
      </c>
      <c r="O330" s="710">
        <f t="shared" si="85"/>
        <v>0.97015383166420743</v>
      </c>
      <c r="P330" s="710">
        <f t="shared" si="86"/>
        <v>647.81283073554744</v>
      </c>
      <c r="Q330" s="710">
        <f t="shared" si="87"/>
        <v>632.12983654104085</v>
      </c>
      <c r="R330" s="710">
        <f t="shared" si="88"/>
        <v>620.86699308045308</v>
      </c>
      <c r="S330" s="710">
        <f t="shared" si="89"/>
        <v>614.07700271776321</v>
      </c>
      <c r="T330" s="710">
        <f t="shared" si="90"/>
        <v>611.79142355741612</v>
      </c>
    </row>
    <row r="331" spans="2:20">
      <c r="B331" s="580">
        <v>257</v>
      </c>
      <c r="C331" s="710">
        <f t="shared" ref="C331:C394" si="91">$C$73*B331</f>
        <v>0.97394349506914579</v>
      </c>
      <c r="D331" s="710">
        <f t="shared" ref="D331:D394" si="92">(1-2*FoAb-2*FoAb*BiCombAb)*D330+2*FoAb*E330+2*FoAb*BiCombAb*Tcomb</f>
        <v>1401.3336804395994</v>
      </c>
      <c r="E331" s="710">
        <f t="shared" ref="E331:E394" si="93">FoAb*D330+(1-2*FoAb)*E330+FoAb*F330</f>
        <v>502.76153384147614</v>
      </c>
      <c r="F331" s="710">
        <f t="shared" ref="F331:F394" si="94">FoAb*E330+(1-2*FoAb)*F330+FoAb*G330</f>
        <v>321.17240918802219</v>
      </c>
      <c r="G331" s="710">
        <f t="shared" ref="G331:G394" si="95">FoAb*F330+(1-2*FoAb)*G330+FoAb*H330</f>
        <v>299.87579458346681</v>
      </c>
      <c r="H331" s="717">
        <f t="shared" ref="H331:H394" si="96">_FoN1*G330+(1-_FoN1-_FoN2)*H330+_FoN2*I330</f>
        <v>298.01899580898078</v>
      </c>
      <c r="I331" s="710">
        <f t="shared" ref="I331:I394" si="97">FoCase*H330+(1-2*FoCase)*I330+FoCase*J330</f>
        <v>298.01568987325538</v>
      </c>
      <c r="J331" s="710">
        <f t="shared" ref="J331:J394" si="98">FoCase*I330+(1-2*FoCase)*J330+FoCase*K330</f>
        <v>298.01344461859537</v>
      </c>
      <c r="K331" s="710">
        <f t="shared" ref="K331:K394" si="99">FoCase*J330+(1-2*FoCase)*K330+FoCase*L330</f>
        <v>298.01214289665154</v>
      </c>
      <c r="L331" s="710">
        <f t="shared" ref="L331:L394" si="100">(1-2*FoCase-2*FoCase*BiAtmCase)*L330+2*FoCase*K330+2*FoCase*BiAtmCase*Tatm</f>
        <v>298.01171586966956</v>
      </c>
      <c r="N331" s="580">
        <v>257</v>
      </c>
      <c r="O331" s="710">
        <f t="shared" ref="O331:O394" si="101">$O$73*N331</f>
        <v>0.97394349506914579</v>
      </c>
      <c r="P331" s="710">
        <f t="shared" ref="P331:P394" si="102">(1-2*FoCase-2*FoCase*BiCombCase)*P330+2*FoCase*Q330+2*FoCase*BiCombCase*Tcomb</f>
        <v>648.87889820938244</v>
      </c>
      <c r="Q331" s="710">
        <f t="shared" ref="Q331:Q394" si="103">FoCase*P330+(1-2*FoCase)*Q330+FoCase*R330</f>
        <v>633.21395507332159</v>
      </c>
      <c r="R331" s="710">
        <f t="shared" ref="R331:R394" si="104">FoCase*Q330+(1-2*FoCase)*R330+FoCase*S330</f>
        <v>621.96403778039735</v>
      </c>
      <c r="S331" s="710">
        <f t="shared" ref="S331:S394" si="105">FoCase*R330+(1-2*FoCase)*S330+FoCase*T330</f>
        <v>615.18178758946442</v>
      </c>
      <c r="T331" s="710">
        <f t="shared" ref="T331:T394" si="106">(1-2*FoCase-2*FoCase*BiAtmCase)*T330+2*FoCase*S330+2*FoCase*BiAtmCase*Tatm</f>
        <v>612.89872601530215</v>
      </c>
    </row>
    <row r="332" spans="2:20">
      <c r="B332" s="580">
        <v>258</v>
      </c>
      <c r="C332" s="710">
        <f t="shared" si="91"/>
        <v>0.97773315847408404</v>
      </c>
      <c r="D332" s="710">
        <f t="shared" si="92"/>
        <v>1401.6959121219088</v>
      </c>
      <c r="E332" s="710">
        <f t="shared" si="93"/>
        <v>503.60349356885905</v>
      </c>
      <c r="F332" s="710">
        <f t="shared" si="94"/>
        <v>321.36064215021457</v>
      </c>
      <c r="G332" s="710">
        <f t="shared" si="95"/>
        <v>299.89862293718744</v>
      </c>
      <c r="H332" s="717">
        <f t="shared" si="96"/>
        <v>298.01929745393187</v>
      </c>
      <c r="I332" s="710">
        <f t="shared" si="97"/>
        <v>298.01595002365951</v>
      </c>
      <c r="J332" s="710">
        <f t="shared" si="98"/>
        <v>298.01367603633764</v>
      </c>
      <c r="K332" s="710">
        <f t="shared" si="99"/>
        <v>298.01235743074216</v>
      </c>
      <c r="L332" s="710">
        <f t="shared" si="100"/>
        <v>298.01192482396436</v>
      </c>
      <c r="N332" s="580">
        <v>258</v>
      </c>
      <c r="O332" s="710">
        <f t="shared" si="101"/>
        <v>0.97773315847408404</v>
      </c>
      <c r="P332" s="710">
        <f t="shared" si="102"/>
        <v>649.94372964406421</v>
      </c>
      <c r="Q332" s="710">
        <f t="shared" si="103"/>
        <v>634.29681663736596</v>
      </c>
      <c r="R332" s="710">
        <f t="shared" si="104"/>
        <v>623.059810525015</v>
      </c>
      <c r="S332" s="710">
        <f t="shared" si="105"/>
        <v>616.28529153158979</v>
      </c>
      <c r="T332" s="710">
        <f t="shared" si="106"/>
        <v>614.00474462462705</v>
      </c>
    </row>
    <row r="333" spans="2:20">
      <c r="B333" s="580">
        <v>259</v>
      </c>
      <c r="C333" s="710">
        <f t="shared" si="91"/>
        <v>0.9815228218790224</v>
      </c>
      <c r="D333" s="710">
        <f t="shared" si="92"/>
        <v>1402.0540590878463</v>
      </c>
      <c r="E333" s="710">
        <f t="shared" si="93"/>
        <v>504.44412226988032</v>
      </c>
      <c r="F333" s="710">
        <f t="shared" si="94"/>
        <v>321.54944855358667</v>
      </c>
      <c r="G333" s="710">
        <f t="shared" si="95"/>
        <v>299.92161907373384</v>
      </c>
      <c r="H333" s="717">
        <f t="shared" si="96"/>
        <v>298.01960254479258</v>
      </c>
      <c r="I333" s="710">
        <f t="shared" si="97"/>
        <v>298.01621330413701</v>
      </c>
      <c r="J333" s="710">
        <f t="shared" si="98"/>
        <v>298.0139103602549</v>
      </c>
      <c r="K333" s="710">
        <f t="shared" si="99"/>
        <v>298.01257473729925</v>
      </c>
      <c r="L333" s="710">
        <f t="shared" si="100"/>
        <v>298.01213650611737</v>
      </c>
      <c r="N333" s="580">
        <v>259</v>
      </c>
      <c r="O333" s="710">
        <f t="shared" si="101"/>
        <v>0.9815228218790224</v>
      </c>
      <c r="P333" s="710">
        <f t="shared" si="102"/>
        <v>651.00732647270365</v>
      </c>
      <c r="Q333" s="710">
        <f t="shared" si="103"/>
        <v>635.37842269055045</v>
      </c>
      <c r="R333" s="710">
        <f t="shared" si="104"/>
        <v>624.15431278905942</v>
      </c>
      <c r="S333" s="710">
        <f t="shared" si="105"/>
        <v>617.38751602929756</v>
      </c>
      <c r="T333" s="710">
        <f t="shared" si="106"/>
        <v>615.10948087393365</v>
      </c>
    </row>
    <row r="334" spans="2:20">
      <c r="B334" s="580">
        <v>260</v>
      </c>
      <c r="C334" s="710">
        <f t="shared" si="91"/>
        <v>0.98531248528396065</v>
      </c>
      <c r="D334" s="710">
        <f t="shared" si="92"/>
        <v>1402.4081865714495</v>
      </c>
      <c r="E334" s="710">
        <f t="shared" si="93"/>
        <v>505.28341894729027</v>
      </c>
      <c r="F334" s="710">
        <f t="shared" si="94"/>
        <v>321.73882568533651</v>
      </c>
      <c r="G334" s="710">
        <f t="shared" si="95"/>
        <v>299.94478327649205</v>
      </c>
      <c r="H334" s="717">
        <f t="shared" si="96"/>
        <v>298.01991110467969</v>
      </c>
      <c r="I334" s="710">
        <f t="shared" si="97"/>
        <v>298.0164797372372</v>
      </c>
      <c r="J334" s="710">
        <f t="shared" si="98"/>
        <v>298.01414761246781</v>
      </c>
      <c r="K334" s="710">
        <f t="shared" si="99"/>
        <v>298.01279483817615</v>
      </c>
      <c r="L334" s="710">
        <f t="shared" si="100"/>
        <v>298.01235093789006</v>
      </c>
      <c r="N334" s="580">
        <v>260</v>
      </c>
      <c r="O334" s="710">
        <f t="shared" si="101"/>
        <v>0.98531248528396065</v>
      </c>
      <c r="P334" s="710">
        <f t="shared" si="102"/>
        <v>652.06969012674995</v>
      </c>
      <c r="Q334" s="710">
        <f t="shared" si="103"/>
        <v>636.45877468856236</v>
      </c>
      <c r="R334" s="710">
        <f t="shared" si="104"/>
        <v>625.24754604557393</v>
      </c>
      <c r="S334" s="710">
        <f t="shared" si="105"/>
        <v>618.48846256602428</v>
      </c>
      <c r="T334" s="710">
        <f t="shared" si="106"/>
        <v>616.21293625003898</v>
      </c>
    </row>
    <row r="335" spans="2:20">
      <c r="B335" s="580">
        <v>261</v>
      </c>
      <c r="C335" s="710">
        <f t="shared" si="91"/>
        <v>0.98910214868889901</v>
      </c>
      <c r="D335" s="710">
        <f t="shared" si="92"/>
        <v>1402.7583587126835</v>
      </c>
      <c r="E335" s="710">
        <f t="shared" si="93"/>
        <v>506.12138267960057</v>
      </c>
      <c r="F335" s="710">
        <f t="shared" si="94"/>
        <v>321.92877083819513</v>
      </c>
      <c r="G335" s="710">
        <f t="shared" si="95"/>
        <v>299.96811582502397</v>
      </c>
      <c r="H335" s="717">
        <f t="shared" si="96"/>
        <v>298.02022315673599</v>
      </c>
      <c r="I335" s="710">
        <f t="shared" si="97"/>
        <v>298.01674934554359</v>
      </c>
      <c r="J335" s="710">
        <f t="shared" si="98"/>
        <v>298.0143878151365</v>
      </c>
      <c r="K335" s="710">
        <f t="shared" si="99"/>
        <v>298.01301775526929</v>
      </c>
      <c r="L335" s="710">
        <f t="shared" si="100"/>
        <v>298.01256814108802</v>
      </c>
      <c r="N335" s="580">
        <v>261</v>
      </c>
      <c r="O335" s="710">
        <f t="shared" si="101"/>
        <v>0.98910214868889901</v>
      </c>
      <c r="P335" s="710">
        <f t="shared" si="102"/>
        <v>653.13082203599242</v>
      </c>
      <c r="Q335" s="710">
        <f t="shared" si="103"/>
        <v>637.53787408540074</v>
      </c>
      <c r="R335" s="710">
        <f t="shared" si="104"/>
        <v>626.33951176589426</v>
      </c>
      <c r="S335" s="710">
        <f t="shared" si="105"/>
        <v>619.58813262348656</v>
      </c>
      <c r="T335" s="710">
        <f t="shared" si="106"/>
        <v>617.31511223803591</v>
      </c>
    </row>
    <row r="336" spans="2:20">
      <c r="B336" s="580">
        <v>262</v>
      </c>
      <c r="C336" s="710">
        <f t="shared" si="91"/>
        <v>0.99289181209383726</v>
      </c>
      <c r="D336" s="710">
        <f t="shared" si="92"/>
        <v>1403.10463857593</v>
      </c>
      <c r="E336" s="710">
        <f t="shared" si="93"/>
        <v>506.95801261962805</v>
      </c>
      <c r="F336" s="710">
        <f t="shared" si="94"/>
        <v>322.11928131049808</v>
      </c>
      <c r="G336" s="710">
        <f t="shared" si="95"/>
        <v>299.99161699508289</v>
      </c>
      <c r="H336" s="717">
        <f t="shared" si="96"/>
        <v>298.02053872413035</v>
      </c>
      <c r="I336" s="710">
        <f t="shared" si="97"/>
        <v>298.01702215167285</v>
      </c>
      <c r="J336" s="710">
        <f t="shared" si="98"/>
        <v>298.01463099046038</v>
      </c>
      <c r="K336" s="710">
        <f t="shared" si="99"/>
        <v>298.01324351051744</v>
      </c>
      <c r="L336" s="710">
        <f t="shared" si="100"/>
        <v>298.01278813756039</v>
      </c>
      <c r="N336" s="580">
        <v>262</v>
      </c>
      <c r="O336" s="710">
        <f t="shared" si="101"/>
        <v>0.99289181209383726</v>
      </c>
      <c r="P336" s="710">
        <f t="shared" si="102"/>
        <v>654.19072362856309</v>
      </c>
      <c r="Q336" s="710">
        <f t="shared" si="103"/>
        <v>638.61572233337904</v>
      </c>
      <c r="R336" s="710">
        <f t="shared" si="104"/>
        <v>627.43021141965005</v>
      </c>
      <c r="S336" s="710">
        <f t="shared" si="105"/>
        <v>620.68652768168283</v>
      </c>
      <c r="T336" s="710">
        <f t="shared" si="106"/>
        <v>618.41601032129586</v>
      </c>
    </row>
    <row r="337" spans="2:20">
      <c r="B337" s="580">
        <v>263</v>
      </c>
      <c r="C337" s="710">
        <f t="shared" si="91"/>
        <v>0.99668147549877562</v>
      </c>
      <c r="D337" s="710">
        <f t="shared" si="92"/>
        <v>1403.4470881681614</v>
      </c>
      <c r="E337" s="710">
        <f t="shared" si="93"/>
        <v>507.79330799306388</v>
      </c>
      <c r="F337" s="710">
        <f t="shared" si="94"/>
        <v>322.31035440625516</v>
      </c>
      <c r="G337" s="710">
        <f t="shared" si="95"/>
        <v>300.01528705862904</v>
      </c>
      <c r="H337" s="717">
        <f t="shared" si="96"/>
        <v>298.02085783005674</v>
      </c>
      <c r="I337" s="710">
        <f t="shared" si="97"/>
        <v>298.01729817827481</v>
      </c>
      <c r="J337" s="710">
        <f t="shared" si="98"/>
        <v>298.01487716067726</v>
      </c>
      <c r="K337" s="710">
        <f t="shared" si="99"/>
        <v>298.01347212590144</v>
      </c>
      <c r="L337" s="710">
        <f t="shared" si="100"/>
        <v>298.01301094919933</v>
      </c>
      <c r="N337" s="580">
        <v>263</v>
      </c>
      <c r="O337" s="710">
        <f t="shared" si="101"/>
        <v>0.99668147549877562</v>
      </c>
      <c r="P337" s="710">
        <f t="shared" si="102"/>
        <v>655.24939633093766</v>
      </c>
      <c r="Q337" s="710">
        <f t="shared" si="103"/>
        <v>639.69232088312674</v>
      </c>
      <c r="R337" s="710">
        <f t="shared" si="104"/>
        <v>628.51964647476689</v>
      </c>
      <c r="S337" s="710">
        <f t="shared" si="105"/>
        <v>621.78364921889579</v>
      </c>
      <c r="T337" s="710">
        <f t="shared" si="106"/>
        <v>619.51563198147016</v>
      </c>
    </row>
    <row r="338" spans="2:20">
      <c r="B338" s="580">
        <v>264</v>
      </c>
      <c r="C338" s="710">
        <f t="shared" si="91"/>
        <v>1.000471138903714</v>
      </c>
      <c r="D338" s="710">
        <f t="shared" si="92"/>
        <v>1403.7857684568087</v>
      </c>
      <c r="E338" s="710">
        <f t="shared" si="93"/>
        <v>508.62726809706714</v>
      </c>
      <c r="F338" s="710">
        <f t="shared" si="94"/>
        <v>322.50198743521793</v>
      </c>
      <c r="G338" s="710">
        <f t="shared" si="95"/>
        <v>300.03912628384535</v>
      </c>
      <c r="H338" s="717">
        <f t="shared" si="96"/>
        <v>298.02118049773395</v>
      </c>
      <c r="I338" s="710">
        <f t="shared" si="97"/>
        <v>298.0175774480316</v>
      </c>
      <c r="J338" s="710">
        <f t="shared" si="98"/>
        <v>298.01512634806284</v>
      </c>
      <c r="K338" s="710">
        <f t="shared" si="99"/>
        <v>298.01370362344329</v>
      </c>
      <c r="L338" s="710">
        <f t="shared" si="100"/>
        <v>298.01323659793962</v>
      </c>
      <c r="N338" s="580">
        <v>264</v>
      </c>
      <c r="O338" s="710">
        <f t="shared" si="101"/>
        <v>1.000471138903714</v>
      </c>
      <c r="P338" s="710">
        <f t="shared" si="102"/>
        <v>656.30684156793814</v>
      </c>
      <c r="Q338" s="710">
        <f t="shared" si="103"/>
        <v>640.76767118359169</v>
      </c>
      <c r="R338" s="710">
        <f t="shared" si="104"/>
        <v>629.60781839746858</v>
      </c>
      <c r="S338" s="710">
        <f t="shared" si="105"/>
        <v>622.87949871169417</v>
      </c>
      <c r="T338" s="710">
        <f t="shared" si="106"/>
        <v>620.61397869849213</v>
      </c>
    </row>
    <row r="339" spans="2:20">
      <c r="B339" s="580">
        <v>265</v>
      </c>
      <c r="C339" s="710">
        <f t="shared" si="91"/>
        <v>1.0042608023086523</v>
      </c>
      <c r="D339" s="710">
        <f t="shared" si="92"/>
        <v>1404.1207393873271</v>
      </c>
      <c r="E339" s="710">
        <f t="shared" si="93"/>
        <v>509.45989229888312</v>
      </c>
      <c r="F339" s="710">
        <f t="shared" si="94"/>
        <v>322.69417771294604</v>
      </c>
      <c r="G339" s="710">
        <f t="shared" si="95"/>
        <v>300.0631349351529</v>
      </c>
      <c r="H339" s="717">
        <f t="shared" si="96"/>
        <v>298.02150675040514</v>
      </c>
      <c r="I339" s="710">
        <f t="shared" si="97"/>
        <v>298.01785998365756</v>
      </c>
      <c r="J339" s="710">
        <f t="shared" si="98"/>
        <v>298.01537857493048</v>
      </c>
      <c r="K339" s="710">
        <f t="shared" si="99"/>
        <v>298.01393802520579</v>
      </c>
      <c r="L339" s="710">
        <f t="shared" si="100"/>
        <v>298.01346510575769</v>
      </c>
      <c r="N339" s="580">
        <v>265</v>
      </c>
      <c r="O339" s="710">
        <f t="shared" si="101"/>
        <v>1.0042608023086523</v>
      </c>
      <c r="P339" s="710">
        <f t="shared" si="102"/>
        <v>657.36306076273468</v>
      </c>
      <c r="Q339" s="710">
        <f t="shared" si="103"/>
        <v>641.84177468204143</v>
      </c>
      <c r="R339" s="710">
        <f t="shared" si="104"/>
        <v>630.69472865227885</v>
      </c>
      <c r="S339" s="710">
        <f t="shared" si="105"/>
        <v>623.97407763493436</v>
      </c>
      <c r="T339" s="710">
        <f t="shared" si="106"/>
        <v>621.71105195057942</v>
      </c>
    </row>
    <row r="340" spans="2:20">
      <c r="B340" s="580">
        <v>266</v>
      </c>
      <c r="C340" s="710">
        <f t="shared" si="91"/>
        <v>1.0080504657135905</v>
      </c>
      <c r="D340" s="710">
        <f t="shared" si="92"/>
        <v>1404.4520599004634</v>
      </c>
      <c r="E340" s="710">
        <f t="shared" si="93"/>
        <v>510.29118003448519</v>
      </c>
      <c r="F340" s="710">
        <f t="shared" si="94"/>
        <v>322.88692256087126</v>
      </c>
      <c r="G340" s="710">
        <f t="shared" si="95"/>
        <v>300.08731327322664</v>
      </c>
      <c r="H340" s="717">
        <f t="shared" si="96"/>
        <v>298.02183661133733</v>
      </c>
      <c r="I340" s="710">
        <f t="shared" si="97"/>
        <v>298.01814580789812</v>
      </c>
      <c r="J340" s="710">
        <f t="shared" si="98"/>
        <v>298.01563386363034</v>
      </c>
      <c r="K340" s="710">
        <f t="shared" si="99"/>
        <v>298.01417535329216</v>
      </c>
      <c r="L340" s="710">
        <f t="shared" si="100"/>
        <v>298.01369649467148</v>
      </c>
      <c r="N340" s="580">
        <v>266</v>
      </c>
      <c r="O340" s="710">
        <f t="shared" si="101"/>
        <v>1.0080504657135905</v>
      </c>
      <c r="P340" s="710">
        <f t="shared" si="102"/>
        <v>658.41805533684715</v>
      </c>
      <c r="Q340" s="710">
        <f t="shared" si="103"/>
        <v>642.91463282406562</v>
      </c>
      <c r="R340" s="710">
        <f t="shared" si="104"/>
        <v>631.78037870202343</v>
      </c>
      <c r="S340" s="710">
        <f t="shared" si="105"/>
        <v>625.06738746176325</v>
      </c>
      <c r="T340" s="710">
        <f t="shared" si="106"/>
        <v>622.8068532142355</v>
      </c>
    </row>
    <row r="341" spans="2:20">
      <c r="B341" s="580">
        <v>267</v>
      </c>
      <c r="C341" s="710">
        <f t="shared" si="91"/>
        <v>1.0118401291185288</v>
      </c>
      <c r="D341" s="710">
        <f t="shared" si="92"/>
        <v>1404.7797879492316</v>
      </c>
      <c r="E341" s="710">
        <f t="shared" si="93"/>
        <v>511.12113080724072</v>
      </c>
      <c r="F341" s="710">
        <f t="shared" si="94"/>
        <v>323.08021930636005</v>
      </c>
      <c r="G341" s="710">
        <f t="shared" si="95"/>
        <v>300.11166155501127</v>
      </c>
      <c r="H341" s="717">
        <f t="shared" si="96"/>
        <v>298.02217010382088</v>
      </c>
      <c r="I341" s="710">
        <f t="shared" si="97"/>
        <v>298.01843494352983</v>
      </c>
      <c r="J341" s="710">
        <f t="shared" si="98"/>
        <v>298.01589223654889</v>
      </c>
      <c r="K341" s="710">
        <f t="shared" si="99"/>
        <v>298.01441562984519</v>
      </c>
      <c r="L341" s="710">
        <f t="shared" si="100"/>
        <v>298.01393078673988</v>
      </c>
      <c r="N341" s="580">
        <v>267</v>
      </c>
      <c r="O341" s="710">
        <f t="shared" si="101"/>
        <v>1.0118401291185288</v>
      </c>
      <c r="P341" s="710">
        <f t="shared" si="102"/>
        <v>659.4718267101473</v>
      </c>
      <c r="Q341" s="710">
        <f t="shared" si="103"/>
        <v>643.9862470535777</v>
      </c>
      <c r="R341" s="710">
        <f t="shared" si="104"/>
        <v>632.86477000783202</v>
      </c>
      <c r="S341" s="710">
        <f t="shared" si="105"/>
        <v>626.15942966361922</v>
      </c>
      <c r="T341" s="710">
        <f t="shared" si="106"/>
        <v>623.90138396425243</v>
      </c>
    </row>
    <row r="342" spans="2:20">
      <c r="B342" s="580">
        <v>268</v>
      </c>
      <c r="C342" s="710">
        <f t="shared" si="91"/>
        <v>1.0156297925234672</v>
      </c>
      <c r="D342" s="710">
        <f t="shared" si="92"/>
        <v>1405.1039805156022</v>
      </c>
      <c r="E342" s="710">
        <f t="shared" si="93"/>
        <v>511.94974418659956</v>
      </c>
      <c r="F342" s="710">
        <f t="shared" si="94"/>
        <v>323.27406528277447</v>
      </c>
      <c r="G342" s="710">
        <f t="shared" si="95"/>
        <v>300.13618003373676</v>
      </c>
      <c r="H342" s="717">
        <f t="shared" si="96"/>
        <v>298.02250725116892</v>
      </c>
      <c r="I342" s="710">
        <f t="shared" si="97"/>
        <v>298.0187274133595</v>
      </c>
      <c r="J342" s="710">
        <f t="shared" si="98"/>
        <v>298.01615371610865</v>
      </c>
      <c r="K342" s="710">
        <f t="shared" si="99"/>
        <v>298.01465887704677</v>
      </c>
      <c r="L342" s="710">
        <f t="shared" si="100"/>
        <v>298.01416800406173</v>
      </c>
      <c r="N342" s="580">
        <v>268</v>
      </c>
      <c r="O342" s="710">
        <f t="shared" si="101"/>
        <v>1.0156297925234672</v>
      </c>
      <c r="P342" s="710">
        <f t="shared" si="102"/>
        <v>660.52437630086058</v>
      </c>
      <c r="Q342" s="710">
        <f t="shared" si="103"/>
        <v>645.05661881281731</v>
      </c>
      <c r="R342" s="710">
        <f t="shared" si="104"/>
        <v>633.94790402913998</v>
      </c>
      <c r="S342" s="710">
        <f t="shared" si="105"/>
        <v>627.25020571023515</v>
      </c>
      <c r="T342" s="710">
        <f t="shared" si="106"/>
        <v>624.99464567371172</v>
      </c>
    </row>
    <row r="343" spans="2:20">
      <c r="B343" s="580">
        <v>269</v>
      </c>
      <c r="C343" s="710">
        <f t="shared" si="91"/>
        <v>1.0194194559284055</v>
      </c>
      <c r="D343" s="710">
        <f t="shared" si="92"/>
        <v>1405.424693626908</v>
      </c>
      <c r="E343" s="710">
        <f t="shared" si="93"/>
        <v>512.77701980680604</v>
      </c>
      <c r="F343" s="710">
        <f t="shared" si="94"/>
        <v>323.46845782953119</v>
      </c>
      <c r="G343" s="710">
        <f t="shared" si="95"/>
        <v>300.16086895893432</v>
      </c>
      <c r="H343" s="717">
        <f t="shared" si="96"/>
        <v>298.0228480767172</v>
      </c>
      <c r="I343" s="710">
        <f t="shared" si="97"/>
        <v>298.01902324022399</v>
      </c>
      <c r="J343" s="710">
        <f t="shared" si="98"/>
        <v>298.01641832476724</v>
      </c>
      <c r="K343" s="710">
        <f t="shared" si="99"/>
        <v>298.01490511711756</v>
      </c>
      <c r="L343" s="710">
        <f t="shared" si="100"/>
        <v>298.01440816877579</v>
      </c>
      <c r="N343" s="580">
        <v>269</v>
      </c>
      <c r="O343" s="710">
        <f t="shared" si="101"/>
        <v>1.0194194559284055</v>
      </c>
      <c r="P343" s="710">
        <f t="shared" si="102"/>
        <v>661.57570552556831</v>
      </c>
      <c r="Q343" s="710">
        <f t="shared" si="103"/>
        <v>646.12574954235174</v>
      </c>
      <c r="R343" s="710">
        <f t="shared" si="104"/>
        <v>635.02978222369097</v>
      </c>
      <c r="S343" s="710">
        <f t="shared" si="105"/>
        <v>628.33971706963939</v>
      </c>
      <c r="T343" s="710">
        <f t="shared" si="106"/>
        <v>626.08663981398729</v>
      </c>
    </row>
    <row r="344" spans="2:20">
      <c r="B344" s="580">
        <v>270</v>
      </c>
      <c r="C344" s="710">
        <f t="shared" si="91"/>
        <v>1.0232091193333437</v>
      </c>
      <c r="D344" s="710">
        <f t="shared" si="92"/>
        <v>1405.7419823719727</v>
      </c>
      <c r="E344" s="710">
        <f t="shared" si="93"/>
        <v>513.60295736563239</v>
      </c>
      <c r="F344" s="710">
        <f t="shared" si="94"/>
        <v>323.66339429215913</v>
      </c>
      <c r="G344" s="710">
        <f t="shared" si="95"/>
        <v>300.18572857645216</v>
      </c>
      <c r="H344" s="717">
        <f t="shared" si="96"/>
        <v>298.02319260382325</v>
      </c>
      <c r="I344" s="710">
        <f t="shared" si="97"/>
        <v>298.01932244698935</v>
      </c>
      <c r="J344" s="710">
        <f t="shared" si="98"/>
        <v>298.01668608501723</v>
      </c>
      <c r="K344" s="710">
        <f t="shared" si="99"/>
        <v>298.01515437231626</v>
      </c>
      <c r="L344" s="710">
        <f t="shared" si="100"/>
        <v>298.01465130305996</v>
      </c>
      <c r="N344" s="580">
        <v>270</v>
      </c>
      <c r="O344" s="710">
        <f t="shared" si="101"/>
        <v>1.0232091193333437</v>
      </c>
      <c r="P344" s="710">
        <f t="shared" si="102"/>
        <v>662.62581579920914</v>
      </c>
      <c r="Q344" s="710">
        <f t="shared" si="103"/>
        <v>647.1936406810778</v>
      </c>
      <c r="R344" s="710">
        <f t="shared" si="104"/>
        <v>636.11040604753828</v>
      </c>
      <c r="S344" s="710">
        <f t="shared" si="105"/>
        <v>629.42796520815841</v>
      </c>
      <c r="T344" s="710">
        <f t="shared" si="106"/>
        <v>627.1773678547471</v>
      </c>
    </row>
    <row r="345" spans="2:20">
      <c r="B345" s="580">
        <v>271</v>
      </c>
      <c r="C345" s="710">
        <f t="shared" si="91"/>
        <v>1.026998782738282</v>
      </c>
      <c r="D345" s="710">
        <f t="shared" si="92"/>
        <v>1406.0559009169663</v>
      </c>
      <c r="E345" s="710">
        <f t="shared" si="93"/>
        <v>514.42755662313482</v>
      </c>
      <c r="F345" s="710">
        <f t="shared" si="94"/>
        <v>323.85887202235534</v>
      </c>
      <c r="G345" s="710">
        <f t="shared" si="95"/>
        <v>300.2107591284713</v>
      </c>
      <c r="H345" s="717">
        <f t="shared" si="96"/>
        <v>298.02354085586603</v>
      </c>
      <c r="I345" s="710">
        <f t="shared" si="97"/>
        <v>298.01962505655069</v>
      </c>
      <c r="J345" s="710">
        <f t="shared" si="98"/>
        <v>298.01695701938547</v>
      </c>
      <c r="K345" s="710">
        <f t="shared" si="99"/>
        <v>298.01540666493895</v>
      </c>
      <c r="L345" s="710">
        <f t="shared" si="100"/>
        <v>298.01489742913083</v>
      </c>
      <c r="N345" s="580">
        <v>271</v>
      </c>
      <c r="O345" s="710">
        <f t="shared" si="101"/>
        <v>1.026998782738282</v>
      </c>
      <c r="P345" s="710">
        <f t="shared" si="102"/>
        <v>663.67470853508121</v>
      </c>
      <c r="Q345" s="710">
        <f t="shared" si="103"/>
        <v>648.26029366622436</v>
      </c>
      <c r="R345" s="710">
        <f t="shared" si="104"/>
        <v>637.18977695504691</v>
      </c>
      <c r="S345" s="710">
        <f t="shared" si="105"/>
        <v>630.51495159041838</v>
      </c>
      <c r="T345" s="710">
        <f t="shared" si="106"/>
        <v>628.26683126395517</v>
      </c>
    </row>
    <row r="346" spans="2:20">
      <c r="B346" s="580">
        <v>272</v>
      </c>
      <c r="C346" s="710">
        <f t="shared" si="91"/>
        <v>1.0307884461432204</v>
      </c>
      <c r="D346" s="710">
        <f t="shared" si="92"/>
        <v>1406.3665025209928</v>
      </c>
      <c r="E346" s="710">
        <f t="shared" si="93"/>
        <v>515.25081740043095</v>
      </c>
      <c r="F346" s="710">
        <f t="shared" si="94"/>
        <v>324.05488837803944</v>
      </c>
      <c r="G346" s="710">
        <f t="shared" si="95"/>
        <v>300.23596085352153</v>
      </c>
      <c r="H346" s="717">
        <f t="shared" si="96"/>
        <v>298.02389285624565</v>
      </c>
      <c r="I346" s="710">
        <f t="shared" si="97"/>
        <v>298.01993109183144</v>
      </c>
      <c r="J346" s="710">
        <f t="shared" si="98"/>
        <v>298.01723115043245</v>
      </c>
      <c r="K346" s="710">
        <f t="shared" si="99"/>
        <v>298.01566201731902</v>
      </c>
      <c r="L346" s="710">
        <f t="shared" si="100"/>
        <v>298.01514656924297</v>
      </c>
      <c r="N346" s="580">
        <v>272</v>
      </c>
      <c r="O346" s="710">
        <f t="shared" si="101"/>
        <v>1.0307884461432204</v>
      </c>
      <c r="P346" s="710">
        <f t="shared" si="102"/>
        <v>664.72238514484434</v>
      </c>
      <c r="Q346" s="710">
        <f t="shared" si="103"/>
        <v>649.32570993335366</v>
      </c>
      <c r="R346" s="710">
        <f t="shared" si="104"/>
        <v>638.26789639889557</v>
      </c>
      <c r="S346" s="710">
        <f t="shared" si="105"/>
        <v>631.60067767934765</v>
      </c>
      <c r="T346" s="710">
        <f t="shared" si="106"/>
        <v>629.35503150787315</v>
      </c>
    </row>
    <row r="347" spans="2:20">
      <c r="B347" s="580">
        <v>273</v>
      </c>
      <c r="C347" s="710">
        <f t="shared" si="91"/>
        <v>1.0345781095481588</v>
      </c>
      <c r="D347" s="710">
        <f t="shared" si="92"/>
        <v>1406.6738395514144</v>
      </c>
      <c r="E347" s="710">
        <f t="shared" si="93"/>
        <v>516.07273957849873</v>
      </c>
      <c r="F347" s="710">
        <f t="shared" si="94"/>
        <v>324.25144072340612</v>
      </c>
      <c r="G347" s="710">
        <f t="shared" si="95"/>
        <v>300.26133398649728</v>
      </c>
      <c r="H347" s="717">
        <f t="shared" si="96"/>
        <v>298.02424862838274</v>
      </c>
      <c r="I347" s="710">
        <f t="shared" si="97"/>
        <v>298.02024057578291</v>
      </c>
      <c r="J347" s="710">
        <f t="shared" si="98"/>
        <v>298.01750850075206</v>
      </c>
      <c r="K347" s="710">
        <f t="shared" si="99"/>
        <v>298.0159204518261</v>
      </c>
      <c r="L347" s="710">
        <f t="shared" si="100"/>
        <v>298.01539874568869</v>
      </c>
      <c r="N347" s="580">
        <v>273</v>
      </c>
      <c r="O347" s="710">
        <f t="shared" si="101"/>
        <v>1.0345781095481588</v>
      </c>
      <c r="P347" s="710">
        <f t="shared" si="102"/>
        <v>665.76884703852113</v>
      </c>
      <c r="Q347" s="710">
        <f t="shared" si="103"/>
        <v>650.38989091636358</v>
      </c>
      <c r="R347" s="710">
        <f t="shared" si="104"/>
        <v>639.34476583007893</v>
      </c>
      <c r="S347" s="710">
        <f t="shared" si="105"/>
        <v>632.68514493617818</v>
      </c>
      <c r="T347" s="710">
        <f t="shared" si="106"/>
        <v>630.44197005106309</v>
      </c>
    </row>
    <row r="348" spans="2:20">
      <c r="B348" s="580">
        <v>274</v>
      </c>
      <c r="C348" s="710">
        <f t="shared" si="91"/>
        <v>1.0383677729530971</v>
      </c>
      <c r="D348" s="710">
        <f t="shared" si="92"/>
        <v>1406.9779634989152</v>
      </c>
      <c r="E348" s="710">
        <f t="shared" si="93"/>
        <v>516.89332309699557</v>
      </c>
      <c r="F348" s="710">
        <f t="shared" si="94"/>
        <v>324.44852642897683</v>
      </c>
      <c r="G348" s="710">
        <f t="shared" si="95"/>
        <v>300.28687875867359</v>
      </c>
      <c r="H348" s="717">
        <f t="shared" si="96"/>
        <v>298.02460819571786</v>
      </c>
      <c r="I348" s="710">
        <f t="shared" si="97"/>
        <v>298.02055353138383</v>
      </c>
      <c r="J348" s="710">
        <f t="shared" si="98"/>
        <v>298.01778909297082</v>
      </c>
      <c r="K348" s="710">
        <f t="shared" si="99"/>
        <v>298.0161819908659</v>
      </c>
      <c r="L348" s="710">
        <f t="shared" si="100"/>
        <v>298.0156539807972</v>
      </c>
      <c r="N348" s="580">
        <v>274</v>
      </c>
      <c r="O348" s="710">
        <f t="shared" si="101"/>
        <v>1.0383677729530971</v>
      </c>
      <c r="P348" s="710">
        <f t="shared" si="102"/>
        <v>666.81409562449971</v>
      </c>
      <c r="Q348" s="710">
        <f t="shared" si="103"/>
        <v>651.45283804748965</v>
      </c>
      <c r="R348" s="710">
        <f t="shared" si="104"/>
        <v>640.42038669790929</v>
      </c>
      <c r="S348" s="710">
        <f t="shared" si="105"/>
        <v>633.76835482044771</v>
      </c>
      <c r="T348" s="710">
        <f t="shared" si="106"/>
        <v>631.5276483563888</v>
      </c>
    </row>
    <row r="349" spans="2:20">
      <c r="B349" s="580">
        <v>275</v>
      </c>
      <c r="C349" s="710">
        <f t="shared" si="91"/>
        <v>1.0421574363580353</v>
      </c>
      <c r="D349" s="710">
        <f t="shared" si="92"/>
        <v>1407.278924992311</v>
      </c>
      <c r="E349" s="710">
        <f t="shared" si="93"/>
        <v>517.71256795309898</v>
      </c>
      <c r="F349" s="710">
        <f t="shared" si="94"/>
        <v>324.64614287164926</v>
      </c>
      <c r="G349" s="710">
        <f t="shared" si="95"/>
        <v>300.31259539772196</v>
      </c>
      <c r="H349" s="717">
        <f t="shared" si="96"/>
        <v>298.02497158171127</v>
      </c>
      <c r="I349" s="710">
        <f t="shared" si="97"/>
        <v>298.02086998163992</v>
      </c>
      <c r="J349" s="710">
        <f t="shared" si="98"/>
        <v>298.01807294974748</v>
      </c>
      <c r="K349" s="710">
        <f t="shared" si="99"/>
        <v>298.01644665687957</v>
      </c>
      <c r="L349" s="710">
        <f t="shared" si="100"/>
        <v>298.01591229693423</v>
      </c>
      <c r="N349" s="580">
        <v>275</v>
      </c>
      <c r="O349" s="710">
        <f t="shared" si="101"/>
        <v>1.0421574363580353</v>
      </c>
      <c r="P349" s="710">
        <f t="shared" si="102"/>
        <v>667.85813230953499</v>
      </c>
      <c r="Q349" s="710">
        <f t="shared" si="103"/>
        <v>652.51455275730643</v>
      </c>
      <c r="R349" s="710">
        <f t="shared" si="104"/>
        <v>641.49476045001825</v>
      </c>
      <c r="S349" s="710">
        <f t="shared" si="105"/>
        <v>634.85030879000192</v>
      </c>
      <c r="T349" s="710">
        <f t="shared" si="106"/>
        <v>632.61206788501784</v>
      </c>
    </row>
    <row r="350" spans="2:20">
      <c r="B350" s="580">
        <v>276</v>
      </c>
      <c r="C350" s="710">
        <f t="shared" si="91"/>
        <v>1.0459470997629736</v>
      </c>
      <c r="D350" s="710">
        <f t="shared" si="92"/>
        <v>1407.5767738131078</v>
      </c>
      <c r="E350" s="710">
        <f t="shared" si="93"/>
        <v>518.5304742003666</v>
      </c>
      <c r="F350" s="710">
        <f t="shared" si="94"/>
        <v>324.84428743474592</v>
      </c>
      <c r="G350" s="710">
        <f t="shared" si="95"/>
        <v>300.33848412772642</v>
      </c>
      <c r="H350" s="717">
        <f t="shared" si="96"/>
        <v>298.02533880984237</v>
      </c>
      <c r="I350" s="710">
        <f t="shared" si="97"/>
        <v>298.02118994958323</v>
      </c>
      <c r="J350" s="710">
        <f t="shared" si="98"/>
        <v>298.01836009377246</v>
      </c>
      <c r="K350" s="710">
        <f t="shared" si="99"/>
        <v>298.01671447234298</v>
      </c>
      <c r="L350" s="710">
        <f t="shared" si="100"/>
        <v>298.01617371650156</v>
      </c>
      <c r="N350" s="580">
        <v>276</v>
      </c>
      <c r="O350" s="710">
        <f t="shared" si="101"/>
        <v>1.0459470997629736</v>
      </c>
      <c r="P350" s="710">
        <f t="shared" si="102"/>
        <v>668.90095849875115</v>
      </c>
      <c r="Q350" s="710">
        <f t="shared" si="103"/>
        <v>653.57503647473004</v>
      </c>
      <c r="R350" s="710">
        <f t="shared" si="104"/>
        <v>642.56788853235935</v>
      </c>
      <c r="S350" s="710">
        <f t="shared" si="105"/>
        <v>635.93100830099581</v>
      </c>
      <c r="T350" s="710">
        <f t="shared" si="106"/>
        <v>633.69523009642364</v>
      </c>
    </row>
    <row r="351" spans="2:20">
      <c r="B351" s="580">
        <v>277</v>
      </c>
      <c r="C351" s="710">
        <f t="shared" si="91"/>
        <v>1.049736763167912</v>
      </c>
      <c r="D351" s="710">
        <f t="shared" si="92"/>
        <v>1407.8715589098153</v>
      </c>
      <c r="E351" s="710">
        <f t="shared" si="93"/>
        <v>519.3470419476165</v>
      </c>
      <c r="F351" s="710">
        <f t="shared" si="94"/>
        <v>325.04295750806085</v>
      </c>
      <c r="G351" s="710">
        <f t="shared" si="95"/>
        <v>300.36454516919952</v>
      </c>
      <c r="H351" s="717">
        <f t="shared" si="96"/>
        <v>298.02570990360925</v>
      </c>
      <c r="I351" s="710">
        <f t="shared" si="97"/>
        <v>298.02151345827167</v>
      </c>
      <c r="J351" s="710">
        <f t="shared" si="98"/>
        <v>298.01865054776749</v>
      </c>
      <c r="K351" s="710">
        <f t="shared" si="99"/>
        <v>298.01698545976666</v>
      </c>
      <c r="L351" s="710">
        <f t="shared" si="100"/>
        <v>298.01643826193634</v>
      </c>
      <c r="N351" s="580">
        <v>277</v>
      </c>
      <c r="O351" s="710">
        <f t="shared" si="101"/>
        <v>1.049736763167912</v>
      </c>
      <c r="P351" s="710">
        <f t="shared" si="102"/>
        <v>669.94257559564301</v>
      </c>
      <c r="Q351" s="710">
        <f t="shared" si="103"/>
        <v>654.63429062702005</v>
      </c>
      <c r="R351" s="710">
        <f t="shared" si="104"/>
        <v>643.63977238920927</v>
      </c>
      <c r="S351" s="710">
        <f t="shared" si="105"/>
        <v>637.01045480789639</v>
      </c>
      <c r="T351" s="710">
        <f t="shared" si="106"/>
        <v>634.77713644838775</v>
      </c>
    </row>
    <row r="352" spans="2:20">
      <c r="B352" s="580">
        <v>278</v>
      </c>
      <c r="C352" s="710">
        <f t="shared" si="91"/>
        <v>1.0535264265728503</v>
      </c>
      <c r="D352" s="710">
        <f t="shared" si="92"/>
        <v>1408.1633284120169</v>
      </c>
      <c r="E352" s="710">
        <f t="shared" si="93"/>
        <v>520.16227135782628</v>
      </c>
      <c r="F352" s="710">
        <f t="shared" si="94"/>
        <v>325.24215048790535</v>
      </c>
      <c r="G352" s="710">
        <f t="shared" si="95"/>
        <v>300.39077873909832</v>
      </c>
      <c r="H352" s="717">
        <f t="shared" si="96"/>
        <v>298.02608488652834</v>
      </c>
      <c r="I352" s="710">
        <f t="shared" si="97"/>
        <v>298.02184053078872</v>
      </c>
      <c r="J352" s="710">
        <f t="shared" si="98"/>
        <v>298.01894433448479</v>
      </c>
      <c r="K352" s="710">
        <f t="shared" si="99"/>
        <v>298.01725964169481</v>
      </c>
      <c r="L352" s="710">
        <f t="shared" si="100"/>
        <v>298.01670595571068</v>
      </c>
      <c r="N352" s="580">
        <v>278</v>
      </c>
      <c r="O352" s="710">
        <f t="shared" si="101"/>
        <v>1.0535264265728503</v>
      </c>
      <c r="P352" s="710">
        <f t="shared" si="102"/>
        <v>670.98298500207818</v>
      </c>
      <c r="Q352" s="710">
        <f t="shared" si="103"/>
        <v>655.69231663978076</v>
      </c>
      <c r="R352" s="710">
        <f t="shared" si="104"/>
        <v>644.71041346317054</v>
      </c>
      <c r="S352" s="710">
        <f t="shared" si="105"/>
        <v>638.08864976348434</v>
      </c>
      <c r="T352" s="710">
        <f t="shared" si="106"/>
        <v>635.8577883970014</v>
      </c>
    </row>
    <row r="353" spans="2:20">
      <c r="B353" s="580">
        <v>279</v>
      </c>
      <c r="C353" s="710">
        <f t="shared" si="91"/>
        <v>1.0573160899777885</v>
      </c>
      <c r="D353" s="710">
        <f t="shared" si="92"/>
        <v>1408.4521296442019</v>
      </c>
      <c r="E353" s="710">
        <f t="shared" si="93"/>
        <v>520.97616264705266</v>
      </c>
      <c r="F353" s="710">
        <f t="shared" si="94"/>
        <v>325.44186377715175</v>
      </c>
      <c r="G353" s="710">
        <f t="shared" si="95"/>
        <v>300.41718505084043</v>
      </c>
      <c r="H353" s="717">
        <f t="shared" si="96"/>
        <v>298.02646378213376</v>
      </c>
      <c r="I353" s="710">
        <f t="shared" si="97"/>
        <v>298.02217119024283</v>
      </c>
      <c r="J353" s="710">
        <f t="shared" si="98"/>
        <v>298.01924147670695</v>
      </c>
      <c r="K353" s="710">
        <f t="shared" si="99"/>
        <v>298.01753704070495</v>
      </c>
      <c r="L353" s="710">
        <f t="shared" si="100"/>
        <v>298.01697682033108</v>
      </c>
      <c r="N353" s="580">
        <v>279</v>
      </c>
      <c r="O353" s="710">
        <f t="shared" si="101"/>
        <v>1.0573160899777885</v>
      </c>
      <c r="P353" s="710">
        <f t="shared" si="102"/>
        <v>672.0221881182988</v>
      </c>
      <c r="Q353" s="710">
        <f t="shared" si="103"/>
        <v>656.74911593696402</v>
      </c>
      <c r="R353" s="710">
        <f t="shared" si="104"/>
        <v>645.77981319517278</v>
      </c>
      <c r="S353" s="710">
        <f t="shared" si="105"/>
        <v>639.16559461885595</v>
      </c>
      <c r="T353" s="710">
        <f t="shared" si="106"/>
        <v>636.93718739666735</v>
      </c>
    </row>
    <row r="354" spans="2:20">
      <c r="B354" s="580">
        <v>280</v>
      </c>
      <c r="C354" s="710">
        <f t="shared" si="91"/>
        <v>1.0611057533827268</v>
      </c>
      <c r="D354" s="710">
        <f t="shared" si="92"/>
        <v>1408.7380091393645</v>
      </c>
      <c r="E354" s="710">
        <f t="shared" si="93"/>
        <v>521.78871608336851</v>
      </c>
      <c r="F354" s="710">
        <f t="shared" si="94"/>
        <v>325.64209478527647</v>
      </c>
      <c r="G354" s="710">
        <f t="shared" si="95"/>
        <v>300.44376431431988</v>
      </c>
      <c r="H354" s="717">
        <f t="shared" si="96"/>
        <v>298.02684661397694</v>
      </c>
      <c r="I354" s="710">
        <f t="shared" si="97"/>
        <v>298.02250545976688</v>
      </c>
      <c r="J354" s="710">
        <f t="shared" si="98"/>
        <v>298.01954199724611</v>
      </c>
      <c r="K354" s="710">
        <f t="shared" si="99"/>
        <v>298.01781767940759</v>
      </c>
      <c r="L354" s="710">
        <f t="shared" si="100"/>
        <v>298.01725087833785</v>
      </c>
      <c r="N354" s="580">
        <v>280</v>
      </c>
      <c r="O354" s="710">
        <f t="shared" si="101"/>
        <v>1.0611057533827268</v>
      </c>
      <c r="P354" s="710">
        <f t="shared" si="102"/>
        <v>673.06018634292366</v>
      </c>
      <c r="Q354" s="710">
        <f t="shared" si="103"/>
        <v>657.8046899408705</v>
      </c>
      <c r="R354" s="710">
        <f t="shared" si="104"/>
        <v>646.8479730244751</v>
      </c>
      <c r="S354" s="710">
        <f t="shared" si="105"/>
        <v>640.24129082342461</v>
      </c>
      <c r="T354" s="710">
        <f t="shared" si="106"/>
        <v>638.0153349001024</v>
      </c>
    </row>
    <row r="355" spans="2:20">
      <c r="B355" s="580">
        <v>281</v>
      </c>
      <c r="C355" s="710">
        <f t="shared" si="91"/>
        <v>1.0648954167876652</v>
      </c>
      <c r="D355" s="710">
        <f t="shared" si="92"/>
        <v>1409.0210126523714</v>
      </c>
      <c r="E355" s="710">
        <f t="shared" si="93"/>
        <v>522.59993198581924</v>
      </c>
      <c r="F355" s="710">
        <f t="shared" si="94"/>
        <v>325.8428409284013</v>
      </c>
      <c r="G355" s="710">
        <f t="shared" si="95"/>
        <v>300.47051673592352</v>
      </c>
      <c r="H355" s="717">
        <f t="shared" si="96"/>
        <v>298.02723340562625</v>
      </c>
      <c r="I355" s="710">
        <f t="shared" si="97"/>
        <v>298.02284336251768</v>
      </c>
      <c r="J355" s="710">
        <f t="shared" si="98"/>
        <v>298.01984591894359</v>
      </c>
      <c r="K355" s="710">
        <f t="shared" si="99"/>
        <v>298.01810158044532</v>
      </c>
      <c r="L355" s="710">
        <f t="shared" si="100"/>
        <v>298.01752815230475</v>
      </c>
      <c r="N355" s="580">
        <v>281</v>
      </c>
      <c r="O355" s="710">
        <f t="shared" si="101"/>
        <v>1.0648954167876652</v>
      </c>
      <c r="P355" s="710">
        <f t="shared" si="102"/>
        <v>674.09698107295003</v>
      </c>
      <c r="Q355" s="710">
        <f t="shared" si="103"/>
        <v>658.85904007215163</v>
      </c>
      <c r="R355" s="710">
        <f t="shared" si="104"/>
        <v>647.9148943886679</v>
      </c>
      <c r="S355" s="710">
        <f t="shared" si="105"/>
        <v>641.31573982492364</v>
      </c>
      <c r="T355" s="710">
        <f t="shared" si="106"/>
        <v>639.09223235833883</v>
      </c>
    </row>
    <row r="356" spans="2:20">
      <c r="B356" s="580">
        <v>282</v>
      </c>
      <c r="C356" s="710">
        <f t="shared" si="91"/>
        <v>1.0686850801926036</v>
      </c>
      <c r="D356" s="710">
        <f t="shared" si="92"/>
        <v>1409.3011851731042</v>
      </c>
      <c r="E356" s="710">
        <f t="shared" si="93"/>
        <v>523.40981072339696</v>
      </c>
      <c r="F356" s="710">
        <f t="shared" si="94"/>
        <v>326.04409962933374</v>
      </c>
      <c r="G356" s="710">
        <f t="shared" si="95"/>
        <v>300.49744251854679</v>
      </c>
      <c r="H356" s="717">
        <f t="shared" si="96"/>
        <v>298.02762418066658</v>
      </c>
      <c r="I356" s="710">
        <f t="shared" si="97"/>
        <v>298.02318492167575</v>
      </c>
      <c r="J356" s="710">
        <f t="shared" si="98"/>
        <v>298.02015326466937</v>
      </c>
      <c r="K356" s="710">
        <f t="shared" si="99"/>
        <v>298.01838876649276</v>
      </c>
      <c r="L356" s="710">
        <f t="shared" si="100"/>
        <v>298.01780866483836</v>
      </c>
      <c r="N356" s="580">
        <v>282</v>
      </c>
      <c r="O356" s="710">
        <f t="shared" si="101"/>
        <v>1.0686850801926036</v>
      </c>
      <c r="P356" s="710">
        <f t="shared" si="102"/>
        <v>675.13257370375504</v>
      </c>
      <c r="Q356" s="710">
        <f t="shared" si="103"/>
        <v>659.91216774981206</v>
      </c>
      <c r="R356" s="710">
        <f t="shared" si="104"/>
        <v>648.9805787236744</v>
      </c>
      <c r="S356" s="710">
        <f t="shared" si="105"/>
        <v>642.3889430694079</v>
      </c>
      <c r="T356" s="710">
        <f t="shared" si="106"/>
        <v>640.16788122072637</v>
      </c>
    </row>
    <row r="357" spans="2:20">
      <c r="B357" s="580">
        <v>283</v>
      </c>
      <c r="C357" s="710">
        <f t="shared" si="91"/>
        <v>1.0724747435975419</v>
      </c>
      <c r="D357" s="710">
        <f t="shared" si="92"/>
        <v>1409.5785709393792</v>
      </c>
      <c r="E357" s="710">
        <f t="shared" si="93"/>
        <v>524.21835271403256</v>
      </c>
      <c r="F357" s="710">
        <f t="shared" si="94"/>
        <v>326.24586831760558</v>
      </c>
      <c r="G357" s="710">
        <f t="shared" si="95"/>
        <v>300.52454186160992</v>
      </c>
      <c r="H357" s="717">
        <f t="shared" si="96"/>
        <v>298.02801896269875</v>
      </c>
      <c r="I357" s="710">
        <f t="shared" si="97"/>
        <v>298.02353016044458</v>
      </c>
      <c r="J357" s="710">
        <f t="shared" si="98"/>
        <v>298.02046405732176</v>
      </c>
      <c r="K357" s="710">
        <f t="shared" si="99"/>
        <v>298.01867926025568</v>
      </c>
      <c r="L357" s="710">
        <f t="shared" si="100"/>
        <v>298.01809243857758</v>
      </c>
      <c r="N357" s="580">
        <v>283</v>
      </c>
      <c r="O357" s="710">
        <f t="shared" si="101"/>
        <v>1.0724747435975419</v>
      </c>
      <c r="P357" s="710">
        <f t="shared" si="102"/>
        <v>676.16696562909829</v>
      </c>
      <c r="Q357" s="710">
        <f t="shared" si="103"/>
        <v>660.96407439121083</v>
      </c>
      <c r="R357" s="710">
        <f t="shared" si="104"/>
        <v>650.04502746375363</v>
      </c>
      <c r="S357" s="710">
        <f t="shared" si="105"/>
        <v>643.46090200125525</v>
      </c>
      <c r="T357" s="710">
        <f t="shared" si="106"/>
        <v>641.24228293493479</v>
      </c>
    </row>
    <row r="358" spans="2:20">
      <c r="B358" s="580">
        <v>284</v>
      </c>
      <c r="C358" s="710">
        <f t="shared" si="91"/>
        <v>1.0762644070024801</v>
      </c>
      <c r="D358" s="710">
        <f t="shared" si="92"/>
        <v>1409.853213449649</v>
      </c>
      <c r="E358" s="710">
        <f t="shared" si="93"/>
        <v>525.02555842360596</v>
      </c>
      <c r="F358" s="710">
        <f t="shared" si="94"/>
        <v>326.44814442951065</v>
      </c>
      <c r="G358" s="710">
        <f t="shared" si="95"/>
        <v>300.55181496107389</v>
      </c>
      <c r="H358" s="717">
        <f t="shared" si="96"/>
        <v>298.02841777533928</v>
      </c>
      <c r="I358" s="710">
        <f t="shared" si="97"/>
        <v>298.02387910205016</v>
      </c>
      <c r="J358" s="710">
        <f t="shared" si="98"/>
        <v>298.02077831982666</v>
      </c>
      <c r="K358" s="710">
        <f t="shared" si="99"/>
        <v>298.01897308447064</v>
      </c>
      <c r="L358" s="710">
        <f t="shared" si="100"/>
        <v>298.01837949619318</v>
      </c>
      <c r="N358" s="580">
        <v>284</v>
      </c>
      <c r="O358" s="710">
        <f t="shared" si="101"/>
        <v>1.0762644070024801</v>
      </c>
      <c r="P358" s="710">
        <f t="shared" si="102"/>
        <v>677.20015824112329</v>
      </c>
      <c r="Q358" s="710">
        <f t="shared" si="103"/>
        <v>662.01476141206399</v>
      </c>
      <c r="R358" s="710">
        <f t="shared" si="104"/>
        <v>651.10824204150106</v>
      </c>
      <c r="S358" s="710">
        <f t="shared" si="105"/>
        <v>644.53161806316905</v>
      </c>
      <c r="T358" s="710">
        <f t="shared" si="106"/>
        <v>642.31543894695494</v>
      </c>
    </row>
    <row r="359" spans="2:20">
      <c r="B359" s="580">
        <v>285</v>
      </c>
      <c r="C359" s="710">
        <f t="shared" si="91"/>
        <v>1.0800540704074184</v>
      </c>
      <c r="D359" s="710">
        <f t="shared" si="92"/>
        <v>1410.1251554754881</v>
      </c>
      <c r="E359" s="710">
        <f t="shared" si="93"/>
        <v>525.83142836497291</v>
      </c>
      <c r="F359" s="710">
        <f t="shared" si="94"/>
        <v>326.65092540814118</v>
      </c>
      <c r="G359" s="710">
        <f t="shared" si="95"/>
        <v>300.57926200945656</v>
      </c>
      <c r="H359" s="717">
        <f t="shared" si="96"/>
        <v>298.02882064221956</v>
      </c>
      <c r="I359" s="710">
        <f t="shared" si="97"/>
        <v>298.02423176974082</v>
      </c>
      <c r="J359" s="710">
        <f t="shared" si="98"/>
        <v>298.02109607513705</v>
      </c>
      <c r="K359" s="710">
        <f t="shared" si="99"/>
        <v>298.01927026190447</v>
      </c>
      <c r="L359" s="710">
        <f t="shared" si="100"/>
        <v>298.01866986038709</v>
      </c>
      <c r="N359" s="580">
        <v>285</v>
      </c>
      <c r="O359" s="710">
        <f t="shared" si="101"/>
        <v>1.0800540704074184</v>
      </c>
      <c r="P359" s="710">
        <f t="shared" si="102"/>
        <v>678.23215293035969</v>
      </c>
      <c r="Q359" s="710">
        <f t="shared" si="103"/>
        <v>663.06423022644572</v>
      </c>
      <c r="R359" s="710">
        <f t="shared" si="104"/>
        <v>652.17022388785153</v>
      </c>
      <c r="S359" s="710">
        <f t="shared" si="105"/>
        <v>645.60109269617988</v>
      </c>
      <c r="T359" s="710">
        <f t="shared" si="106"/>
        <v>643.38735070110135</v>
      </c>
    </row>
    <row r="360" spans="2:20">
      <c r="B360" s="580">
        <v>286</v>
      </c>
      <c r="C360" s="710">
        <f t="shared" si="91"/>
        <v>1.0838437338123568</v>
      </c>
      <c r="D360" s="710">
        <f t="shared" si="92"/>
        <v>1410.3944390738682</v>
      </c>
      <c r="E360" s="710">
        <f t="shared" si="93"/>
        <v>526.63596309700927</v>
      </c>
      <c r="F360" s="710">
        <f t="shared" si="94"/>
        <v>326.8542087034229</v>
      </c>
      <c r="G360" s="710">
        <f t="shared" si="95"/>
        <v>300.60688319584887</v>
      </c>
      <c r="H360" s="717">
        <f t="shared" si="96"/>
        <v>298.02922758698594</v>
      </c>
      <c r="I360" s="710">
        <f t="shared" si="97"/>
        <v>298.02458818678622</v>
      </c>
      <c r="J360" s="710">
        <f t="shared" si="98"/>
        <v>298.02141734623274</v>
      </c>
      <c r="K360" s="710">
        <f t="shared" si="99"/>
        <v>298.01957081535392</v>
      </c>
      <c r="L360" s="710">
        <f t="shared" si="100"/>
        <v>298.01896355389221</v>
      </c>
      <c r="N360" s="580">
        <v>286</v>
      </c>
      <c r="O360" s="710">
        <f t="shared" si="101"/>
        <v>1.0838437338123568</v>
      </c>
      <c r="P360" s="710">
        <f t="shared" si="102"/>
        <v>679.26295108572458</v>
      </c>
      <c r="Q360" s="710">
        <f t="shared" si="103"/>
        <v>664.11248224679105</v>
      </c>
      <c r="R360" s="710">
        <f t="shared" si="104"/>
        <v>653.23097443208064</v>
      </c>
      <c r="S360" s="710">
        <f t="shared" si="105"/>
        <v>646.66932733964779</v>
      </c>
      <c r="T360" s="710">
        <f t="shared" si="106"/>
        <v>644.45801964001373</v>
      </c>
    </row>
    <row r="361" spans="2:20">
      <c r="B361" s="580">
        <v>287</v>
      </c>
      <c r="C361" s="710">
        <f t="shared" si="91"/>
        <v>1.0876333972172951</v>
      </c>
      <c r="D361" s="710">
        <f t="shared" si="92"/>
        <v>1410.6611055992259</v>
      </c>
      <c r="E361" s="710">
        <f t="shared" si="93"/>
        <v>527.43916322367136</v>
      </c>
      <c r="F361" s="710">
        <f t="shared" si="94"/>
        <v>327.05799177214902</v>
      </c>
      <c r="G361" s="710">
        <f t="shared" si="95"/>
        <v>300.63467870593098</v>
      </c>
      <c r="H361" s="717">
        <f t="shared" si="96"/>
        <v>298.02963863329893</v>
      </c>
      <c r="I361" s="710">
        <f t="shared" si="97"/>
        <v>298.02494837647748</v>
      </c>
      <c r="J361" s="710">
        <f t="shared" si="98"/>
        <v>298.02174215611984</v>
      </c>
      <c r="K361" s="710">
        <f t="shared" si="99"/>
        <v>298.01987476764475</v>
      </c>
      <c r="L361" s="710">
        <f t="shared" si="100"/>
        <v>298.01926059947164</v>
      </c>
      <c r="N361" s="580">
        <v>287</v>
      </c>
      <c r="O361" s="710">
        <f t="shared" si="101"/>
        <v>1.0876333972172951</v>
      </c>
      <c r="P361" s="710">
        <f t="shared" si="102"/>
        <v>680.29255409452492</v>
      </c>
      <c r="Q361" s="710">
        <f t="shared" si="103"/>
        <v>665.15951888389714</v>
      </c>
      <c r="R361" s="710">
        <f t="shared" si="104"/>
        <v>654.29049510180698</v>
      </c>
      <c r="S361" s="710">
        <f t="shared" si="105"/>
        <v>647.73632343126371</v>
      </c>
      <c r="T361" s="710">
        <f t="shared" si="106"/>
        <v>645.52744720465955</v>
      </c>
    </row>
    <row r="362" spans="2:20">
      <c r="B362" s="580">
        <v>288</v>
      </c>
      <c r="C362" s="710">
        <f t="shared" si="91"/>
        <v>1.0914230606222333</v>
      </c>
      <c r="D362" s="710">
        <f t="shared" si="92"/>
        <v>1410.9251957153253</v>
      </c>
      <c r="E362" s="710">
        <f t="shared" si="93"/>
        <v>528.24102939307352</v>
      </c>
      <c r="F362" s="710">
        <f t="shared" si="94"/>
        <v>327.2622720780131</v>
      </c>
      <c r="G362" s="710">
        <f t="shared" si="95"/>
        <v>300.66264872198798</v>
      </c>
      <c r="H362" s="717">
        <f t="shared" si="96"/>
        <v>298.03005380483285</v>
      </c>
      <c r="I362" s="710">
        <f t="shared" si="97"/>
        <v>298.02531236212633</v>
      </c>
      <c r="J362" s="710">
        <f t="shared" si="98"/>
        <v>298.02207052782995</v>
      </c>
      <c r="K362" s="710">
        <f t="shared" si="99"/>
        <v>298.02018214163178</v>
      </c>
      <c r="L362" s="710">
        <f t="shared" si="100"/>
        <v>298.01956101991829</v>
      </c>
      <c r="N362" s="580">
        <v>288</v>
      </c>
      <c r="O362" s="710">
        <f t="shared" si="101"/>
        <v>1.0914230606222333</v>
      </c>
      <c r="P362" s="710">
        <f t="shared" si="102"/>
        <v>681.32096334245898</v>
      </c>
      <c r="Q362" s="710">
        <f t="shared" si="103"/>
        <v>666.20534154692575</v>
      </c>
      <c r="R362" s="710">
        <f t="shared" si="104"/>
        <v>655.34878732299364</v>
      </c>
      <c r="S362" s="710">
        <f t="shared" si="105"/>
        <v>648.80208240705167</v>
      </c>
      <c r="T362" s="710">
        <f t="shared" si="106"/>
        <v>646.5956348343351</v>
      </c>
    </row>
    <row r="363" spans="2:20">
      <c r="B363" s="580">
        <v>289</v>
      </c>
      <c r="C363" s="710">
        <f t="shared" si="91"/>
        <v>1.0952127240271716</v>
      </c>
      <c r="D363" s="710">
        <f t="shared" si="92"/>
        <v>1411.1867494069213</v>
      </c>
      <c r="E363" s="710">
        <f t="shared" si="93"/>
        <v>529.04156229658133</v>
      </c>
      <c r="F363" s="710">
        <f t="shared" si="94"/>
        <v>327.46704709164061</v>
      </c>
      <c r="G363" s="710">
        <f t="shared" si="95"/>
        <v>300.69079342292645</v>
      </c>
      <c r="H363" s="717">
        <f t="shared" si="96"/>
        <v>298.03047312527553</v>
      </c>
      <c r="I363" s="710">
        <f t="shared" si="97"/>
        <v>298.02568016706476</v>
      </c>
      <c r="J363" s="710">
        <f t="shared" si="98"/>
        <v>298.02240248442013</v>
      </c>
      <c r="K363" s="710">
        <f t="shared" si="99"/>
        <v>298.02049296019788</v>
      </c>
      <c r="L363" s="710">
        <f t="shared" si="100"/>
        <v>298.01986483805439</v>
      </c>
      <c r="N363" s="580">
        <v>289</v>
      </c>
      <c r="O363" s="710">
        <f t="shared" si="101"/>
        <v>1.0952127240271716</v>
      </c>
      <c r="P363" s="710">
        <f t="shared" si="102"/>
        <v>682.34818021361843</v>
      </c>
      <c r="Q363" s="710">
        <f t="shared" si="103"/>
        <v>667.2499516434043</v>
      </c>
      <c r="R363" s="710">
        <f t="shared" si="104"/>
        <v>656.40585251995071</v>
      </c>
      <c r="S363" s="710">
        <f t="shared" si="105"/>
        <v>649.86660570137087</v>
      </c>
      <c r="T363" s="710">
        <f t="shared" si="106"/>
        <v>647.66258396666819</v>
      </c>
    </row>
    <row r="364" spans="2:20">
      <c r="B364" s="580">
        <v>290</v>
      </c>
      <c r="C364" s="710">
        <f t="shared" si="91"/>
        <v>1.09900238743211</v>
      </c>
      <c r="D364" s="710">
        <f t="shared" si="92"/>
        <v>1411.445805991224</v>
      </c>
      <c r="E364" s="710">
        <f t="shared" si="93"/>
        <v>529.84076266792067</v>
      </c>
      <c r="F364" s="710">
        <f t="shared" si="94"/>
        <v>327.67231429061957</v>
      </c>
      <c r="G364" s="710">
        <f t="shared" si="95"/>
        <v>300.71911298429018</v>
      </c>
      <c r="H364" s="717">
        <f t="shared" si="96"/>
        <v>298.03089661832769</v>
      </c>
      <c r="I364" s="710">
        <f t="shared" si="97"/>
        <v>298.02605181464457</v>
      </c>
      <c r="J364" s="710">
        <f t="shared" si="98"/>
        <v>298.02273804897214</v>
      </c>
      <c r="K364" s="710">
        <f t="shared" si="99"/>
        <v>298.02080724625381</v>
      </c>
      <c r="L364" s="710">
        <f t="shared" si="100"/>
        <v>298.02017207673094</v>
      </c>
      <c r="N364" s="580">
        <v>290</v>
      </c>
      <c r="O364" s="710">
        <f t="shared" si="101"/>
        <v>1.09900238743211</v>
      </c>
      <c r="P364" s="710">
        <f t="shared" si="102"/>
        <v>683.37420609049025</v>
      </c>
      <c r="Q364" s="710">
        <f t="shared" si="103"/>
        <v>668.29335057922867</v>
      </c>
      <c r="R364" s="710">
        <f t="shared" si="104"/>
        <v>657.46169211533652</v>
      </c>
      <c r="S364" s="710">
        <f t="shared" si="105"/>
        <v>650.92989474691728</v>
      </c>
      <c r="T364" s="710">
        <f t="shared" si="106"/>
        <v>648.72829603761988</v>
      </c>
    </row>
    <row r="365" spans="2:20">
      <c r="B365" s="580">
        <v>291</v>
      </c>
      <c r="C365" s="710">
        <f t="shared" si="91"/>
        <v>1.1027920508370483</v>
      </c>
      <c r="D365" s="710">
        <f t="shared" si="92"/>
        <v>1411.7024041291706</v>
      </c>
      <c r="E365" s="710">
        <f t="shared" si="93"/>
        <v>530.63863128230309</v>
      </c>
      <c r="F365" s="710">
        <f t="shared" si="94"/>
        <v>327.8780711595299</v>
      </c>
      <c r="G365" s="710">
        <f t="shared" si="95"/>
        <v>300.74760757827642</v>
      </c>
      <c r="H365" s="717">
        <f t="shared" si="96"/>
        <v>298.03132430770268</v>
      </c>
      <c r="I365" s="710">
        <f t="shared" si="97"/>
        <v>298.02642732823693</v>
      </c>
      <c r="J365" s="710">
        <f t="shared" si="98"/>
        <v>298.02307724459195</v>
      </c>
      <c r="K365" s="710">
        <f t="shared" si="99"/>
        <v>298.02112502273764</v>
      </c>
      <c r="L365" s="710">
        <f t="shared" si="100"/>
        <v>298.0204827588272</v>
      </c>
      <c r="N365" s="580">
        <v>291</v>
      </c>
      <c r="O365" s="710">
        <f t="shared" si="101"/>
        <v>1.1027920508370483</v>
      </c>
      <c r="P365" s="710">
        <f t="shared" si="102"/>
        <v>684.39904235395852</v>
      </c>
      <c r="Q365" s="710">
        <f t="shared" si="103"/>
        <v>669.33553975866459</v>
      </c>
      <c r="R365" s="710">
        <f t="shared" si="104"/>
        <v>658.51630753016025</v>
      </c>
      <c r="S365" s="710">
        <f t="shared" si="105"/>
        <v>651.99195097472591</v>
      </c>
      <c r="T365" s="710">
        <f t="shared" si="106"/>
        <v>649.79277248148594</v>
      </c>
    </row>
    <row r="366" spans="2:20">
      <c r="B366" s="580">
        <v>292</v>
      </c>
      <c r="C366" s="710">
        <f t="shared" si="91"/>
        <v>1.1065817142419867</v>
      </c>
      <c r="D366" s="710">
        <f t="shared" si="92"/>
        <v>1411.9565818365056</v>
      </c>
      <c r="E366" s="710">
        <f t="shared" si="93"/>
        <v>531.43516895556502</v>
      </c>
      <c r="F366" s="710">
        <f t="shared" si="94"/>
        <v>328.08431518997185</v>
      </c>
      <c r="G366" s="710">
        <f t="shared" si="95"/>
        <v>300.77627737375201</v>
      </c>
      <c r="H366" s="717">
        <f t="shared" si="96"/>
        <v>298.03175621712592</v>
      </c>
      <c r="I366" s="710">
        <f t="shared" si="97"/>
        <v>298.02680673123194</v>
      </c>
      <c r="J366" s="710">
        <f t="shared" si="98"/>
        <v>298.02342009440952</v>
      </c>
      <c r="K366" s="710">
        <f t="shared" si="99"/>
        <v>298.02144631261416</v>
      </c>
      <c r="L366" s="710">
        <f t="shared" si="100"/>
        <v>298.02079690725037</v>
      </c>
      <c r="N366" s="580">
        <v>292</v>
      </c>
      <c r="O366" s="710">
        <f t="shared" si="101"/>
        <v>1.1065817142419867</v>
      </c>
      <c r="P366" s="710">
        <f t="shared" si="102"/>
        <v>685.42269038330619</v>
      </c>
      <c r="Q366" s="710">
        <f t="shared" si="103"/>
        <v>670.37652058434946</v>
      </c>
      <c r="R366" s="710">
        <f t="shared" si="104"/>
        <v>659.56970018378343</v>
      </c>
      <c r="S366" s="710">
        <f t="shared" si="105"/>
        <v>653.05277581417249</v>
      </c>
      <c r="T366" s="710">
        <f t="shared" si="106"/>
        <v>650.85601473089957</v>
      </c>
    </row>
    <row r="367" spans="2:20">
      <c r="B367" s="580">
        <v>293</v>
      </c>
      <c r="C367" s="710">
        <f t="shared" si="91"/>
        <v>1.1103713776469248</v>
      </c>
      <c r="D367" s="710">
        <f t="shared" si="92"/>
        <v>1412.2083764946735</v>
      </c>
      <c r="E367" s="710">
        <f t="shared" si="93"/>
        <v>532.23037654332359</v>
      </c>
      <c r="F367" s="710">
        <f t="shared" si="94"/>
        <v>328.29104388059335</v>
      </c>
      <c r="G367" s="710">
        <f t="shared" si="95"/>
        <v>300.80512253626949</v>
      </c>
      <c r="H367" s="717">
        <f t="shared" si="96"/>
        <v>298.03219237033454</v>
      </c>
      <c r="I367" s="710">
        <f t="shared" si="97"/>
        <v>298.027190047038</v>
      </c>
      <c r="J367" s="710">
        <f t="shared" si="98"/>
        <v>298.02376662157803</v>
      </c>
      <c r="K367" s="710">
        <f t="shared" si="99"/>
        <v>298.02177113887456</v>
      </c>
      <c r="L367" s="710">
        <f t="shared" si="100"/>
        <v>298.02111454493473</v>
      </c>
      <c r="N367" s="580">
        <v>293</v>
      </c>
      <c r="O367" s="710">
        <f t="shared" si="101"/>
        <v>1.1103713776469248</v>
      </c>
      <c r="P367" s="710">
        <f t="shared" si="102"/>
        <v>686.44515155621718</v>
      </c>
      <c r="Q367" s="710">
        <f t="shared" si="103"/>
        <v>671.41629445729473</v>
      </c>
      <c r="R367" s="710">
        <f t="shared" si="104"/>
        <v>660.62187149392173</v>
      </c>
      <c r="S367" s="710">
        <f t="shared" si="105"/>
        <v>654.11237069297556</v>
      </c>
      <c r="T367" s="710">
        <f t="shared" si="106"/>
        <v>651.91802421683258</v>
      </c>
    </row>
    <row r="368" spans="2:20">
      <c r="B368" s="580">
        <v>294</v>
      </c>
      <c r="C368" s="710">
        <f t="shared" si="91"/>
        <v>1.1141610410518632</v>
      </c>
      <c r="D368" s="710">
        <f t="shared" si="92"/>
        <v>1412.4578248615287</v>
      </c>
      <c r="E368" s="710">
        <f t="shared" si="93"/>
        <v>533.02425494014653</v>
      </c>
      <c r="F368" s="710">
        <f t="shared" si="94"/>
        <v>328.4982547371161</v>
      </c>
      <c r="G368" s="710">
        <f t="shared" si="95"/>
        <v>300.83414322808295</v>
      </c>
      <c r="H368" s="717">
        <f t="shared" si="96"/>
        <v>298.03263279107705</v>
      </c>
      <c r="I368" s="710">
        <f t="shared" si="97"/>
        <v>298.02757729908171</v>
      </c>
      <c r="J368" s="710">
        <f t="shared" si="98"/>
        <v>298.02411684927353</v>
      </c>
      <c r="K368" s="710">
        <f t="shared" si="99"/>
        <v>298.02209952453575</v>
      </c>
      <c r="L368" s="710">
        <f t="shared" si="100"/>
        <v>298.02143569484156</v>
      </c>
      <c r="N368" s="580">
        <v>294</v>
      </c>
      <c r="O368" s="710">
        <f t="shared" si="101"/>
        <v>1.1141610410518632</v>
      </c>
      <c r="P368" s="710">
        <f t="shared" si="102"/>
        <v>687.4664272487779</v>
      </c>
      <c r="Q368" s="710">
        <f t="shared" si="103"/>
        <v>672.45486277688724</v>
      </c>
      <c r="R368" s="710">
        <f t="shared" si="104"/>
        <v>661.67282287664739</v>
      </c>
      <c r="S368" s="710">
        <f t="shared" si="105"/>
        <v>655.17073703719825</v>
      </c>
      <c r="T368" s="710">
        <f t="shared" si="106"/>
        <v>652.97880236859783</v>
      </c>
    </row>
    <row r="369" spans="2:20">
      <c r="B369" s="580">
        <v>295</v>
      </c>
      <c r="C369" s="710">
        <f t="shared" si="91"/>
        <v>1.1179507044568016</v>
      </c>
      <c r="D369" s="710">
        <f t="shared" si="92"/>
        <v>1412.7049630818619</v>
      </c>
      <c r="E369" s="710">
        <f t="shared" si="93"/>
        <v>533.81680507873625</v>
      </c>
      <c r="F369" s="710">
        <f t="shared" si="94"/>
        <v>328.70594527236102</v>
      </c>
      <c r="G369" s="710">
        <f t="shared" si="95"/>
        <v>300.86333960816438</v>
      </c>
      <c r="H369" s="717">
        <f t="shared" si="96"/>
        <v>298.03307750311285</v>
      </c>
      <c r="I369" s="710">
        <f t="shared" si="97"/>
        <v>298.02796851080706</v>
      </c>
      <c r="J369" s="710">
        <f t="shared" si="98"/>
        <v>298.02447080069447</v>
      </c>
      <c r="K369" s="710">
        <f t="shared" si="99"/>
        <v>298.02243149264007</v>
      </c>
      <c r="L369" s="710">
        <f t="shared" si="100"/>
        <v>298.02176037995838</v>
      </c>
      <c r="N369" s="580">
        <v>295</v>
      </c>
      <c r="O369" s="710">
        <f t="shared" si="101"/>
        <v>1.1179507044568016</v>
      </c>
      <c r="P369" s="710">
        <f t="shared" si="102"/>
        <v>688.48651883547927</v>
      </c>
      <c r="Q369" s="710">
        <f t="shared" si="103"/>
        <v>673.49222694089121</v>
      </c>
      <c r="R369" s="710">
        <f t="shared" si="104"/>
        <v>662.72255574639053</v>
      </c>
      <c r="S369" s="710">
        <f t="shared" si="105"/>
        <v>656.22787627125012</v>
      </c>
      <c r="T369" s="710">
        <f t="shared" si="106"/>
        <v>654.03835061385098</v>
      </c>
    </row>
    <row r="370" spans="2:20">
      <c r="B370" s="580">
        <v>296</v>
      </c>
      <c r="C370" s="710">
        <f t="shared" si="91"/>
        <v>1.1217403678617399</v>
      </c>
      <c r="D370" s="710">
        <f t="shared" si="92"/>
        <v>1412.949826697751</v>
      </c>
      <c r="E370" s="710">
        <f t="shared" si="93"/>
        <v>534.60802792912932</v>
      </c>
      <c r="F370" s="710">
        <f t="shared" si="94"/>
        <v>328.91411300627249</v>
      </c>
      <c r="G370" s="710">
        <f t="shared" si="95"/>
        <v>300.8927118322195</v>
      </c>
      <c r="H370" s="717">
        <f t="shared" si="96"/>
        <v>298.0335265302117</v>
      </c>
      <c r="I370" s="710">
        <f t="shared" si="97"/>
        <v>298.02836370567519</v>
      </c>
      <c r="J370" s="710">
        <f t="shared" si="98"/>
        <v>298.0248284990613</v>
      </c>
      <c r="K370" s="710">
        <f t="shared" si="99"/>
        <v>298.02276706625474</v>
      </c>
      <c r="L370" s="710">
        <f t="shared" si="100"/>
        <v>298.02208862329866</v>
      </c>
      <c r="N370" s="580">
        <v>296</v>
      </c>
      <c r="O370" s="710">
        <f t="shared" si="101"/>
        <v>1.1217403678617399</v>
      </c>
      <c r="P370" s="710">
        <f t="shared" si="102"/>
        <v>689.50542768921878</v>
      </c>
      <c r="Q370" s="710">
        <f t="shared" si="103"/>
        <v>674.52838834545071</v>
      </c>
      <c r="R370" s="710">
        <f t="shared" si="104"/>
        <v>663.77107151594134</v>
      </c>
      <c r="S370" s="710">
        <f t="shared" si="105"/>
        <v>657.28378981788944</v>
      </c>
      <c r="T370" s="710">
        <f t="shared" si="106"/>
        <v>655.09667037859242</v>
      </c>
    </row>
    <row r="371" spans="2:20">
      <c r="B371" s="580">
        <v>297</v>
      </c>
      <c r="C371" s="710">
        <f t="shared" si="91"/>
        <v>1.1255300312666781</v>
      </c>
      <c r="D371" s="710">
        <f t="shared" si="92"/>
        <v>1413.1924506587336</v>
      </c>
      <c r="E371" s="710">
        <f t="shared" si="93"/>
        <v>535.39792449790923</v>
      </c>
      <c r="F371" s="710">
        <f t="shared" si="94"/>
        <v>329.12275546594134</v>
      </c>
      <c r="G371" s="710">
        <f t="shared" si="95"/>
        <v>300.9222600527039</v>
      </c>
      <c r="H371" s="717">
        <f t="shared" si="96"/>
        <v>298.0339798961536</v>
      </c>
      <c r="I371" s="710">
        <f t="shared" si="97"/>
        <v>298.02876290716392</v>
      </c>
      <c r="J371" s="710">
        <f t="shared" si="98"/>
        <v>298.02518996761592</v>
      </c>
      <c r="K371" s="710">
        <f t="shared" si="99"/>
        <v>298.02310626847139</v>
      </c>
      <c r="L371" s="710">
        <f t="shared" si="100"/>
        <v>298.02242044790114</v>
      </c>
      <c r="N371" s="580">
        <v>297</v>
      </c>
      <c r="O371" s="710">
        <f t="shared" si="101"/>
        <v>1.1255300312666781</v>
      </c>
      <c r="P371" s="710">
        <f t="shared" si="102"/>
        <v>690.52315518130195</v>
      </c>
      <c r="Q371" s="710">
        <f t="shared" si="103"/>
        <v>675.56334838509042</v>
      </c>
      <c r="R371" s="710">
        <f t="shared" si="104"/>
        <v>664.81837159645215</v>
      </c>
      <c r="S371" s="710">
        <f t="shared" si="105"/>
        <v>658.33847909822475</v>
      </c>
      <c r="T371" s="710">
        <f t="shared" si="106"/>
        <v>656.15376308716918</v>
      </c>
    </row>
    <row r="372" spans="2:20">
      <c r="B372" s="580">
        <v>298</v>
      </c>
      <c r="C372" s="710">
        <f t="shared" si="91"/>
        <v>1.1293196946716164</v>
      </c>
      <c r="D372" s="710">
        <f t="shared" si="92"/>
        <v>1413.4328693318114</v>
      </c>
      <c r="E372" s="710">
        <f t="shared" si="93"/>
        <v>536.18649582743262</v>
      </c>
      <c r="F372" s="710">
        <f t="shared" si="94"/>
        <v>329.33187018562768</v>
      </c>
      <c r="G372" s="710">
        <f t="shared" si="95"/>
        <v>300.95198441883906</v>
      </c>
      <c r="H372" s="717">
        <f t="shared" si="96"/>
        <v>298.03443762472801</v>
      </c>
      <c r="I372" s="710">
        <f t="shared" si="97"/>
        <v>298.02916613876732</v>
      </c>
      <c r="J372" s="710">
        <f t="shared" si="98"/>
        <v>298.02555522962115</v>
      </c>
      <c r="K372" s="710">
        <f t="shared" si="99"/>
        <v>298.02344912240545</v>
      </c>
      <c r="L372" s="710">
        <f t="shared" si="100"/>
        <v>298.02275587682954</v>
      </c>
      <c r="N372" s="580">
        <v>298</v>
      </c>
      <c r="O372" s="710">
        <f t="shared" si="101"/>
        <v>1.1293196946716164</v>
      </c>
      <c r="P372" s="710">
        <f t="shared" si="102"/>
        <v>691.53970268144417</v>
      </c>
      <c r="Q372" s="710">
        <f t="shared" si="103"/>
        <v>676.59710845271866</v>
      </c>
      <c r="R372" s="710">
        <f t="shared" si="104"/>
        <v>665.86445739743908</v>
      </c>
      <c r="S372" s="710">
        <f t="shared" si="105"/>
        <v>659.39194553171706</v>
      </c>
      <c r="T372" s="710">
        <f t="shared" si="106"/>
        <v>657.20963016227677</v>
      </c>
    </row>
    <row r="373" spans="2:20">
      <c r="B373" s="580">
        <v>299</v>
      </c>
      <c r="C373" s="710">
        <f t="shared" si="91"/>
        <v>1.1331093580765548</v>
      </c>
      <c r="D373" s="710">
        <f t="shared" si="92"/>
        <v>1413.6711165112822</v>
      </c>
      <c r="E373" s="710">
        <f t="shared" si="93"/>
        <v>536.9737429950701</v>
      </c>
      <c r="F373" s="710">
        <f t="shared" si="94"/>
        <v>329.54145470678185</v>
      </c>
      <c r="G373" s="710">
        <f t="shared" si="95"/>
        <v>300.98188507662843</v>
      </c>
      <c r="H373" s="717">
        <f t="shared" si="96"/>
        <v>298.03489973973382</v>
      </c>
      <c r="I373" s="710">
        <f t="shared" si="97"/>
        <v>298.0295734239952</v>
      </c>
      <c r="J373" s="710">
        <f t="shared" si="98"/>
        <v>298.0259243083604</v>
      </c>
      <c r="K373" s="710">
        <f t="shared" si="99"/>
        <v>298.02379565119588</v>
      </c>
      <c r="L373" s="710">
        <f t="shared" si="100"/>
        <v>298.02309493317188</v>
      </c>
      <c r="N373" s="580">
        <v>299</v>
      </c>
      <c r="O373" s="710">
        <f t="shared" si="101"/>
        <v>1.1331093580765548</v>
      </c>
      <c r="P373" s="710">
        <f t="shared" si="102"/>
        <v>692.5550715577732</v>
      </c>
      <c r="Q373" s="710">
        <f t="shared" si="103"/>
        <v>677.62966993962868</v>
      </c>
      <c r="R373" s="710">
        <f t="shared" si="104"/>
        <v>666.9093303267839</v>
      </c>
      <c r="S373" s="710">
        <f t="shared" si="105"/>
        <v>660.44419053618128</v>
      </c>
      <c r="T373" s="710">
        <f t="shared" si="106"/>
        <v>658.2642730249612</v>
      </c>
    </row>
    <row r="374" spans="2:20">
      <c r="B374" s="580">
        <v>300</v>
      </c>
      <c r="C374" s="710">
        <f t="shared" si="91"/>
        <v>1.1368990214814931</v>
      </c>
      <c r="D374" s="710">
        <f t="shared" si="92"/>
        <v>1413.9072254284069</v>
      </c>
      <c r="E374" s="710">
        <f t="shared" si="93"/>
        <v>537.75966711245997</v>
      </c>
      <c r="F374" s="710">
        <f t="shared" si="94"/>
        <v>329.75150657806489</v>
      </c>
      <c r="G374" s="710">
        <f t="shared" si="95"/>
        <v>301.01196216887337</v>
      </c>
      <c r="H374" s="717">
        <f t="shared" si="96"/>
        <v>298.03536626497873</v>
      </c>
      <c r="I374" s="710">
        <f t="shared" si="97"/>
        <v>298.02998478637272</v>
      </c>
      <c r="J374" s="710">
        <f t="shared" si="98"/>
        <v>298.02629722713721</v>
      </c>
      <c r="K374" s="710">
        <f t="shared" si="99"/>
        <v>298.02414587800445</v>
      </c>
      <c r="L374" s="710">
        <f t="shared" si="100"/>
        <v>298.02343764004019</v>
      </c>
      <c r="N374" s="580">
        <v>300</v>
      </c>
      <c r="O374" s="710">
        <f t="shared" si="101"/>
        <v>1.1368990214814931</v>
      </c>
      <c r="P374" s="710">
        <f t="shared" si="102"/>
        <v>693.56926317683019</v>
      </c>
      <c r="Q374" s="710">
        <f t="shared" si="103"/>
        <v>678.66103423550044</v>
      </c>
      <c r="R374" s="710">
        <f t="shared" si="104"/>
        <v>667.95299179073595</v>
      </c>
      <c r="S374" s="710">
        <f t="shared" si="105"/>
        <v>661.49521552778879</v>
      </c>
      <c r="T374" s="710">
        <f t="shared" si="106"/>
        <v>659.31769309462095</v>
      </c>
    </row>
    <row r="375" spans="2:20">
      <c r="B375" s="580">
        <v>301</v>
      </c>
      <c r="C375" s="710">
        <f t="shared" si="91"/>
        <v>1.1406886848864315</v>
      </c>
      <c r="D375" s="710">
        <f t="shared" si="92"/>
        <v>1414.1412287609121</v>
      </c>
      <c r="E375" s="710">
        <f t="shared" si="93"/>
        <v>538.54426932477486</v>
      </c>
      <c r="F375" s="710">
        <f t="shared" si="94"/>
        <v>329.96202335536833</v>
      </c>
      <c r="G375" s="710">
        <f t="shared" si="95"/>
        <v>301.04221583518927</v>
      </c>
      <c r="H375" s="717">
        <f t="shared" si="96"/>
        <v>298.03583722427885</v>
      </c>
      <c r="I375" s="710">
        <f t="shared" si="97"/>
        <v>298.03040024943999</v>
      </c>
      <c r="J375" s="710">
        <f t="shared" si="98"/>
        <v>298.02667400927476</v>
      </c>
      <c r="K375" s="710">
        <f t="shared" si="99"/>
        <v>298.0244998260157</v>
      </c>
      <c r="L375" s="710">
        <f t="shared" si="100"/>
        <v>298.02378402056985</v>
      </c>
      <c r="N375" s="580">
        <v>301</v>
      </c>
      <c r="O375" s="710">
        <f t="shared" si="101"/>
        <v>1.1406886848864315</v>
      </c>
      <c r="P375" s="710">
        <f t="shared" si="102"/>
        <v>694.58227890357205</v>
      </c>
      <c r="Q375" s="710">
        <f t="shared" si="103"/>
        <v>679.69120272840269</v>
      </c>
      <c r="R375" s="710">
        <f t="shared" si="104"/>
        <v>668.99544319391453</v>
      </c>
      <c r="S375" s="710">
        <f t="shared" si="105"/>
        <v>662.54502192106884</v>
      </c>
      <c r="T375" s="710">
        <f t="shared" si="106"/>
        <v>660.36989178900865</v>
      </c>
    </row>
    <row r="376" spans="2:20">
      <c r="B376" s="580">
        <v>302</v>
      </c>
      <c r="C376" s="710">
        <f t="shared" si="91"/>
        <v>1.1444783482913696</v>
      </c>
      <c r="D376" s="710">
        <f t="shared" si="92"/>
        <v>1414.3731586423339</v>
      </c>
      <c r="E376" s="710">
        <f t="shared" si="93"/>
        <v>539.32755081000107</v>
      </c>
      <c r="F376" s="710">
        <f t="shared" si="94"/>
        <v>330.17300260183271</v>
      </c>
      <c r="G376" s="710">
        <f t="shared" si="95"/>
        <v>301.07264621202137</v>
      </c>
      <c r="H376" s="717">
        <f t="shared" si="96"/>
        <v>298.03631264145827</v>
      </c>
      <c r="I376" s="710">
        <f t="shared" si="97"/>
        <v>298.03081983675162</v>
      </c>
      <c r="J376" s="710">
        <f t="shared" si="98"/>
        <v>298.02705467811535</v>
      </c>
      <c r="K376" s="710">
        <f t="shared" si="99"/>
        <v>298.02485751843602</v>
      </c>
      <c r="L376" s="710">
        <f t="shared" si="100"/>
        <v>298.02413409791933</v>
      </c>
      <c r="N376" s="580">
        <v>302</v>
      </c>
      <c r="O376" s="710">
        <f t="shared" si="101"/>
        <v>1.1444783482913696</v>
      </c>
      <c r="P376" s="710">
        <f t="shared" si="102"/>
        <v>695.59412010137294</v>
      </c>
      <c r="Q376" s="710">
        <f t="shared" si="103"/>
        <v>680.72017680479485</v>
      </c>
      <c r="R376" s="710">
        <f t="shared" si="104"/>
        <v>670.0366859393099</v>
      </c>
      <c r="S376" s="710">
        <f t="shared" si="105"/>
        <v>663.59361112891065</v>
      </c>
      <c r="T376" s="710">
        <f t="shared" si="106"/>
        <v>661.42087052423324</v>
      </c>
    </row>
    <row r="377" spans="2:20">
      <c r="B377" s="580">
        <v>303</v>
      </c>
      <c r="C377" s="710">
        <f t="shared" si="91"/>
        <v>1.148268011696308</v>
      </c>
      <c r="D377" s="710">
        <f t="shared" si="92"/>
        <v>1414.6030466712014</v>
      </c>
      <c r="E377" s="710">
        <f t="shared" si="93"/>
        <v>540.10951277823176</v>
      </c>
      <c r="F377" s="710">
        <f t="shared" si="94"/>
        <v>330.38444188786536</v>
      </c>
      <c r="G377" s="710">
        <f t="shared" si="95"/>
        <v>301.10325343266084</v>
      </c>
      <c r="H377" s="717">
        <f t="shared" si="96"/>
        <v>298.03679254034887</v>
      </c>
      <c r="I377" s="710">
        <f t="shared" si="97"/>
        <v>298.03124357187625</v>
      </c>
      <c r="J377" s="710">
        <f t="shared" si="98"/>
        <v>298.02743925702003</v>
      </c>
      <c r="K377" s="710">
        <f t="shared" si="99"/>
        <v>298.0252189784934</v>
      </c>
      <c r="L377" s="710">
        <f t="shared" si="100"/>
        <v>298.0244878952696</v>
      </c>
      <c r="N377" s="580">
        <v>303</v>
      </c>
      <c r="O377" s="710">
        <f t="shared" si="101"/>
        <v>1.148268011696308</v>
      </c>
      <c r="P377" s="710">
        <f t="shared" si="102"/>
        <v>696.60478813202633</v>
      </c>
      <c r="Q377" s="710">
        <f t="shared" si="103"/>
        <v>681.74795784952892</v>
      </c>
      <c r="R377" s="710">
        <f t="shared" si="104"/>
        <v>671.07672142828596</v>
      </c>
      <c r="S377" s="710">
        <f t="shared" si="105"/>
        <v>664.64098456256534</v>
      </c>
      <c r="T377" s="710">
        <f t="shared" si="106"/>
        <v>662.47063071476191</v>
      </c>
    </row>
    <row r="378" spans="2:20">
      <c r="B378" s="580">
        <v>304</v>
      </c>
      <c r="C378" s="710">
        <f t="shared" si="91"/>
        <v>1.1520576751012463</v>
      </c>
      <c r="D378" s="710">
        <f t="shared" si="92"/>
        <v>1414.8309239200655</v>
      </c>
      <c r="E378" s="710">
        <f t="shared" si="93"/>
        <v>540.89015647097131</v>
      </c>
      <c r="F378" s="710">
        <f t="shared" si="94"/>
        <v>330.59633879115734</v>
      </c>
      <c r="G378" s="710">
        <f t="shared" si="95"/>
        <v>301.13403762726057</v>
      </c>
      <c r="H378" s="717">
        <f t="shared" si="96"/>
        <v>298.03727694478977</v>
      </c>
      <c r="I378" s="710">
        <f t="shared" si="97"/>
        <v>298.03167147839616</v>
      </c>
      <c r="J378" s="710">
        <f t="shared" si="98"/>
        <v>298.02782776936812</v>
      </c>
      <c r="K378" s="710">
        <f t="shared" si="99"/>
        <v>298.0255842294369</v>
      </c>
      <c r="L378" s="710">
        <f t="shared" si="100"/>
        <v>298.02484543582369</v>
      </c>
      <c r="N378" s="580">
        <v>304</v>
      </c>
      <c r="O378" s="710">
        <f t="shared" si="101"/>
        <v>1.1520576751012463</v>
      </c>
      <c r="P378" s="710">
        <f t="shared" si="102"/>
        <v>697.61428435574692</v>
      </c>
      <c r="Q378" s="710">
        <f t="shared" si="103"/>
        <v>682.77454724585118</v>
      </c>
      <c r="R378" s="710">
        <f t="shared" si="104"/>
        <v>672.11555106058177</v>
      </c>
      <c r="S378" s="710">
        <f t="shared" si="105"/>
        <v>665.68714363164759</v>
      </c>
      <c r="T378" s="710">
        <f t="shared" si="106"/>
        <v>663.51917377342158</v>
      </c>
    </row>
    <row r="379" spans="2:20">
      <c r="B379" s="580">
        <v>305</v>
      </c>
      <c r="C379" s="710">
        <f t="shared" si="91"/>
        <v>1.1558473385061847</v>
      </c>
      <c r="D379" s="710">
        <f t="shared" si="92"/>
        <v>1415.0568209443763</v>
      </c>
      <c r="E379" s="710">
        <f t="shared" si="93"/>
        <v>541.66948316045227</v>
      </c>
      <c r="F379" s="710">
        <f t="shared" si="94"/>
        <v>330.80869089669955</v>
      </c>
      <c r="G379" s="710">
        <f t="shared" si="95"/>
        <v>301.1649989228514</v>
      </c>
      <c r="H379" s="717">
        <f t="shared" si="96"/>
        <v>298.03776587862694</v>
      </c>
      <c r="I379" s="710">
        <f t="shared" si="97"/>
        <v>298.03210357990679</v>
      </c>
      <c r="J379" s="710">
        <f t="shared" si="98"/>
        <v>298.02822023855686</v>
      </c>
      <c r="K379" s="710">
        <f t="shared" si="99"/>
        <v>298.02595329453624</v>
      </c>
      <c r="L379" s="710">
        <f t="shared" si="100"/>
        <v>298.02520674280618</v>
      </c>
      <c r="N379" s="580">
        <v>305</v>
      </c>
      <c r="O379" s="710">
        <f t="shared" si="101"/>
        <v>1.1558473385061847</v>
      </c>
      <c r="P379" s="710">
        <f t="shared" si="102"/>
        <v>698.62261013117222</v>
      </c>
      <c r="Q379" s="710">
        <f t="shared" si="103"/>
        <v>683.79994637540392</v>
      </c>
      <c r="R379" s="710">
        <f t="shared" si="104"/>
        <v>673.15317623431326</v>
      </c>
      <c r="S379" s="710">
        <f t="shared" si="105"/>
        <v>666.73208974413797</v>
      </c>
      <c r="T379" s="710">
        <f t="shared" si="106"/>
        <v>664.56650111140118</v>
      </c>
    </row>
    <row r="380" spans="2:20">
      <c r="B380" s="580">
        <v>306</v>
      </c>
      <c r="C380" s="710">
        <f t="shared" si="91"/>
        <v>1.1596370019111228</v>
      </c>
      <c r="D380" s="710">
        <f t="shared" si="92"/>
        <v>1415.2807677912083</v>
      </c>
      <c r="E380" s="710">
        <f t="shared" si="93"/>
        <v>542.44749414896512</v>
      </c>
      <c r="F380" s="710">
        <f t="shared" si="94"/>
        <v>331.02149579679798</v>
      </c>
      <c r="G380" s="710">
        <f t="shared" si="95"/>
        <v>301.19613744335777</v>
      </c>
      <c r="H380" s="717">
        <f t="shared" si="96"/>
        <v>298.0382593657128</v>
      </c>
      <c r="I380" s="710">
        <f t="shared" si="97"/>
        <v>298.0325399000165</v>
      </c>
      <c r="J380" s="710">
        <f t="shared" si="98"/>
        <v>298.02861668800074</v>
      </c>
      <c r="K380" s="710">
        <f t="shared" si="99"/>
        <v>298.02632619708135</v>
      </c>
      <c r="L380" s="710">
        <f t="shared" si="100"/>
        <v>298.02557183946271</v>
      </c>
      <c r="N380" s="580">
        <v>306</v>
      </c>
      <c r="O380" s="710">
        <f t="shared" si="101"/>
        <v>1.1596370019111228</v>
      </c>
      <c r="P380" s="710">
        <f t="shared" si="102"/>
        <v>699.62976681536429</v>
      </c>
      <c r="Q380" s="710">
        <f t="shared" si="103"/>
        <v>684.82415661822779</v>
      </c>
      <c r="R380" s="710">
        <f t="shared" si="104"/>
        <v>674.18959834597547</v>
      </c>
      <c r="S380" s="710">
        <f t="shared" si="105"/>
        <v>667.77582430638449</v>
      </c>
      <c r="T380" s="710">
        <f t="shared" si="106"/>
        <v>665.61261413825343</v>
      </c>
    </row>
    <row r="381" spans="2:20">
      <c r="B381" s="580">
        <v>307</v>
      </c>
      <c r="C381" s="710">
        <f t="shared" si="91"/>
        <v>1.1634266653160612</v>
      </c>
      <c r="D381" s="710">
        <f t="shared" si="92"/>
        <v>1415.5027940078392</v>
      </c>
      <c r="E381" s="710">
        <f t="shared" si="93"/>
        <v>543.2241907681987</v>
      </c>
      <c r="F381" s="710">
        <f t="shared" si="94"/>
        <v>331.23475109108824</v>
      </c>
      <c r="G381" s="710">
        <f t="shared" si="95"/>
        <v>301.22745330961368</v>
      </c>
      <c r="H381" s="717">
        <f t="shared" si="96"/>
        <v>298.03875742990584</v>
      </c>
      <c r="I381" s="710">
        <f t="shared" si="97"/>
        <v>298.0329804623459</v>
      </c>
      <c r="J381" s="710">
        <f t="shared" si="98"/>
        <v>298.02901714113119</v>
      </c>
      <c r="K381" s="710">
        <f t="shared" si="99"/>
        <v>298.02670296038184</v>
      </c>
      <c r="L381" s="710">
        <f t="shared" si="100"/>
        <v>298.02594074905966</v>
      </c>
      <c r="N381" s="580">
        <v>307</v>
      </c>
      <c r="O381" s="710">
        <f t="shared" si="101"/>
        <v>1.1634266653160612</v>
      </c>
      <c r="P381" s="710">
        <f t="shared" si="102"/>
        <v>700.63575576381209</v>
      </c>
      <c r="Q381" s="710">
        <f t="shared" si="103"/>
        <v>685.84717935276319</v>
      </c>
      <c r="R381" s="710">
        <f t="shared" si="104"/>
        <v>675.22481879044426</v>
      </c>
      <c r="S381" s="710">
        <f t="shared" si="105"/>
        <v>668.81834872310446</v>
      </c>
      <c r="T381" s="710">
        <f t="shared" si="106"/>
        <v>666.65751426189684</v>
      </c>
    </row>
    <row r="382" spans="2:20">
      <c r="B382" s="580">
        <v>308</v>
      </c>
      <c r="C382" s="710">
        <f t="shared" si="91"/>
        <v>1.1672163287209996</v>
      </c>
      <c r="D382" s="710">
        <f t="shared" si="92"/>
        <v>1415.7229286501833</v>
      </c>
      <c r="E382" s="710">
        <f t="shared" si="93"/>
        <v>543.99957437859314</v>
      </c>
      <c r="F382" s="710">
        <f t="shared" si="94"/>
        <v>331.44845438654909</v>
      </c>
      <c r="G382" s="710">
        <f t="shared" si="95"/>
        <v>301.25894663937868</v>
      </c>
      <c r="H382" s="717">
        <f t="shared" si="96"/>
        <v>298.03926009507035</v>
      </c>
      <c r="I382" s="710">
        <f t="shared" si="97"/>
        <v>298.03342529052759</v>
      </c>
      <c r="J382" s="710">
        <f t="shared" si="98"/>
        <v>298.0294216213963</v>
      </c>
      <c r="K382" s="710">
        <f t="shared" si="99"/>
        <v>298.02708360776671</v>
      </c>
      <c r="L382" s="710">
        <f t="shared" si="100"/>
        <v>298.0263134948836</v>
      </c>
      <c r="N382" s="580">
        <v>308</v>
      </c>
      <c r="O382" s="710">
        <f t="shared" si="101"/>
        <v>1.1672163287209996</v>
      </c>
      <c r="P382" s="710">
        <f t="shared" si="102"/>
        <v>701.64057833043285</v>
      </c>
      <c r="Q382" s="710">
        <f t="shared" si="103"/>
        <v>686.86901595585243</v>
      </c>
      <c r="R382" s="710">
        <f t="shared" si="104"/>
        <v>676.25883896097844</v>
      </c>
      <c r="S382" s="710">
        <f t="shared" si="105"/>
        <v>669.8596643973865</v>
      </c>
      <c r="T382" s="710">
        <f t="shared" si="106"/>
        <v>667.70120288861756</v>
      </c>
    </row>
    <row r="383" spans="2:20">
      <c r="B383" s="580">
        <v>309</v>
      </c>
      <c r="C383" s="710">
        <f t="shared" si="91"/>
        <v>1.1710059921259379</v>
      </c>
      <c r="D383" s="710">
        <f t="shared" si="92"/>
        <v>1415.9412002910829</v>
      </c>
      <c r="E383" s="710">
        <f t="shared" si="93"/>
        <v>544.77364636870402</v>
      </c>
      <c r="F383" s="710">
        <f t="shared" si="94"/>
        <v>331.66260329751537</v>
      </c>
      <c r="G383" s="710">
        <f t="shared" si="95"/>
        <v>301.29061754735352</v>
      </c>
      <c r="H383" s="717">
        <f t="shared" si="96"/>
        <v>298.03976738507583</v>
      </c>
      <c r="I383" s="710">
        <f t="shared" si="97"/>
        <v>298.03387440820575</v>
      </c>
      <c r="J383" s="710">
        <f t="shared" si="98"/>
        <v>298.02983015226016</v>
      </c>
      <c r="K383" s="710">
        <f t="shared" si="99"/>
        <v>298.02746816258355</v>
      </c>
      <c r="L383" s="710">
        <f t="shared" si="100"/>
        <v>298.02669010024096</v>
      </c>
      <c r="N383" s="580">
        <v>309</v>
      </c>
      <c r="O383" s="710">
        <f t="shared" si="101"/>
        <v>1.1710059921259379</v>
      </c>
      <c r="P383" s="710">
        <f t="shared" si="102"/>
        <v>702.64423586757391</v>
      </c>
      <c r="Q383" s="710">
        <f t="shared" si="103"/>
        <v>687.88966780274143</v>
      </c>
      <c r="R383" s="710">
        <f t="shared" si="104"/>
        <v>677.29166024922097</v>
      </c>
      <c r="S383" s="710">
        <f t="shared" si="105"/>
        <v>670.89977273069269</v>
      </c>
      <c r="T383" s="710">
        <f t="shared" si="106"/>
        <v>668.74368142307117</v>
      </c>
    </row>
    <row r="384" spans="2:20">
      <c r="B384" s="580">
        <v>310</v>
      </c>
      <c r="C384" s="710">
        <f t="shared" si="91"/>
        <v>1.1747956555308763</v>
      </c>
      <c r="D384" s="710">
        <f t="shared" si="92"/>
        <v>1416.1576370284579</v>
      </c>
      <c r="E384" s="710">
        <f t="shared" si="93"/>
        <v>545.54640815457731</v>
      </c>
      <c r="F384" s="710">
        <f t="shared" si="94"/>
        <v>331.87719544569052</v>
      </c>
      <c r="G384" s="710">
        <f t="shared" si="95"/>
        <v>301.32246614519613</v>
      </c>
      <c r="H384" s="717">
        <f t="shared" si="96"/>
        <v>298.04027932379688</v>
      </c>
      <c r="I384" s="710">
        <f t="shared" si="97"/>
        <v>298.03432783903554</v>
      </c>
      <c r="J384" s="710">
        <f t="shared" si="98"/>
        <v>298.03024275720242</v>
      </c>
      <c r="K384" s="710">
        <f t="shared" si="99"/>
        <v>298.02785664819862</v>
      </c>
      <c r="L384" s="710">
        <f t="shared" si="100"/>
        <v>298.02707058845715</v>
      </c>
      <c r="N384" s="580">
        <v>310</v>
      </c>
      <c r="O384" s="710">
        <f t="shared" si="101"/>
        <v>1.1747956555308763</v>
      </c>
      <c r="P384" s="710">
        <f t="shared" si="102"/>
        <v>703.64672972601488</v>
      </c>
      <c r="Q384" s="710">
        <f t="shared" si="103"/>
        <v>688.90913626708152</v>
      </c>
      <c r="R384" s="710">
        <f t="shared" si="104"/>
        <v>678.32328404520172</v>
      </c>
      <c r="S384" s="710">
        <f t="shared" si="105"/>
        <v>671.9386751228601</v>
      </c>
      <c r="T384" s="710">
        <f t="shared" si="106"/>
        <v>669.78495126828454</v>
      </c>
    </row>
    <row r="385" spans="2:20">
      <c r="B385" s="580">
        <v>311</v>
      </c>
      <c r="C385" s="710">
        <f t="shared" si="91"/>
        <v>1.1785853189358144</v>
      </c>
      <c r="D385" s="710">
        <f t="shared" si="92"/>
        <v>1416.3722664933189</v>
      </c>
      <c r="E385" s="710">
        <f t="shared" si="93"/>
        <v>546.31786117913623</v>
      </c>
      <c r="F385" s="710">
        <f t="shared" si="94"/>
        <v>332.09222846015746</v>
      </c>
      <c r="G385" s="710">
        <f t="shared" si="95"/>
        <v>301.35449254153735</v>
      </c>
      <c r="H385" s="717">
        <f t="shared" si="96"/>
        <v>298.0407959351125</v>
      </c>
      <c r="I385" s="710">
        <f t="shared" si="97"/>
        <v>298.03478560668304</v>
      </c>
      <c r="J385" s="710">
        <f t="shared" si="98"/>
        <v>298.03065945971798</v>
      </c>
      <c r="K385" s="710">
        <f t="shared" si="99"/>
        <v>298.02824908799585</v>
      </c>
      <c r="L385" s="710">
        <f t="shared" si="100"/>
        <v>298.02745498287669</v>
      </c>
      <c r="N385" s="580">
        <v>311</v>
      </c>
      <c r="O385" s="710">
        <f t="shared" si="101"/>
        <v>1.1785853189358144</v>
      </c>
      <c r="P385" s="710">
        <f t="shared" si="102"/>
        <v>704.64806125496898</v>
      </c>
      <c r="Q385" s="710">
        <f t="shared" si="103"/>
        <v>689.92742272093142</v>
      </c>
      <c r="R385" s="710">
        <f t="shared" si="104"/>
        <v>679.3537117373387</v>
      </c>
      <c r="S385" s="710">
        <f t="shared" si="105"/>
        <v>672.97637297210258</v>
      </c>
      <c r="T385" s="710">
        <f t="shared" si="106"/>
        <v>670.82501382565817</v>
      </c>
    </row>
    <row r="386" spans="2:20">
      <c r="B386" s="580">
        <v>312</v>
      </c>
      <c r="C386" s="710">
        <f t="shared" si="91"/>
        <v>1.1823749823407528</v>
      </c>
      <c r="D386" s="710">
        <f t="shared" si="92"/>
        <v>1416.5851158576443</v>
      </c>
      <c r="E386" s="710">
        <f t="shared" si="93"/>
        <v>547.0880069115783</v>
      </c>
      <c r="F386" s="710">
        <f t="shared" si="94"/>
        <v>332.30769997738957</v>
      </c>
      <c r="G386" s="710">
        <f t="shared" si="95"/>
        <v>301.38669684199675</v>
      </c>
      <c r="H386" s="717">
        <f t="shared" si="96"/>
        <v>298.04131724290596</v>
      </c>
      <c r="I386" s="710">
        <f t="shared" si="97"/>
        <v>298.03524773482451</v>
      </c>
      <c r="J386" s="710">
        <f t="shared" si="98"/>
        <v>298.03108028331656</v>
      </c>
      <c r="K386" s="710">
        <f t="shared" si="99"/>
        <v>298.0286455053768</v>
      </c>
      <c r="L386" s="710">
        <f t="shared" si="100"/>
        <v>298.02784330686239</v>
      </c>
      <c r="N386" s="580">
        <v>312</v>
      </c>
      <c r="O386" s="710">
        <f t="shared" si="101"/>
        <v>1.1823749823407528</v>
      </c>
      <c r="P386" s="710">
        <f t="shared" si="102"/>
        <v>705.64823180208509</v>
      </c>
      <c r="Q386" s="710">
        <f t="shared" si="103"/>
        <v>690.944528534759</v>
      </c>
      <c r="R386" s="710">
        <f t="shared" si="104"/>
        <v>680.38294471244023</v>
      </c>
      <c r="S386" s="710">
        <f t="shared" si="105"/>
        <v>674.01286767501313</v>
      </c>
      <c r="T386" s="710">
        <f t="shared" si="106"/>
        <v>671.86387049496716</v>
      </c>
    </row>
    <row r="387" spans="2:20">
      <c r="B387" s="580">
        <v>313</v>
      </c>
      <c r="C387" s="710">
        <f t="shared" si="91"/>
        <v>1.1861646457456911</v>
      </c>
      <c r="D387" s="710">
        <f t="shared" si="92"/>
        <v>1416.7962118421246</v>
      </c>
      <c r="E387" s="710">
        <f t="shared" si="93"/>
        <v>547.85684684678324</v>
      </c>
      <c r="F387" s="710">
        <f t="shared" si="94"/>
        <v>332.52360764126058</v>
      </c>
      <c r="G387" s="710">
        <f t="shared" si="95"/>
        <v>301.41907914919841</v>
      </c>
      <c r="H387" s="717">
        <f t="shared" si="96"/>
        <v>298.04184327106429</v>
      </c>
      <c r="I387" s="710">
        <f t="shared" si="97"/>
        <v>298.03571424714613</v>
      </c>
      <c r="J387" s="710">
        <f t="shared" si="98"/>
        <v>298.03150525152211</v>
      </c>
      <c r="K387" s="710">
        <f t="shared" si="99"/>
        <v>298.02904592376001</v>
      </c>
      <c r="L387" s="710">
        <f t="shared" si="100"/>
        <v>298.02823558379515</v>
      </c>
      <c r="N387" s="580">
        <v>313</v>
      </c>
      <c r="O387" s="710">
        <f t="shared" si="101"/>
        <v>1.1861646457456911</v>
      </c>
      <c r="P387" s="710">
        <f t="shared" si="102"/>
        <v>706.64724271344983</v>
      </c>
      <c r="Q387" s="710">
        <f t="shared" si="103"/>
        <v>691.96045507744316</v>
      </c>
      <c r="R387" s="710">
        <f t="shared" si="104"/>
        <v>681.41098435570666</v>
      </c>
      <c r="S387" s="710">
        <f t="shared" si="105"/>
        <v>675.04816062656516</v>
      </c>
      <c r="T387" s="710">
        <f t="shared" si="106"/>
        <v>672.90152267436417</v>
      </c>
    </row>
    <row r="388" spans="2:20">
      <c r="B388" s="580">
        <v>314</v>
      </c>
      <c r="C388" s="710">
        <f t="shared" si="91"/>
        <v>1.1899543091506295</v>
      </c>
      <c r="D388" s="710">
        <f t="shared" si="92"/>
        <v>1417.0055807237743</v>
      </c>
      <c r="E388" s="710">
        <f t="shared" si="93"/>
        <v>548.62438250473122</v>
      </c>
      <c r="F388" s="710">
        <f t="shared" si="94"/>
        <v>332.73994910305379</v>
      </c>
      <c r="G388" s="710">
        <f t="shared" si="95"/>
        <v>301.45163956278668</v>
      </c>
      <c r="H388" s="717">
        <f t="shared" si="96"/>
        <v>298.04237404347811</v>
      </c>
      <c r="I388" s="710">
        <f t="shared" si="97"/>
        <v>298.03618516734355</v>
      </c>
      <c r="J388" s="710">
        <f t="shared" si="98"/>
        <v>298.03193438787258</v>
      </c>
      <c r="K388" s="710">
        <f t="shared" si="99"/>
        <v>298.02945036658065</v>
      </c>
      <c r="L388" s="710">
        <f t="shared" si="100"/>
        <v>298.02863183707308</v>
      </c>
      <c r="N388" s="580">
        <v>314</v>
      </c>
      <c r="O388" s="710">
        <f t="shared" si="101"/>
        <v>1.1899543091506295</v>
      </c>
      <c r="P388" s="710">
        <f t="shared" si="102"/>
        <v>707.64509533358887</v>
      </c>
      <c r="Q388" s="710">
        <f t="shared" si="103"/>
        <v>692.9752037162757</v>
      </c>
      <c r="R388" s="710">
        <f t="shared" si="104"/>
        <v>682.43783205073214</v>
      </c>
      <c r="S388" s="710">
        <f t="shared" si="105"/>
        <v>676.08225322011515</v>
      </c>
      <c r="T388" s="710">
        <f t="shared" si="106"/>
        <v>673.93797176038049</v>
      </c>
    </row>
    <row r="389" spans="2:20">
      <c r="B389" s="580">
        <v>315</v>
      </c>
      <c r="C389" s="710">
        <f t="shared" si="91"/>
        <v>1.1937439725555676</v>
      </c>
      <c r="D389" s="710">
        <f t="shared" si="92"/>
        <v>1417.2132483434168</v>
      </c>
      <c r="E389" s="710">
        <f t="shared" si="93"/>
        <v>549.39061542993193</v>
      </c>
      <c r="F389" s="710">
        <f t="shared" si="94"/>
        <v>332.95672202147063</v>
      </c>
      <c r="G389" s="710">
        <f t="shared" si="95"/>
        <v>301.48437817944165</v>
      </c>
      <c r="H389" s="717">
        <f t="shared" si="96"/>
        <v>298.04290958404084</v>
      </c>
      <c r="I389" s="710">
        <f t="shared" si="97"/>
        <v>298.03666051912154</v>
      </c>
      <c r="J389" s="710">
        <f t="shared" si="98"/>
        <v>298.03236771591935</v>
      </c>
      <c r="K389" s="710">
        <f t="shared" si="99"/>
        <v>298.02985885728998</v>
      </c>
      <c r="L389" s="710">
        <f t="shared" si="100"/>
        <v>298.02903209011157</v>
      </c>
      <c r="N389" s="580">
        <v>315</v>
      </c>
      <c r="O389" s="710">
        <f t="shared" si="101"/>
        <v>1.1937439725555676</v>
      </c>
      <c r="P389" s="710">
        <f t="shared" si="102"/>
        <v>708.64179100546926</v>
      </c>
      <c r="Q389" s="710">
        <f t="shared" si="103"/>
        <v>693.9887758169632</v>
      </c>
      <c r="R389" s="710">
        <f t="shared" si="104"/>
        <v>683.46348917950695</v>
      </c>
      <c r="S389" s="710">
        <f t="shared" si="105"/>
        <v>677.11514684740359</v>
      </c>
      <c r="T389" s="710">
        <f t="shared" si="106"/>
        <v>674.97321914792849</v>
      </c>
    </row>
    <row r="390" spans="2:20">
      <c r="B390" s="580">
        <v>316</v>
      </c>
      <c r="C390" s="710">
        <f t="shared" si="91"/>
        <v>1.197533635960506</v>
      </c>
      <c r="D390" s="710">
        <f t="shared" si="92"/>
        <v>1417.4192401130417</v>
      </c>
      <c r="E390" s="710">
        <f t="shared" si="93"/>
        <v>550.15554719086322</v>
      </c>
      <c r="F390" s="710">
        <f t="shared" si="94"/>
        <v>333.17392406263872</v>
      </c>
      <c r="G390" s="710">
        <f t="shared" si="95"/>
        <v>301.51729509289515</v>
      </c>
      <c r="H390" s="717">
        <f t="shared" si="96"/>
        <v>298.04344991664885</v>
      </c>
      <c r="I390" s="710">
        <f t="shared" si="97"/>
        <v>298.03714032619354</v>
      </c>
      <c r="J390" s="710">
        <f t="shared" si="98"/>
        <v>298.03280525922685</v>
      </c>
      <c r="K390" s="710">
        <f t="shared" si="99"/>
        <v>298.03027141935513</v>
      </c>
      <c r="L390" s="710">
        <f t="shared" si="100"/>
        <v>298.02943636634262</v>
      </c>
      <c r="N390" s="580">
        <v>316</v>
      </c>
      <c r="O390" s="710">
        <f t="shared" si="101"/>
        <v>1.197533635960506</v>
      </c>
      <c r="P390" s="710">
        <f t="shared" si="102"/>
        <v>709.63733107050052</v>
      </c>
      <c r="Q390" s="710">
        <f t="shared" si="103"/>
        <v>695.00117274362867</v>
      </c>
      <c r="R390" s="710">
        <f t="shared" si="104"/>
        <v>684.48795712241872</v>
      </c>
      <c r="S390" s="710">
        <f t="shared" si="105"/>
        <v>678.14684289855745</v>
      </c>
      <c r="T390" s="710">
        <f t="shared" si="106"/>
        <v>676.00726623030289</v>
      </c>
    </row>
    <row r="391" spans="2:20">
      <c r="B391" s="580">
        <v>317</v>
      </c>
      <c r="C391" s="710">
        <f t="shared" si="91"/>
        <v>1.2013232993654444</v>
      </c>
      <c r="D391" s="710">
        <f t="shared" si="92"/>
        <v>1417.623581023038</v>
      </c>
      <c r="E391" s="710">
        <f t="shared" si="93"/>
        <v>550.91917937942003</v>
      </c>
      <c r="F391" s="710">
        <f t="shared" si="94"/>
        <v>333.391552900119</v>
      </c>
      <c r="G391" s="710">
        <f t="shared" si="95"/>
        <v>301.55039039394603</v>
      </c>
      <c r="H391" s="717">
        <f t="shared" si="96"/>
        <v>298.04399506520076</v>
      </c>
      <c r="I391" s="710">
        <f t="shared" si="97"/>
        <v>298.03762461228132</v>
      </c>
      <c r="J391" s="710">
        <f t="shared" si="98"/>
        <v>298.03324704137231</v>
      </c>
      <c r="K391" s="710">
        <f t="shared" si="99"/>
        <v>298.03068807625834</v>
      </c>
      <c r="L391" s="710">
        <f t="shared" si="100"/>
        <v>298.02984468921426</v>
      </c>
      <c r="N391" s="580">
        <v>317</v>
      </c>
      <c r="O391" s="710">
        <f t="shared" si="101"/>
        <v>1.2013232993654444</v>
      </c>
      <c r="P391" s="710">
        <f t="shared" si="102"/>
        <v>710.63171686853752</v>
      </c>
      <c r="Q391" s="710">
        <f t="shared" si="103"/>
        <v>696.01239585881353</v>
      </c>
      <c r="R391" s="710">
        <f t="shared" si="104"/>
        <v>685.51123725825482</v>
      </c>
      <c r="S391" s="710">
        <f t="shared" si="105"/>
        <v>679.17734276209228</v>
      </c>
      <c r="T391" s="710">
        <f t="shared" si="106"/>
        <v>677.04011439918304</v>
      </c>
    </row>
    <row r="392" spans="2:20">
      <c r="B392" s="580">
        <v>318</v>
      </c>
      <c r="C392" s="710">
        <f t="shared" si="91"/>
        <v>1.2051129627703827</v>
      </c>
      <c r="D392" s="710">
        <f t="shared" si="92"/>
        <v>1417.8262956493047</v>
      </c>
      <c r="E392" s="710">
        <f t="shared" si="93"/>
        <v>551.68151361037314</v>
      </c>
      <c r="F392" s="710">
        <f t="shared" si="94"/>
        <v>333.60960621491222</v>
      </c>
      <c r="G392" s="710">
        <f t="shared" si="95"/>
        <v>301.58366417047631</v>
      </c>
      <c r="H392" s="717">
        <f t="shared" si="96"/>
        <v>298.04454505359718</v>
      </c>
      <c r="I392" s="710">
        <f t="shared" si="97"/>
        <v>298.03811340111463</v>
      </c>
      <c r="J392" s="710">
        <f t="shared" si="98"/>
        <v>298.033693085945</v>
      </c>
      <c r="K392" s="710">
        <f t="shared" si="99"/>
        <v>298.03110885149681</v>
      </c>
      <c r="L392" s="710">
        <f t="shared" si="100"/>
        <v>298.03025708219042</v>
      </c>
      <c r="N392" s="580">
        <v>318</v>
      </c>
      <c r="O392" s="710">
        <f t="shared" si="101"/>
        <v>1.2051129627703827</v>
      </c>
      <c r="P392" s="710">
        <f t="shared" si="102"/>
        <v>711.62494973788102</v>
      </c>
      <c r="Q392" s="710">
        <f t="shared" si="103"/>
        <v>697.02244652347952</v>
      </c>
      <c r="R392" s="710">
        <f t="shared" si="104"/>
        <v>686.53333096420386</v>
      </c>
      <c r="S392" s="710">
        <f t="shared" si="105"/>
        <v>680.20664782491326</v>
      </c>
      <c r="T392" s="710">
        <f t="shared" si="106"/>
        <v>678.07176504463507</v>
      </c>
    </row>
    <row r="393" spans="2:20">
      <c r="B393" s="580">
        <v>319</v>
      </c>
      <c r="C393" s="710">
        <f t="shared" si="91"/>
        <v>1.2089026261753211</v>
      </c>
      <c r="D393" s="710">
        <f t="shared" si="92"/>
        <v>1418.0274081602413</v>
      </c>
      <c r="E393" s="710">
        <f t="shared" si="93"/>
        <v>552.44255152083736</v>
      </c>
      <c r="F393" s="710">
        <f t="shared" si="94"/>
        <v>333.82808169546513</v>
      </c>
      <c r="G393" s="710">
        <f t="shared" si="95"/>
        <v>301.61711650746616</v>
      </c>
      <c r="H393" s="717">
        <f t="shared" si="96"/>
        <v>298.04509990574024</v>
      </c>
      <c r="I393" s="710">
        <f t="shared" si="97"/>
        <v>298.03860671643054</v>
      </c>
      <c r="J393" s="710">
        <f t="shared" si="98"/>
        <v>298.03414341654604</v>
      </c>
      <c r="K393" s="710">
        <f t="shared" si="99"/>
        <v>298.03153376858216</v>
      </c>
      <c r="L393" s="710">
        <f t="shared" si="100"/>
        <v>298.03067356875027</v>
      </c>
      <c r="N393" s="580">
        <v>319</v>
      </c>
      <c r="O393" s="710">
        <f t="shared" si="101"/>
        <v>1.2089026261753211</v>
      </c>
      <c r="P393" s="710">
        <f t="shared" si="102"/>
        <v>712.61703101528042</v>
      </c>
      <c r="Q393" s="710">
        <f t="shared" si="103"/>
        <v>698.03132609701015</v>
      </c>
      <c r="R393" s="710">
        <f t="shared" si="104"/>
        <v>687.5542396158578</v>
      </c>
      <c r="S393" s="710">
        <f t="shared" si="105"/>
        <v>681.23475947231793</v>
      </c>
      <c r="T393" s="710">
        <f t="shared" si="106"/>
        <v>679.10221955511292</v>
      </c>
    </row>
    <row r="394" spans="2:20">
      <c r="B394" s="580">
        <v>320</v>
      </c>
      <c r="C394" s="710">
        <f t="shared" si="91"/>
        <v>1.2126922895802592</v>
      </c>
      <c r="D394" s="710">
        <f t="shared" si="92"/>
        <v>1418.2269423236198</v>
      </c>
      <c r="E394" s="710">
        <f t="shared" si="93"/>
        <v>553.20229476974896</v>
      </c>
      <c r="F394" s="710">
        <f t="shared" si="94"/>
        <v>334.04697703767562</v>
      </c>
      <c r="G394" s="710">
        <f t="shared" si="95"/>
        <v>301.65074748700988</v>
      </c>
      <c r="H394" s="717">
        <f t="shared" si="96"/>
        <v>298.04565964553342</v>
      </c>
      <c r="I394" s="710">
        <f t="shared" si="97"/>
        <v>298.03910458197333</v>
      </c>
      <c r="J394" s="710">
        <f t="shared" si="98"/>
        <v>298.03459805678801</v>
      </c>
      <c r="K394" s="710">
        <f t="shared" si="99"/>
        <v>298.03196285104002</v>
      </c>
      <c r="L394" s="710">
        <f t="shared" si="100"/>
        <v>298.03109417238784</v>
      </c>
      <c r="N394" s="580">
        <v>320</v>
      </c>
      <c r="O394" s="710">
        <f t="shared" si="101"/>
        <v>1.2126922895802592</v>
      </c>
      <c r="P394" s="710">
        <f t="shared" si="102"/>
        <v>713.60796203593532</v>
      </c>
      <c r="Q394" s="710">
        <f t="shared" si="103"/>
        <v>699.03903593721304</v>
      </c>
      <c r="R394" s="710">
        <f t="shared" si="104"/>
        <v>688.5739645872136</v>
      </c>
      <c r="S394" s="710">
        <f t="shared" si="105"/>
        <v>682.26167908799744</v>
      </c>
      <c r="T394" s="710">
        <f t="shared" si="106"/>
        <v>680.13147931746119</v>
      </c>
    </row>
    <row r="395" spans="2:20">
      <c r="B395" s="580">
        <v>321</v>
      </c>
      <c r="C395" s="710">
        <f t="shared" ref="C395:C458" si="107">$C$73*B395</f>
        <v>1.2164819529851976</v>
      </c>
      <c r="D395" s="710">
        <f t="shared" ref="D395:D458" si="108">(1-2*FoAb-2*FoAb*BiCombAb)*D394+2*FoAb*E394+2*FoAb*BiCombAb*Tcomb</f>
        <v>1418.4249215133409</v>
      </c>
      <c r="E395" s="710">
        <f t="shared" ref="E395:E458" si="109">FoAb*D394+(1-2*FoAb)*E394+FoAb*F394</f>
        <v>553.96074503735338</v>
      </c>
      <c r="F395" s="710">
        <f t="shared" ref="F395:F458" si="110">FoAb*E394+(1-2*FoAb)*F394+FoAb*G394</f>
        <v>334.26628994489761</v>
      </c>
      <c r="G395" s="710">
        <f t="shared" ref="G395:G458" si="111">FoAb*F394+(1-2*FoAb)*G394+FoAb*H394</f>
        <v>301.68455718833133</v>
      </c>
      <c r="H395" s="717">
        <f t="shared" ref="H395:H458" si="112">_FoN1*G394+(1-_FoN1-_FoN2)*H394+_FoN2*I394</f>
        <v>298.04622429688106</v>
      </c>
      <c r="I395" s="710">
        <f t="shared" ref="I395:I458" si="113">FoCase*H394+(1-2*FoCase)*I394+FoCase*J394</f>
        <v>298.03960702149402</v>
      </c>
      <c r="J395" s="710">
        <f t="shared" ref="J395:J458" si="114">FoCase*I394+(1-2*FoCase)*J394+FoCase*K394</f>
        <v>298.03505703029452</v>
      </c>
      <c r="K395" s="710">
        <f t="shared" ref="K395:K458" si="115">FoCase*J394+(1-2*FoCase)*K394+FoCase*L394</f>
        <v>298.03239612240964</v>
      </c>
      <c r="L395" s="710">
        <f t="shared" ref="L395:L458" si="116">(1-2*FoCase-2*FoCase*BiAtmCase)*L394+2*FoCase*K394+2*FoCase*BiAtmCase*Tatm</f>
        <v>298.03151891661167</v>
      </c>
      <c r="N395" s="580">
        <v>321</v>
      </c>
      <c r="O395" s="710">
        <f t="shared" ref="O395:O458" si="117">$O$73*N395</f>
        <v>1.2164819529851976</v>
      </c>
      <c r="P395" s="710">
        <f t="shared" ref="P395:P458" si="118">(1-2*FoCase-2*FoCase*BiCombCase)*P394+2*FoCase*Q394+2*FoCase*BiCombCase*Tcomb</f>
        <v>714.59774413349692</v>
      </c>
      <c r="Q395" s="710">
        <f t="shared" ref="Q395:Q458" si="119">FoCase*P394+(1-2*FoCase)*Q394+FoCase*R394</f>
        <v>700.04557740032146</v>
      </c>
      <c r="R395" s="710">
        <f t="shared" ref="R395:R458" si="120">FoCase*Q394+(1-2*FoCase)*R394+FoCase*S394</f>
        <v>689.59250725067523</v>
      </c>
      <c r="S395" s="710">
        <f t="shared" ref="S395:S458" si="121">FoCase*R394+(1-2*FoCase)*S394+FoCase*T394</f>
        <v>683.28740805403868</v>
      </c>
      <c r="T395" s="710">
        <f t="shared" ref="T395:T458" si="122">(1-2*FoCase-2*FoCase*BiAtmCase)*T394+2*FoCase*S394+2*FoCase*BiAtmCase*Tatm</f>
        <v>681.15954571691611</v>
      </c>
    </row>
    <row r="396" spans="2:20">
      <c r="B396" s="580">
        <v>322</v>
      </c>
      <c r="C396" s="710">
        <f t="shared" si="107"/>
        <v>1.2202716163901359</v>
      </c>
      <c r="D396" s="710">
        <f t="shared" si="108"/>
        <v>1418.6213687160759</v>
      </c>
      <c r="E396" s="710">
        <f t="shared" si="109"/>
        <v>554.71790402470072</v>
      </c>
      <c r="F396" s="710">
        <f t="shared" si="110"/>
        <v>334.48601812794504</v>
      </c>
      <c r="G396" s="710">
        <f t="shared" si="111"/>
        <v>301.71854568779935</v>
      </c>
      <c r="H396" s="717">
        <f t="shared" si="112"/>
        <v>298.04679388368805</v>
      </c>
      <c r="I396" s="710">
        <f t="shared" si="113"/>
        <v>298.04011405875002</v>
      </c>
      <c r="J396" s="710">
        <f t="shared" si="114"/>
        <v>298.03552036069965</v>
      </c>
      <c r="K396" s="710">
        <f t="shared" si="115"/>
        <v>298.03283360624329</v>
      </c>
      <c r="L396" s="710">
        <f t="shared" si="116"/>
        <v>298.03194782494421</v>
      </c>
      <c r="N396" s="580">
        <v>322</v>
      </c>
      <c r="O396" s="710">
        <f t="shared" si="117"/>
        <v>1.2202716163901359</v>
      </c>
      <c r="P396" s="710">
        <f t="shared" si="118"/>
        <v>715.58637864007028</v>
      </c>
      <c r="Q396" s="710">
        <f t="shared" si="119"/>
        <v>701.0509518409965</v>
      </c>
      <c r="R396" s="710">
        <f t="shared" si="120"/>
        <v>690.60986897705538</v>
      </c>
      <c r="S396" s="710">
        <f t="shared" si="121"/>
        <v>684.31194775092604</v>
      </c>
      <c r="T396" s="710">
        <f t="shared" si="122"/>
        <v>682.18642013710803</v>
      </c>
    </row>
    <row r="397" spans="2:20">
      <c r="B397" s="580">
        <v>323</v>
      </c>
      <c r="C397" s="710">
        <f t="shared" si="107"/>
        <v>1.2240612797950743</v>
      </c>
      <c r="D397" s="710">
        <f t="shared" si="108"/>
        <v>1418.816306537796</v>
      </c>
      <c r="E397" s="710">
        <f t="shared" si="109"/>
        <v>555.47377345315124</v>
      </c>
      <c r="F397" s="710">
        <f t="shared" si="110"/>
        <v>334.7061593050957</v>
      </c>
      <c r="G397" s="710">
        <f t="shared" si="111"/>
        <v>301.7527130589433</v>
      </c>
      <c r="H397" s="717">
        <f t="shared" si="112"/>
        <v>298.04736842985949</v>
      </c>
      <c r="I397" s="710">
        <f t="shared" si="113"/>
        <v>298.04062571750461</v>
      </c>
      <c r="J397" s="710">
        <f t="shared" si="114"/>
        <v>298.03598807164769</v>
      </c>
      <c r="K397" s="710">
        <f t="shared" si="115"/>
        <v>298.03327532610615</v>
      </c>
      <c r="L397" s="710">
        <f t="shared" si="116"/>
        <v>298.03238092092164</v>
      </c>
      <c r="N397" s="580">
        <v>323</v>
      </c>
      <c r="O397" s="710">
        <f t="shared" si="117"/>
        <v>1.2240612797950743</v>
      </c>
      <c r="P397" s="710">
        <f t="shared" si="118"/>
        <v>716.57386688621636</v>
      </c>
      <c r="Q397" s="710">
        <f t="shared" si="119"/>
        <v>702.055160612328</v>
      </c>
      <c r="R397" s="710">
        <f t="shared" si="120"/>
        <v>691.62605113557743</v>
      </c>
      <c r="S397" s="710">
        <f t="shared" si="121"/>
        <v>685.33529955754341</v>
      </c>
      <c r="T397" s="710">
        <f t="shared" si="122"/>
        <v>683.21210396006302</v>
      </c>
    </row>
    <row r="398" spans="2:20">
      <c r="B398" s="580">
        <v>324</v>
      </c>
      <c r="C398" s="710">
        <f t="shared" si="107"/>
        <v>1.2278509432000124</v>
      </c>
      <c r="D398" s="710">
        <f t="shared" si="108"/>
        <v>1419.0097572101909</v>
      </c>
      <c r="E398" s="710">
        <f t="shared" si="109"/>
        <v>556.22835506388947</v>
      </c>
      <c r="F398" s="710">
        <f t="shared" si="110"/>
        <v>334.92671120209377</v>
      </c>
      <c r="G398" s="710">
        <f t="shared" si="111"/>
        <v>301.78705937246849</v>
      </c>
      <c r="H398" s="717">
        <f t="shared" si="112"/>
        <v>298.04794795930025</v>
      </c>
      <c r="I398" s="710">
        <f t="shared" si="113"/>
        <v>298.0411420215267</v>
      </c>
      <c r="J398" s="710">
        <f t="shared" si="114"/>
        <v>298.03646018679268</v>
      </c>
      <c r="K398" s="710">
        <f t="shared" si="115"/>
        <v>298.03372130557557</v>
      </c>
      <c r="L398" s="710">
        <f t="shared" si="116"/>
        <v>298.03281822809328</v>
      </c>
      <c r="N398" s="580">
        <v>324</v>
      </c>
      <c r="O398" s="710">
        <f t="shared" si="117"/>
        <v>1.2278509432000124</v>
      </c>
      <c r="P398" s="710">
        <f t="shared" si="118"/>
        <v>717.56021020095272</v>
      </c>
      <c r="Q398" s="710">
        <f t="shared" si="119"/>
        <v>703.05820506583746</v>
      </c>
      <c r="R398" s="710">
        <f t="shared" si="120"/>
        <v>692.64105509387718</v>
      </c>
      <c r="S398" s="710">
        <f t="shared" si="121"/>
        <v>686.35746485117591</v>
      </c>
      <c r="T398" s="710">
        <f t="shared" si="122"/>
        <v>684.23659856620486</v>
      </c>
    </row>
    <row r="399" spans="2:20">
      <c r="B399" s="580">
        <v>325</v>
      </c>
      <c r="C399" s="710">
        <f t="shared" si="107"/>
        <v>1.2316406066049508</v>
      </c>
      <c r="D399" s="710">
        <f t="shared" si="108"/>
        <v>1419.2017425969791</v>
      </c>
      <c r="E399" s="710">
        <f t="shared" si="109"/>
        <v>556.98165061744658</v>
      </c>
      <c r="F399" s="710">
        <f t="shared" si="110"/>
        <v>335.1476715521527</v>
      </c>
      <c r="G399" s="710">
        <f t="shared" si="111"/>
        <v>301.82158469627154</v>
      </c>
      <c r="H399" s="717">
        <f t="shared" si="112"/>
        <v>298.04853249591474</v>
      </c>
      <c r="I399" s="710">
        <f t="shared" si="113"/>
        <v>298.0416629945903</v>
      </c>
      <c r="J399" s="710">
        <f t="shared" si="114"/>
        <v>298.03693672979807</v>
      </c>
      <c r="K399" s="710">
        <f t="shared" si="115"/>
        <v>298.03417156824082</v>
      </c>
      <c r="L399" s="710">
        <f t="shared" si="116"/>
        <v>298.03325977002112</v>
      </c>
      <c r="N399" s="580">
        <v>325</v>
      </c>
      <c r="O399" s="710">
        <f t="shared" si="117"/>
        <v>1.2316406066049508</v>
      </c>
      <c r="P399" s="710">
        <f t="shared" si="118"/>
        <v>718.54540991175668</v>
      </c>
      <c r="Q399" s="710">
        <f t="shared" si="119"/>
        <v>704.06008655147923</v>
      </c>
      <c r="R399" s="710">
        <f t="shared" si="120"/>
        <v>693.65488221800467</v>
      </c>
      <c r="S399" s="710">
        <f t="shared" si="121"/>
        <v>687.37844500751169</v>
      </c>
      <c r="T399" s="710">
        <f t="shared" si="122"/>
        <v>685.25990533435663</v>
      </c>
    </row>
    <row r="400" spans="2:20">
      <c r="B400" s="580">
        <v>326</v>
      </c>
      <c r="C400" s="710">
        <f t="shared" si="107"/>
        <v>1.2354302700098891</v>
      </c>
      <c r="D400" s="710">
        <f t="shared" si="108"/>
        <v>1419.3922842001123</v>
      </c>
      <c r="E400" s="710">
        <f t="shared" si="109"/>
        <v>557.73366189323201</v>
      </c>
      <c r="F400" s="710">
        <f t="shared" si="110"/>
        <v>335.36903809595685</v>
      </c>
      <c r="G400" s="710">
        <f t="shared" si="111"/>
        <v>301.85628909545579</v>
      </c>
      <c r="H400" s="717">
        <f t="shared" si="112"/>
        <v>298.04912206360649</v>
      </c>
      <c r="I400" s="710">
        <f t="shared" si="113"/>
        <v>298.04218866047444</v>
      </c>
      <c r="J400" s="710">
        <f t="shared" si="114"/>
        <v>298.03741772433614</v>
      </c>
      <c r="K400" s="710">
        <f t="shared" si="115"/>
        <v>298.03462613770284</v>
      </c>
      <c r="L400" s="710">
        <f t="shared" si="116"/>
        <v>298.03370557027955</v>
      </c>
      <c r="N400" s="580">
        <v>326</v>
      </c>
      <c r="O400" s="710">
        <f t="shared" si="117"/>
        <v>1.2354302700098891</v>
      </c>
      <c r="P400" s="710">
        <f t="shared" si="118"/>
        <v>719.52946734456577</v>
      </c>
      <c r="Q400" s="710">
        <f t="shared" si="119"/>
        <v>705.06080641764243</v>
      </c>
      <c r="R400" s="710">
        <f t="shared" si="120"/>
        <v>694.66753387242625</v>
      </c>
      <c r="S400" s="710">
        <f t="shared" si="121"/>
        <v>688.39824140064422</v>
      </c>
      <c r="T400" s="710">
        <f t="shared" si="122"/>
        <v>686.28202564174273</v>
      </c>
    </row>
    <row r="401" spans="2:20">
      <c r="B401" s="580">
        <v>327</v>
      </c>
      <c r="C401" s="710">
        <f t="shared" si="107"/>
        <v>1.2392199334148275</v>
      </c>
      <c r="D401" s="710">
        <f t="shared" si="108"/>
        <v>1419.5814031658736</v>
      </c>
      <c r="E401" s="710">
        <f t="shared" si="109"/>
        <v>558.48439068907248</v>
      </c>
      <c r="F401" s="710">
        <f t="shared" si="110"/>
        <v>335.59080858166283</v>
      </c>
      <c r="G401" s="710">
        <f t="shared" si="111"/>
        <v>301.89117263234658</v>
      </c>
      <c r="H401" s="717">
        <f t="shared" si="112"/>
        <v>298.0497166862778</v>
      </c>
      <c r="I401" s="710">
        <f t="shared" si="113"/>
        <v>298.0427190429624</v>
      </c>
      <c r="J401" s="710">
        <f t="shared" si="114"/>
        <v>298.03790319408807</v>
      </c>
      <c r="K401" s="710">
        <f t="shared" si="115"/>
        <v>298.03508503757342</v>
      </c>
      <c r="L401" s="710">
        <f t="shared" si="116"/>
        <v>298.0341556524549</v>
      </c>
      <c r="N401" s="580">
        <v>327</v>
      </c>
      <c r="O401" s="710">
        <f t="shared" si="117"/>
        <v>1.2392199334148275</v>
      </c>
      <c r="P401" s="710">
        <f t="shared" si="118"/>
        <v>720.51238382378074</v>
      </c>
      <c r="Q401" s="710">
        <f t="shared" si="119"/>
        <v>706.06036601115284</v>
      </c>
      <c r="R401" s="710">
        <f t="shared" si="120"/>
        <v>695.6790114200262</v>
      </c>
      <c r="S401" s="710">
        <f t="shared" si="121"/>
        <v>689.41685540307344</v>
      </c>
      <c r="T401" s="710">
        <f t="shared" si="122"/>
        <v>687.30296086399107</v>
      </c>
    </row>
    <row r="402" spans="2:20">
      <c r="B402" s="580">
        <v>328</v>
      </c>
      <c r="C402" s="710">
        <f t="shared" si="107"/>
        <v>1.2430095968197659</v>
      </c>
      <c r="D402" s="710">
        <f t="shared" si="108"/>
        <v>1419.7691202908727</v>
      </c>
      <c r="E402" s="710">
        <f t="shared" si="109"/>
        <v>559.23383882076075</v>
      </c>
      <c r="F402" s="710">
        <f t="shared" si="110"/>
        <v>335.81298076490043</v>
      </c>
      <c r="G402" s="710">
        <f t="shared" si="111"/>
        <v>301.92623536650655</v>
      </c>
      <c r="H402" s="717">
        <f t="shared" si="112"/>
        <v>298.05031638782947</v>
      </c>
      <c r="I402" s="710">
        <f t="shared" si="113"/>
        <v>298.04325416584152</v>
      </c>
      <c r="J402" s="710">
        <f t="shared" si="114"/>
        <v>298.03839316274281</v>
      </c>
      <c r="K402" s="710">
        <f t="shared" si="115"/>
        <v>298.03554829147515</v>
      </c>
      <c r="L402" s="710">
        <f t="shared" si="116"/>
        <v>298.03461004014497</v>
      </c>
      <c r="N402" s="580">
        <v>328</v>
      </c>
      <c r="O402" s="710">
        <f t="shared" si="117"/>
        <v>1.2430095968197659</v>
      </c>
      <c r="P402" s="710">
        <f t="shared" si="118"/>
        <v>721.49416067226662</v>
      </c>
      <c r="Q402" s="710">
        <f t="shared" si="119"/>
        <v>707.05876667727466</v>
      </c>
      <c r="R402" s="710">
        <f t="shared" si="120"/>
        <v>696.68931622210857</v>
      </c>
      <c r="S402" s="710">
        <f t="shared" si="121"/>
        <v>690.4342883857081</v>
      </c>
      <c r="T402" s="710">
        <f t="shared" si="122"/>
        <v>688.3227123751343</v>
      </c>
    </row>
    <row r="403" spans="2:20">
      <c r="B403" s="580">
        <v>329</v>
      </c>
      <c r="C403" s="710">
        <f t="shared" si="107"/>
        <v>1.246799260224704</v>
      </c>
      <c r="D403" s="710">
        <f t="shared" si="108"/>
        <v>1419.9554560279412</v>
      </c>
      <c r="E403" s="710">
        <f t="shared" si="109"/>
        <v>559.98200812161053</v>
      </c>
      <c r="F403" s="710">
        <f t="shared" si="110"/>
        <v>336.03555240877284</v>
      </c>
      <c r="G403" s="710">
        <f t="shared" si="111"/>
        <v>301.96147735475103</v>
      </c>
      <c r="H403" s="717">
        <f t="shared" si="112"/>
        <v>298.05092119216039</v>
      </c>
      <c r="I403" s="710">
        <f t="shared" si="113"/>
        <v>298.04379405290302</v>
      </c>
      <c r="J403" s="710">
        <f t="shared" si="114"/>
        <v>298.03888765399728</v>
      </c>
      <c r="K403" s="710">
        <f t="shared" si="115"/>
        <v>298.03601592304085</v>
      </c>
      <c r="L403" s="710">
        <f t="shared" si="116"/>
        <v>298.03506875695865</v>
      </c>
      <c r="N403" s="580">
        <v>329</v>
      </c>
      <c r="O403" s="710">
        <f t="shared" si="117"/>
        <v>1.246799260224704</v>
      </c>
      <c r="P403" s="710">
        <f t="shared" si="118"/>
        <v>722.47479921135437</v>
      </c>
      <c r="Q403" s="710">
        <f t="shared" si="119"/>
        <v>708.05600975971242</v>
      </c>
      <c r="R403" s="710">
        <f t="shared" si="120"/>
        <v>697.6984496383991</v>
      </c>
      <c r="S403" s="710">
        <f t="shared" si="121"/>
        <v>691.4505417178674</v>
      </c>
      <c r="T403" s="710">
        <f t="shared" si="122"/>
        <v>689.34128154761208</v>
      </c>
    </row>
    <row r="404" spans="2:20">
      <c r="B404" s="580">
        <v>330</v>
      </c>
      <c r="C404" s="710">
        <f t="shared" si="107"/>
        <v>1.2505889236296424</v>
      </c>
      <c r="D404" s="710">
        <f t="shared" si="108"/>
        <v>1420.1404304919256</v>
      </c>
      <c r="E404" s="710">
        <f t="shared" si="109"/>
        <v>560.72890044202131</v>
      </c>
      <c r="F404" s="710">
        <f t="shared" si="110"/>
        <v>336.25852128385645</v>
      </c>
      <c r="G404" s="710">
        <f t="shared" si="111"/>
        <v>301.99689865116312</v>
      </c>
      <c r="H404" s="717">
        <f t="shared" si="112"/>
        <v>298.05153112316719</v>
      </c>
      <c r="I404" s="710">
        <f t="shared" si="113"/>
        <v>298.04433872794135</v>
      </c>
      <c r="J404" s="710">
        <f t="shared" si="114"/>
        <v>298.03938669155582</v>
      </c>
      <c r="K404" s="710">
        <f t="shared" si="115"/>
        <v>298.03648795591312</v>
      </c>
      <c r="L404" s="710">
        <f t="shared" si="116"/>
        <v>298.03553182651552</v>
      </c>
      <c r="N404" s="580">
        <v>330</v>
      </c>
      <c r="O404" s="710">
        <f t="shared" si="117"/>
        <v>1.2505889236296424</v>
      </c>
      <c r="P404" s="710">
        <f t="shared" si="118"/>
        <v>723.45430076084335</v>
      </c>
      <c r="Q404" s="710">
        <f t="shared" si="119"/>
        <v>709.05209660061246</v>
      </c>
      <c r="R404" s="710">
        <f t="shared" si="120"/>
        <v>698.70641302704712</v>
      </c>
      <c r="S404" s="710">
        <f t="shared" si="121"/>
        <v>692.46561676728288</v>
      </c>
      <c r="T404" s="710">
        <f t="shared" si="122"/>
        <v>690.35866975227293</v>
      </c>
    </row>
    <row r="405" spans="2:20">
      <c r="B405" s="580">
        <v>331</v>
      </c>
      <c r="C405" s="710">
        <f t="shared" si="107"/>
        <v>1.2543785870345807</v>
      </c>
      <c r="D405" s="710">
        <f t="shared" si="108"/>
        <v>1420.3240634653853</v>
      </c>
      <c r="E405" s="710">
        <f t="shared" si="109"/>
        <v>561.47451764904952</v>
      </c>
      <c r="F405" s="710">
        <f t="shared" si="110"/>
        <v>336.48188516820011</v>
      </c>
      <c r="G405" s="710">
        <f t="shared" si="111"/>
        <v>302.03249930710894</v>
      </c>
      <c r="H405" s="717">
        <f t="shared" si="112"/>
        <v>298.05214620474396</v>
      </c>
      <c r="I405" s="710">
        <f t="shared" si="113"/>
        <v>298.04488821475388</v>
      </c>
      <c r="J405" s="710">
        <f t="shared" si="114"/>
        <v>298.03989029912975</v>
      </c>
      <c r="K405" s="710">
        <f t="shared" si="115"/>
        <v>298.03696441374404</v>
      </c>
      <c r="L405" s="710">
        <f t="shared" si="116"/>
        <v>298.03599927244551</v>
      </c>
      <c r="N405" s="580">
        <v>331</v>
      </c>
      <c r="O405" s="710">
        <f t="shared" si="117"/>
        <v>1.2543785870345807</v>
      </c>
      <c r="P405" s="710">
        <f t="shared" si="118"/>
        <v>724.43266663900226</v>
      </c>
      <c r="Q405" s="710">
        <f t="shared" si="119"/>
        <v>710.04702854056552</v>
      </c>
      <c r="R405" s="710">
        <f t="shared" si="120"/>
        <v>699.71320774462697</v>
      </c>
      <c r="S405" s="710">
        <f t="shared" si="121"/>
        <v>693.47951490010064</v>
      </c>
      <c r="T405" s="710">
        <f t="shared" si="122"/>
        <v>691.37487835837567</v>
      </c>
    </row>
    <row r="406" spans="2:20">
      <c r="B406" s="580">
        <v>332</v>
      </c>
      <c r="C406" s="710">
        <f t="shared" si="107"/>
        <v>1.2581682504395191</v>
      </c>
      <c r="D406" s="710">
        <f t="shared" si="108"/>
        <v>1420.5063744041918</v>
      </c>
      <c r="E406" s="710">
        <f t="shared" si="109"/>
        <v>562.2188616259881</v>
      </c>
      <c r="F406" s="710">
        <f t="shared" si="110"/>
        <v>336.7056418473241</v>
      </c>
      <c r="G406" s="710">
        <f t="shared" si="111"/>
        <v>302.06827937125263</v>
      </c>
      <c r="H406" s="717">
        <f t="shared" si="112"/>
        <v>298.05276646078198</v>
      </c>
      <c r="I406" s="710">
        <f t="shared" si="113"/>
        <v>298.04544253714062</v>
      </c>
      <c r="J406" s="710">
        <f t="shared" si="114"/>
        <v>298.04039850043688</v>
      </c>
      <c r="K406" s="710">
        <f t="shared" si="115"/>
        <v>298.03744532019493</v>
      </c>
      <c r="L406" s="710">
        <f t="shared" si="116"/>
        <v>298.03647111838819</v>
      </c>
      <c r="N406" s="580">
        <v>332</v>
      </c>
      <c r="O406" s="710">
        <f t="shared" si="117"/>
        <v>1.2581682504395191</v>
      </c>
      <c r="P406" s="710">
        <f t="shared" si="118"/>
        <v>725.40989816257206</v>
      </c>
      <c r="Q406" s="710">
        <f t="shared" si="119"/>
        <v>711.04080691860736</v>
      </c>
      <c r="R406" s="710">
        <f t="shared" si="120"/>
        <v>700.71883514614046</v>
      </c>
      <c r="S406" s="710">
        <f t="shared" si="121"/>
        <v>694.49223748088218</v>
      </c>
      <c r="T406" s="710">
        <f t="shared" si="122"/>
        <v>692.38990873359182</v>
      </c>
    </row>
    <row r="407" spans="2:20">
      <c r="B407" s="580">
        <v>333</v>
      </c>
      <c r="C407" s="710">
        <f t="shared" si="107"/>
        <v>1.2619579138444574</v>
      </c>
      <c r="D407" s="710">
        <f t="shared" si="108"/>
        <v>1420.6873824430343</v>
      </c>
      <c r="E407" s="710">
        <f t="shared" si="109"/>
        <v>562.96193427195374</v>
      </c>
      <c r="F407" s="710">
        <f t="shared" si="110"/>
        <v>336.92978911421829</v>
      </c>
      <c r="G407" s="710">
        <f t="shared" si="111"/>
        <v>302.10423888957189</v>
      </c>
      <c r="H407" s="717">
        <f t="shared" si="112"/>
        <v>298.05339191516919</v>
      </c>
      <c r="I407" s="710">
        <f t="shared" si="113"/>
        <v>298.04600171890365</v>
      </c>
      <c r="J407" s="710">
        <f t="shared" si="114"/>
        <v>298.04091131920143</v>
      </c>
      <c r="K407" s="710">
        <f t="shared" si="115"/>
        <v>298.03793069893555</v>
      </c>
      <c r="L407" s="710">
        <f t="shared" si="116"/>
        <v>298.03694738799294</v>
      </c>
      <c r="N407" s="580">
        <v>333</v>
      </c>
      <c r="O407" s="710">
        <f t="shared" si="117"/>
        <v>1.2619579138444574</v>
      </c>
      <c r="P407" s="710">
        <f t="shared" si="118"/>
        <v>726.38599664676622</v>
      </c>
      <c r="Q407" s="710">
        <f t="shared" si="119"/>
        <v>712.03343307222167</v>
      </c>
      <c r="R407" s="710">
        <f t="shared" si="120"/>
        <v>701.72329658501792</v>
      </c>
      <c r="S407" s="710">
        <f t="shared" si="121"/>
        <v>695.50378587260741</v>
      </c>
      <c r="T407" s="710">
        <f t="shared" si="122"/>
        <v>693.403762244007</v>
      </c>
    </row>
    <row r="408" spans="2:20">
      <c r="B408" s="580">
        <v>334</v>
      </c>
      <c r="C408" s="710">
        <f t="shared" si="107"/>
        <v>1.2657475772493956</v>
      </c>
      <c r="D408" s="710">
        <f t="shared" si="108"/>
        <v>1420.867106400832</v>
      </c>
      <c r="E408" s="710">
        <f t="shared" si="109"/>
        <v>563.70373750148087</v>
      </c>
      <c r="F408" s="710">
        <f t="shared" si="110"/>
        <v>337.15432476934029</v>
      </c>
      <c r="G408" s="710">
        <f t="shared" si="111"/>
        <v>302.14037790537253</v>
      </c>
      <c r="H408" s="717">
        <f t="shared" si="112"/>
        <v>298.05402259178999</v>
      </c>
      <c r="I408" s="710">
        <f t="shared" si="113"/>
        <v>298.04656578384731</v>
      </c>
      <c r="J408" s="710">
        <f t="shared" si="114"/>
        <v>298.04142877915325</v>
      </c>
      <c r="K408" s="710">
        <f t="shared" si="115"/>
        <v>298.03842057364398</v>
      </c>
      <c r="L408" s="710">
        <f t="shared" si="116"/>
        <v>298.03742810491804</v>
      </c>
      <c r="N408" s="580">
        <v>334</v>
      </c>
      <c r="O408" s="710">
        <f t="shared" si="117"/>
        <v>1.2657475772493956</v>
      </c>
      <c r="P408" s="710">
        <f t="shared" si="118"/>
        <v>727.36096340527376</v>
      </c>
      <c r="Q408" s="710">
        <f t="shared" si="119"/>
        <v>713.02490833734112</v>
      </c>
      <c r="R408" s="710">
        <f t="shared" si="120"/>
        <v>702.72659341312112</v>
      </c>
      <c r="S408" s="710">
        <f t="shared" si="121"/>
        <v>696.51416143667564</v>
      </c>
      <c r="T408" s="710">
        <f t="shared" si="122"/>
        <v>694.4164402541229</v>
      </c>
    </row>
    <row r="409" spans="2:20">
      <c r="B409" s="580">
        <v>335</v>
      </c>
      <c r="C409" s="710">
        <f t="shared" si="107"/>
        <v>1.2695372406543339</v>
      </c>
      <c r="D409" s="710">
        <f t="shared" si="108"/>
        <v>1421.0455647860554</v>
      </c>
      <c r="E409" s="710">
        <f t="shared" si="109"/>
        <v>564.44427324412413</v>
      </c>
      <c r="F409" s="710">
        <f t="shared" si="110"/>
        <v>337.37924662061243</v>
      </c>
      <c r="G409" s="710">
        <f t="shared" si="111"/>
        <v>302.17669645930391</v>
      </c>
      <c r="H409" s="717">
        <f t="shared" si="112"/>
        <v>298.05465851452487</v>
      </c>
      <c r="I409" s="710">
        <f t="shared" si="113"/>
        <v>298.04713475577711</v>
      </c>
      <c r="J409" s="710">
        <f t="shared" si="114"/>
        <v>298.04195090402789</v>
      </c>
      <c r="K409" s="710">
        <f t="shared" si="115"/>
        <v>298.03891496800617</v>
      </c>
      <c r="L409" s="710">
        <f t="shared" si="116"/>
        <v>298.03791329283035</v>
      </c>
      <c r="N409" s="580">
        <v>335</v>
      </c>
      <c r="O409" s="710">
        <f t="shared" si="117"/>
        <v>1.2695372406543339</v>
      </c>
      <c r="P409" s="710">
        <f t="shared" si="118"/>
        <v>728.33479975026046</v>
      </c>
      <c r="Q409" s="710">
        <f t="shared" si="119"/>
        <v>714.01523404834961</v>
      </c>
      <c r="R409" s="710">
        <f t="shared" si="120"/>
        <v>703.72872698074389</v>
      </c>
      <c r="S409" s="710">
        <f t="shared" si="121"/>
        <v>697.52336553290786</v>
      </c>
      <c r="T409" s="710">
        <f t="shared" si="122"/>
        <v>695.42794412685942</v>
      </c>
    </row>
    <row r="410" spans="2:20">
      <c r="B410" s="580">
        <v>336</v>
      </c>
      <c r="C410" s="710">
        <f t="shared" si="107"/>
        <v>1.2733269040592723</v>
      </c>
      <c r="D410" s="710">
        <f t="shared" si="108"/>
        <v>1421.2227758019565</v>
      </c>
      <c r="E410" s="710">
        <f t="shared" si="109"/>
        <v>565.18354344406657</v>
      </c>
      <c r="F410" s="710">
        <f t="shared" si="110"/>
        <v>337.6045524834193</v>
      </c>
      <c r="G410" s="710">
        <f t="shared" si="111"/>
        <v>302.21319458937364</v>
      </c>
      <c r="H410" s="717">
        <f t="shared" si="112"/>
        <v>298.05529970725013</v>
      </c>
      <c r="I410" s="710">
        <f t="shared" si="113"/>
        <v>298.0477086584998</v>
      </c>
      <c r="J410" s="710">
        <f t="shared" si="114"/>
        <v>298.0424777175657</v>
      </c>
      <c r="K410" s="710">
        <f t="shared" si="115"/>
        <v>298.03941390571555</v>
      </c>
      <c r="L410" s="710">
        <f t="shared" si="116"/>
        <v>298.03840297540518</v>
      </c>
      <c r="N410" s="580">
        <v>336</v>
      </c>
      <c r="O410" s="710">
        <f t="shared" si="117"/>
        <v>1.2733269040592723</v>
      </c>
      <c r="P410" s="710">
        <f t="shared" si="118"/>
        <v>729.30750699237069</v>
      </c>
      <c r="Q410" s="710">
        <f t="shared" si="119"/>
        <v>715.00441153808401</v>
      </c>
      <c r="R410" s="710">
        <f t="shared" si="120"/>
        <v>704.72969863661456</v>
      </c>
      <c r="S410" s="710">
        <f t="shared" si="121"/>
        <v>698.53139951954859</v>
      </c>
      <c r="T410" s="710">
        <f t="shared" si="122"/>
        <v>696.43827522355605</v>
      </c>
    </row>
    <row r="411" spans="2:20">
      <c r="B411" s="580">
        <v>337</v>
      </c>
      <c r="C411" s="710">
        <f t="shared" si="107"/>
        <v>1.2771165674642107</v>
      </c>
      <c r="D411" s="710">
        <f t="shared" si="108"/>
        <v>1421.3987573517111</v>
      </c>
      <c r="E411" s="710">
        <f t="shared" si="109"/>
        <v>565.92155005973598</v>
      </c>
      <c r="F411" s="710">
        <f t="shared" si="110"/>
        <v>337.83024018060388</v>
      </c>
      <c r="G411" s="710">
        <f t="shared" si="111"/>
        <v>302.24987233096283</v>
      </c>
      <c r="H411" s="717">
        <f t="shared" si="112"/>
        <v>298.0559461938376</v>
      </c>
      <c r="I411" s="710">
        <f t="shared" si="113"/>
        <v>298.04828751582295</v>
      </c>
      <c r="J411" s="710">
        <f t="shared" si="114"/>
        <v>298.04300924351196</v>
      </c>
      <c r="K411" s="710">
        <f t="shared" si="115"/>
        <v>298.0399174104727</v>
      </c>
      <c r="L411" s="710">
        <f t="shared" si="116"/>
        <v>298.03889717632552</v>
      </c>
      <c r="N411" s="580">
        <v>337</v>
      </c>
      <c r="O411" s="710">
        <f t="shared" si="117"/>
        <v>1.2771165674642107</v>
      </c>
      <c r="P411" s="710">
        <f t="shared" si="118"/>
        <v>730.27908644072943</v>
      </c>
      <c r="Q411" s="710">
        <f t="shared" si="119"/>
        <v>715.9924421378355</v>
      </c>
      <c r="R411" s="710">
        <f t="shared" si="120"/>
        <v>705.72950972789795</v>
      </c>
      <c r="S411" s="710">
        <f t="shared" si="121"/>
        <v>699.53826475326707</v>
      </c>
      <c r="T411" s="710">
        <f t="shared" si="122"/>
        <v>697.44743490397389</v>
      </c>
    </row>
    <row r="412" spans="2:20">
      <c r="B412" s="580">
        <v>338</v>
      </c>
      <c r="C412" s="710">
        <f t="shared" si="107"/>
        <v>1.2809062308691488</v>
      </c>
      <c r="D412" s="710">
        <f t="shared" si="108"/>
        <v>1421.5735270434752</v>
      </c>
      <c r="E412" s="710">
        <f t="shared" si="109"/>
        <v>566.65829506342777</v>
      </c>
      <c r="F412" s="710">
        <f t="shared" si="110"/>
        <v>338.0563075424638</v>
      </c>
      <c r="G412" s="710">
        <f t="shared" si="111"/>
        <v>302.2867297168408</v>
      </c>
      <c r="H412" s="717">
        <f t="shared" si="112"/>
        <v>298.05659799815407</v>
      </c>
      <c r="I412" s="710">
        <f t="shared" si="113"/>
        <v>298.04887135155457</v>
      </c>
      <c r="J412" s="710">
        <f t="shared" si="114"/>
        <v>298.04354550561629</v>
      </c>
      <c r="K412" s="710">
        <f t="shared" si="115"/>
        <v>298.04042550598473</v>
      </c>
      <c r="L412" s="710">
        <f t="shared" si="116"/>
        <v>298.03939591928213</v>
      </c>
      <c r="N412" s="580">
        <v>338</v>
      </c>
      <c r="O412" s="710">
        <f t="shared" si="117"/>
        <v>1.2809062308691488</v>
      </c>
      <c r="P412" s="710">
        <f t="shared" si="118"/>
        <v>731.24953940294336</v>
      </c>
      <c r="Q412" s="710">
        <f t="shared" si="119"/>
        <v>716.97932717735205</v>
      </c>
      <c r="R412" s="710">
        <f t="shared" si="120"/>
        <v>706.7281616001967</v>
      </c>
      <c r="S412" s="710">
        <f t="shared" si="121"/>
        <v>700.54396258916006</v>
      </c>
      <c r="T412" s="710">
        <f t="shared" si="122"/>
        <v>698.45542452629741</v>
      </c>
    </row>
    <row r="413" spans="2:20">
      <c r="B413" s="580">
        <v>339</v>
      </c>
      <c r="C413" s="710">
        <f t="shared" si="107"/>
        <v>1.2846958942740871</v>
      </c>
      <c r="D413" s="710">
        <f t="shared" si="108"/>
        <v>1421.7471021953538</v>
      </c>
      <c r="E413" s="710">
        <f t="shared" si="109"/>
        <v>567.39378044093473</v>
      </c>
      <c r="F413" s="710">
        <f t="shared" si="110"/>
        <v>338.28275240674708</v>
      </c>
      <c r="G413" s="710">
        <f t="shared" si="111"/>
        <v>302.32376677718003</v>
      </c>
      <c r="H413" s="717">
        <f t="shared" si="112"/>
        <v>298.05725514406134</v>
      </c>
      <c r="I413" s="710">
        <f t="shared" si="113"/>
        <v>298.04946018950284</v>
      </c>
      <c r="J413" s="710">
        <f t="shared" si="114"/>
        <v>298.04408652763215</v>
      </c>
      <c r="K413" s="710">
        <f t="shared" si="115"/>
        <v>298.04093821596518</v>
      </c>
      <c r="L413" s="710">
        <f t="shared" si="116"/>
        <v>298.03989922797263</v>
      </c>
      <c r="N413" s="580">
        <v>339</v>
      </c>
      <c r="O413" s="710">
        <f t="shared" si="117"/>
        <v>1.2846958942740871</v>
      </c>
      <c r="P413" s="710">
        <f t="shared" si="118"/>
        <v>732.21886718510359</v>
      </c>
      <c r="Q413" s="710">
        <f t="shared" si="119"/>
        <v>717.96506798483972</v>
      </c>
      <c r="R413" s="710">
        <f t="shared" si="120"/>
        <v>707.72565559755333</v>
      </c>
      <c r="S413" s="710">
        <f t="shared" si="121"/>
        <v>701.54849438075291</v>
      </c>
      <c r="T413" s="710">
        <f t="shared" si="122"/>
        <v>699.46224544713652</v>
      </c>
    </row>
    <row r="414" spans="2:20">
      <c r="B414" s="580">
        <v>340</v>
      </c>
      <c r="C414" s="710">
        <f t="shared" si="107"/>
        <v>1.2884855576790255</v>
      </c>
      <c r="D414" s="710">
        <f t="shared" si="108"/>
        <v>1421.9194998402872</v>
      </c>
      <c r="E414" s="710">
        <f t="shared" si="109"/>
        <v>568.12800819118354</v>
      </c>
      <c r="F414" s="710">
        <f t="shared" si="110"/>
        <v>338.50957261864738</v>
      </c>
      <c r="G414" s="710">
        <f t="shared" si="111"/>
        <v>302.36098353957112</v>
      </c>
      <c r="H414" s="717">
        <f t="shared" si="112"/>
        <v>298.05791765541562</v>
      </c>
      <c r="I414" s="710">
        <f t="shared" si="113"/>
        <v>298.05005405347555</v>
      </c>
      <c r="J414" s="710">
        <f t="shared" si="114"/>
        <v>298.0446323333166</v>
      </c>
      <c r="K414" s="710">
        <f t="shared" si="115"/>
        <v>298.04145556413351</v>
      </c>
      <c r="L414" s="710">
        <f t="shared" si="116"/>
        <v>298.04040712610134</v>
      </c>
      <c r="N414" s="580">
        <v>340</v>
      </c>
      <c r="O414" s="710">
        <f t="shared" si="117"/>
        <v>1.2884855576790255</v>
      </c>
      <c r="P414" s="710">
        <f t="shared" si="118"/>
        <v>733.18707109178649</v>
      </c>
      <c r="Q414" s="710">
        <f t="shared" si="119"/>
        <v>718.94966588696468</v>
      </c>
      <c r="R414" s="710">
        <f t="shared" si="120"/>
        <v>708.72199306245204</v>
      </c>
      <c r="S414" s="710">
        <f t="shared" si="121"/>
        <v>702.55186148000189</v>
      </c>
      <c r="T414" s="710">
        <f t="shared" si="122"/>
        <v>700.46789902152807</v>
      </c>
    </row>
    <row r="415" spans="2:20">
      <c r="B415" s="580">
        <v>341</v>
      </c>
      <c r="C415" s="710">
        <f t="shared" si="107"/>
        <v>1.2922752210839639</v>
      </c>
      <c r="D415" s="710">
        <f t="shared" si="108"/>
        <v>1422.0907367308541</v>
      </c>
      <c r="E415" s="710">
        <f t="shared" si="109"/>
        <v>568.86098032587734</v>
      </c>
      <c r="F415" s="710">
        <f t="shared" si="110"/>
        <v>338.73676603079912</v>
      </c>
      <c r="G415" s="710">
        <f t="shared" si="111"/>
        <v>302.3983800290373</v>
      </c>
      <c r="H415" s="717">
        <f t="shared" si="112"/>
        <v>298.05858555606733</v>
      </c>
      <c r="I415" s="710">
        <f t="shared" si="113"/>
        <v>298.05065296728003</v>
      </c>
      <c r="J415" s="710">
        <f t="shared" si="114"/>
        <v>298.04518294642992</v>
      </c>
      <c r="K415" s="710">
        <f t="shared" si="115"/>
        <v>298.04197757421468</v>
      </c>
      <c r="L415" s="710">
        <f t="shared" si="116"/>
        <v>298.04091963737915</v>
      </c>
      <c r="N415" s="580">
        <v>341</v>
      </c>
      <c r="O415" s="710">
        <f t="shared" si="117"/>
        <v>1.2922752210839639</v>
      </c>
      <c r="P415" s="710">
        <f t="shared" si="118"/>
        <v>734.15415242605593</v>
      </c>
      <c r="Q415" s="710">
        <f t="shared" si="119"/>
        <v>719.93312220885468</v>
      </c>
      <c r="R415" s="710">
        <f t="shared" si="120"/>
        <v>709.71717533582068</v>
      </c>
      <c r="S415" s="710">
        <f t="shared" si="121"/>
        <v>703.55406523729528</v>
      </c>
      <c r="T415" s="710">
        <f t="shared" si="122"/>
        <v>701.47238660293806</v>
      </c>
    </row>
    <row r="416" spans="2:20">
      <c r="B416" s="580">
        <v>342</v>
      </c>
      <c r="C416" s="710">
        <f t="shared" si="107"/>
        <v>1.2960648844889022</v>
      </c>
      <c r="D416" s="710">
        <f t="shared" si="108"/>
        <v>1422.2608293439944</v>
      </c>
      <c r="E416" s="710">
        <f t="shared" si="109"/>
        <v>569.59269886914592</v>
      </c>
      <c r="F416" s="710">
        <f t="shared" si="110"/>
        <v>338.96433050327153</v>
      </c>
      <c r="G416" s="710">
        <f t="shared" si="111"/>
        <v>302.43595626804944</v>
      </c>
      <c r="H416" s="717">
        <f t="shared" si="112"/>
        <v>298.05925886986068</v>
      </c>
      <c r="I416" s="710">
        <f t="shared" si="113"/>
        <v>298.05125695472259</v>
      </c>
      <c r="J416" s="710">
        <f t="shared" si="114"/>
        <v>298.04573839073532</v>
      </c>
      <c r="K416" s="710">
        <f t="shared" si="115"/>
        <v>298.04250426993895</v>
      </c>
      <c r="L416" s="710">
        <f t="shared" si="116"/>
        <v>298.04143678552265</v>
      </c>
      <c r="N416" s="580">
        <v>342</v>
      </c>
      <c r="O416" s="710">
        <f t="shared" si="117"/>
        <v>1.2960648844889022</v>
      </c>
      <c r="P416" s="710">
        <f t="shared" si="118"/>
        <v>735.1201124894651</v>
      </c>
      <c r="Q416" s="710">
        <f t="shared" si="119"/>
        <v>720.91543827410135</v>
      </c>
      <c r="R416" s="710">
        <f t="shared" si="120"/>
        <v>710.71120375703208</v>
      </c>
      <c r="S416" s="710">
        <f t="shared" si="121"/>
        <v>704.55510700145612</v>
      </c>
      <c r="T416" s="710">
        <f t="shared" si="122"/>
        <v>702.47570954326295</v>
      </c>
    </row>
    <row r="417" spans="2:20">
      <c r="B417" s="580">
        <v>343</v>
      </c>
      <c r="C417" s="710">
        <f t="shared" si="107"/>
        <v>1.2998545478938404</v>
      </c>
      <c r="D417" s="710">
        <f t="shared" si="108"/>
        <v>1422.4297938856498</v>
      </c>
      <c r="E417" s="710">
        <f t="shared" si="109"/>
        <v>570.32316585720116</v>
      </c>
      <c r="F417" s="710">
        <f t="shared" si="110"/>
        <v>339.19226390356323</v>
      </c>
      <c r="G417" s="710">
        <f t="shared" si="111"/>
        <v>302.47371227654065</v>
      </c>
      <c r="H417" s="717">
        <f t="shared" si="112"/>
        <v>298.05993762063349</v>
      </c>
      <c r="I417" s="710">
        <f t="shared" si="113"/>
        <v>298.05186603960834</v>
      </c>
      <c r="J417" s="710">
        <f t="shared" si="114"/>
        <v>298.04629868999848</v>
      </c>
      <c r="K417" s="710">
        <f t="shared" si="115"/>
        <v>298.0430356750411</v>
      </c>
      <c r="L417" s="710">
        <f t="shared" si="116"/>
        <v>298.0419585942542</v>
      </c>
      <c r="N417" s="580">
        <v>343</v>
      </c>
      <c r="O417" s="710">
        <f t="shared" si="117"/>
        <v>1.2998545478938404</v>
      </c>
      <c r="P417" s="710">
        <f t="shared" si="118"/>
        <v>736.08495258205812</v>
      </c>
      <c r="Q417" s="710">
        <f t="shared" si="119"/>
        <v>721.89661540476163</v>
      </c>
      <c r="R417" s="710">
        <f t="shared" si="120"/>
        <v>711.70407966390633</v>
      </c>
      <c r="S417" s="710">
        <f t="shared" si="121"/>
        <v>705.55498811974337</v>
      </c>
      <c r="T417" s="710">
        <f t="shared" si="122"/>
        <v>703.47786919283192</v>
      </c>
    </row>
    <row r="418" spans="2:20">
      <c r="B418" s="580">
        <v>344</v>
      </c>
      <c r="C418" s="710">
        <f t="shared" si="107"/>
        <v>1.3036442112987787</v>
      </c>
      <c r="D418" s="710">
        <f t="shared" si="108"/>
        <v>1422.597646295329</v>
      </c>
      <c r="E418" s="710">
        <f t="shared" si="109"/>
        <v>571.05238333799912</v>
      </c>
      <c r="F418" s="710">
        <f t="shared" si="110"/>
        <v>339.4205641065958</v>
      </c>
      <c r="G418" s="710">
        <f t="shared" si="111"/>
        <v>302.51164807192112</v>
      </c>
      <c r="H418" s="717">
        <f t="shared" si="112"/>
        <v>298.06062183221695</v>
      </c>
      <c r="I418" s="710">
        <f t="shared" si="113"/>
        <v>298.05248024574064</v>
      </c>
      <c r="J418" s="710">
        <f t="shared" si="114"/>
        <v>298.0468638679871</v>
      </c>
      <c r="K418" s="710">
        <f t="shared" si="115"/>
        <v>298.0435718132606</v>
      </c>
      <c r="L418" s="710">
        <f t="shared" si="116"/>
        <v>298.04248508730109</v>
      </c>
      <c r="N418" s="580">
        <v>344</v>
      </c>
      <c r="O418" s="710">
        <f t="shared" si="117"/>
        <v>1.3036442112987787</v>
      </c>
      <c r="P418" s="710">
        <f t="shared" si="118"/>
        <v>737.04867400237185</v>
      </c>
      <c r="Q418" s="710">
        <f t="shared" si="119"/>
        <v>722.87665492135966</v>
      </c>
      <c r="R418" s="710">
        <f t="shared" si="120"/>
        <v>712.69580439271238</v>
      </c>
      <c r="S418" s="710">
        <f t="shared" si="121"/>
        <v>706.55370993785391</v>
      </c>
      <c r="T418" s="710">
        <f t="shared" si="122"/>
        <v>704.47886690040855</v>
      </c>
    </row>
    <row r="419" spans="2:20">
      <c r="B419" s="580">
        <v>345</v>
      </c>
      <c r="C419" s="710">
        <f t="shared" si="107"/>
        <v>1.3074338747037171</v>
      </c>
      <c r="D419" s="710">
        <f t="shared" si="108"/>
        <v>1422.7644022505935</v>
      </c>
      <c r="E419" s="710">
        <f t="shared" si="109"/>
        <v>571.7803533709083</v>
      </c>
      <c r="F419" s="710">
        <f t="shared" si="110"/>
        <v>339.64922899470713</v>
      </c>
      <c r="G419" s="710">
        <f t="shared" si="111"/>
        <v>302.54976366909256</v>
      </c>
      <c r="H419" s="717">
        <f t="shared" si="112"/>
        <v>298.06131152843494</v>
      </c>
      <c r="I419" s="710">
        <f t="shared" si="113"/>
        <v>298.05309959692096</v>
      </c>
      <c r="J419" s="710">
        <f t="shared" si="114"/>
        <v>298.04743394847083</v>
      </c>
      <c r="K419" s="710">
        <f t="shared" si="115"/>
        <v>298.04411270834089</v>
      </c>
      <c r="L419" s="710">
        <f t="shared" si="116"/>
        <v>298.04301628839562</v>
      </c>
      <c r="N419" s="580">
        <v>345</v>
      </c>
      <c r="O419" s="710">
        <f t="shared" si="117"/>
        <v>1.3074338747037171</v>
      </c>
      <c r="P419" s="710">
        <f t="shared" si="118"/>
        <v>738.01127804743726</v>
      </c>
      <c r="Q419" s="710">
        <f t="shared" si="119"/>
        <v>723.85555814288819</v>
      </c>
      <c r="R419" s="710">
        <f t="shared" si="120"/>
        <v>713.68637927816974</v>
      </c>
      <c r="S419" s="710">
        <f t="shared" si="121"/>
        <v>707.55127379992462</v>
      </c>
      <c r="T419" s="710">
        <f t="shared" si="122"/>
        <v>705.47870401319244</v>
      </c>
    </row>
    <row r="420" spans="2:20">
      <c r="B420" s="580">
        <v>346</v>
      </c>
      <c r="C420" s="710">
        <f t="shared" si="107"/>
        <v>1.3112235381086554</v>
      </c>
      <c r="D420" s="710">
        <f t="shared" si="108"/>
        <v>1422.9300771714682</v>
      </c>
      <c r="E420" s="710">
        <f t="shared" si="109"/>
        <v>572.50707802638453</v>
      </c>
      <c r="F420" s="710">
        <f t="shared" si="110"/>
        <v>339.87825645764468</v>
      </c>
      <c r="G420" s="710">
        <f t="shared" si="111"/>
        <v>302.58805908046287</v>
      </c>
      <c r="H420" s="717">
        <f t="shared" si="112"/>
        <v>298.06200673310411</v>
      </c>
      <c r="I420" s="710">
        <f t="shared" si="113"/>
        <v>298.05372411694844</v>
      </c>
      <c r="J420" s="710">
        <f t="shared" si="114"/>
        <v>298.04800895522061</v>
      </c>
      <c r="K420" s="710">
        <f t="shared" si="115"/>
        <v>298.04465838402899</v>
      </c>
      <c r="L420" s="710">
        <f t="shared" si="116"/>
        <v>298.04355222127447</v>
      </c>
      <c r="N420" s="580">
        <v>346</v>
      </c>
      <c r="O420" s="710">
        <f t="shared" si="117"/>
        <v>1.3112235381086554</v>
      </c>
      <c r="P420" s="710">
        <f t="shared" si="118"/>
        <v>738.97276601278168</v>
      </c>
      <c r="Q420" s="710">
        <f t="shared" si="119"/>
        <v>724.83332638681111</v>
      </c>
      <c r="R420" s="710">
        <f t="shared" si="120"/>
        <v>714.67580565345065</v>
      </c>
      <c r="S420" s="710">
        <f t="shared" si="121"/>
        <v>708.54768104853372</v>
      </c>
      <c r="T420" s="710">
        <f t="shared" si="122"/>
        <v>706.47738187682137</v>
      </c>
    </row>
    <row r="421" spans="2:20">
      <c r="B421" s="580">
        <v>347</v>
      </c>
      <c r="C421" s="710">
        <f t="shared" si="107"/>
        <v>1.3150132015135936</v>
      </c>
      <c r="D421" s="710">
        <f t="shared" si="108"/>
        <v>1423.0946862247774</v>
      </c>
      <c r="E421" s="710">
        <f t="shared" si="109"/>
        <v>573.23255938565046</v>
      </c>
      <c r="F421" s="710">
        <f t="shared" si="110"/>
        <v>340.10764439255786</v>
      </c>
      <c r="G421" s="710">
        <f t="shared" si="111"/>
        <v>302.62653431596067</v>
      </c>
      <c r="H421" s="717">
        <f t="shared" si="112"/>
        <v>298.0627074700335</v>
      </c>
      <c r="I421" s="710">
        <f t="shared" si="113"/>
        <v>298.05435382961969</v>
      </c>
      <c r="J421" s="710">
        <f t="shared" si="114"/>
        <v>298.04858891200848</v>
      </c>
      <c r="K421" s="710">
        <f t="shared" si="115"/>
        <v>298.04520886407522</v>
      </c>
      <c r="L421" s="710">
        <f t="shared" si="116"/>
        <v>298.04409290967834</v>
      </c>
      <c r="N421" s="580">
        <v>347</v>
      </c>
      <c r="O421" s="710">
        <f t="shared" si="117"/>
        <v>1.3150132015135936</v>
      </c>
      <c r="P421" s="710">
        <f t="shared" si="118"/>
        <v>739.93313919243053</v>
      </c>
      <c r="Q421" s="710">
        <f t="shared" si="119"/>
        <v>725.80996096906438</v>
      </c>
      <c r="R421" s="710">
        <f t="shared" si="120"/>
        <v>715.66408485018133</v>
      </c>
      <c r="S421" s="710">
        <f t="shared" si="121"/>
        <v>709.54293302470273</v>
      </c>
      <c r="T421" s="710">
        <f t="shared" si="122"/>
        <v>707.47490183537286</v>
      </c>
    </row>
    <row r="422" spans="2:20">
      <c r="B422" s="580">
        <v>348</v>
      </c>
      <c r="C422" s="710">
        <f t="shared" si="107"/>
        <v>1.3188028649185319</v>
      </c>
      <c r="D422" s="710">
        <f t="shared" si="108"/>
        <v>1423.2582443284084</v>
      </c>
      <c r="E422" s="710">
        <f t="shared" si="109"/>
        <v>573.95679954038167</v>
      </c>
      <c r="F422" s="710">
        <f t="shared" si="110"/>
        <v>340.33739070399054</v>
      </c>
      <c r="G422" s="710">
        <f t="shared" si="111"/>
        <v>302.66518938304984</v>
      </c>
      <c r="H422" s="717">
        <f t="shared" si="112"/>
        <v>298.06341376302402</v>
      </c>
      <c r="I422" s="710">
        <f t="shared" si="113"/>
        <v>298.0549887587282</v>
      </c>
      <c r="J422" s="710">
        <f t="shared" si="114"/>
        <v>298.04917384260716</v>
      </c>
      <c r="K422" s="710">
        <f t="shared" si="115"/>
        <v>298.04576417223308</v>
      </c>
      <c r="L422" s="710">
        <f t="shared" si="116"/>
        <v>298.04463837735165</v>
      </c>
      <c r="N422" s="580">
        <v>348</v>
      </c>
      <c r="O422" s="710">
        <f t="shared" si="117"/>
        <v>1.3188028649185319</v>
      </c>
      <c r="P422" s="710">
        <f t="shared" si="118"/>
        <v>740.89239887890858</v>
      </c>
      <c r="Q422" s="710">
        <f t="shared" si="119"/>
        <v>726.78546320405871</v>
      </c>
      <c r="R422" s="710">
        <f t="shared" si="120"/>
        <v>716.65121819844433</v>
      </c>
      <c r="S422" s="710">
        <f t="shared" si="121"/>
        <v>710.5370310678984</v>
      </c>
      <c r="T422" s="710">
        <f t="shared" si="122"/>
        <v>708.47126523136615</v>
      </c>
    </row>
    <row r="423" spans="2:20">
      <c r="B423" s="580">
        <v>349</v>
      </c>
      <c r="C423" s="710">
        <f t="shared" si="107"/>
        <v>1.3225925283234703</v>
      </c>
      <c r="D423" s="710">
        <f t="shared" si="108"/>
        <v>1423.420766155501</v>
      </c>
      <c r="E423" s="710">
        <f t="shared" si="109"/>
        <v>574.67980059239881</v>
      </c>
      <c r="F423" s="710">
        <f t="shared" si="110"/>
        <v>340.56749330387316</v>
      </c>
      <c r="G423" s="710">
        <f t="shared" si="111"/>
        <v>302.70402428674402</v>
      </c>
      <c r="H423" s="717">
        <f t="shared" si="112"/>
        <v>298.06412563586844</v>
      </c>
      <c r="I423" s="710">
        <f t="shared" si="113"/>
        <v>298.05562892806438</v>
      </c>
      <c r="J423" s="710">
        <f t="shared" si="114"/>
        <v>298.0497637707897</v>
      </c>
      <c r="K423" s="710">
        <f t="shared" si="115"/>
        <v>298.04632433225834</v>
      </c>
      <c r="L423" s="710">
        <f t="shared" si="116"/>
        <v>298.04518864804214</v>
      </c>
      <c r="N423" s="580">
        <v>349</v>
      </c>
      <c r="O423" s="710">
        <f t="shared" si="117"/>
        <v>1.3225925283234703</v>
      </c>
      <c r="P423" s="710">
        <f t="shared" si="118"/>
        <v>741.8505463632423</v>
      </c>
      <c r="Q423" s="710">
        <f t="shared" si="119"/>
        <v>727.75983440468042</v>
      </c>
      <c r="R423" s="710">
        <f t="shared" si="120"/>
        <v>717.63720702677983</v>
      </c>
      <c r="S423" s="710">
        <f t="shared" si="121"/>
        <v>711.52997651603448</v>
      </c>
      <c r="T423" s="710">
        <f t="shared" si="122"/>
        <v>709.46647340576362</v>
      </c>
    </row>
    <row r="424" spans="2:20">
      <c r="B424" s="580">
        <v>350</v>
      </c>
      <c r="C424" s="710">
        <f t="shared" si="107"/>
        <v>1.3263821917284087</v>
      </c>
      <c r="D424" s="710">
        <f t="shared" si="108"/>
        <v>1423.582266138568</v>
      </c>
      <c r="E424" s="710">
        <f t="shared" si="109"/>
        <v>575.40156465336497</v>
      </c>
      <c r="F424" s="710">
        <f t="shared" si="110"/>
        <v>340.79795011151418</v>
      </c>
      <c r="G424" s="710">
        <f t="shared" si="111"/>
        <v>302.74303902962089</v>
      </c>
      <c r="H424" s="717">
        <f t="shared" si="112"/>
        <v>298.06484311235084</v>
      </c>
      <c r="I424" s="710">
        <f t="shared" si="113"/>
        <v>298.05627436141475</v>
      </c>
      <c r="J424" s="710">
        <f t="shared" si="114"/>
        <v>298.0503587203292</v>
      </c>
      <c r="K424" s="710">
        <f t="shared" si="115"/>
        <v>298.04688936790922</v>
      </c>
      <c r="L424" s="710">
        <f t="shared" si="116"/>
        <v>298.04574374550054</v>
      </c>
      <c r="N424" s="580">
        <v>350</v>
      </c>
      <c r="O424" s="710">
        <f t="shared" si="117"/>
        <v>1.3263821917284087</v>
      </c>
      <c r="P424" s="710">
        <f t="shared" si="118"/>
        <v>742.80758293496092</v>
      </c>
      <c r="Q424" s="710">
        <f t="shared" si="119"/>
        <v>728.73307588229375</v>
      </c>
      <c r="R424" s="710">
        <f t="shared" si="120"/>
        <v>718.6220526621878</v>
      </c>
      <c r="S424" s="710">
        <f t="shared" si="121"/>
        <v>712.52177070547361</v>
      </c>
      <c r="T424" s="710">
        <f t="shared" si="122"/>
        <v>710.46052769797325</v>
      </c>
    </row>
    <row r="425" spans="2:20">
      <c r="B425" s="580">
        <v>351</v>
      </c>
      <c r="C425" s="710">
        <f t="shared" si="107"/>
        <v>1.330171855133347</v>
      </c>
      <c r="D425" s="710">
        <f t="shared" si="108"/>
        <v>1423.7427584735451</v>
      </c>
      <c r="E425" s="710">
        <f t="shared" si="109"/>
        <v>576.12209384448863</v>
      </c>
      <c r="F425" s="710">
        <f t="shared" si="110"/>
        <v>341.02875905359173</v>
      </c>
      <c r="G425" s="710">
        <f t="shared" si="111"/>
        <v>302.78223361183672</v>
      </c>
      <c r="H425" s="717">
        <f t="shared" si="112"/>
        <v>298.06556621624651</v>
      </c>
      <c r="I425" s="710">
        <f t="shared" si="113"/>
        <v>298.05692508256209</v>
      </c>
      <c r="J425" s="710">
        <f t="shared" si="114"/>
        <v>298.05095871499839</v>
      </c>
      <c r="K425" s="710">
        <f t="shared" si="115"/>
        <v>298.04745930294558</v>
      </c>
      <c r="L425" s="710">
        <f t="shared" si="116"/>
        <v>298.04630369348013</v>
      </c>
      <c r="N425" s="580">
        <v>351</v>
      </c>
      <c r="O425" s="710">
        <f t="shared" si="117"/>
        <v>1.330171855133347</v>
      </c>
      <c r="P425" s="710">
        <f t="shared" si="118"/>
        <v>743.76350988209879</v>
      </c>
      <c r="Q425" s="710">
        <f t="shared" si="119"/>
        <v>729.7051889467424</v>
      </c>
      <c r="R425" s="710">
        <f t="shared" si="120"/>
        <v>719.60575643012953</v>
      </c>
      <c r="S425" s="710">
        <f t="shared" si="121"/>
        <v>713.51241497102887</v>
      </c>
      <c r="T425" s="710">
        <f t="shared" si="122"/>
        <v>711.45342944585002</v>
      </c>
    </row>
    <row r="426" spans="2:20">
      <c r="B426" s="580">
        <v>352</v>
      </c>
      <c r="C426" s="710">
        <f t="shared" si="107"/>
        <v>1.3339615185382852</v>
      </c>
      <c r="D426" s="710">
        <f t="shared" si="108"/>
        <v>1423.9022571237726</v>
      </c>
      <c r="E426" s="710">
        <f t="shared" si="109"/>
        <v>576.84139029623213</v>
      </c>
      <c r="F426" s="710">
        <f t="shared" si="110"/>
        <v>341.25991806414436</v>
      </c>
      <c r="G426" s="710">
        <f t="shared" si="111"/>
        <v>302.8216080311405</v>
      </c>
      <c r="H426" s="717">
        <f t="shared" si="112"/>
        <v>298.06629497132155</v>
      </c>
      <c r="I426" s="710">
        <f t="shared" si="113"/>
        <v>298.05758111528485</v>
      </c>
      <c r="J426" s="710">
        <f t="shared" si="114"/>
        <v>298.0515637785694</v>
      </c>
      <c r="K426" s="710">
        <f t="shared" si="115"/>
        <v>298.0480341611289</v>
      </c>
      <c r="L426" s="710">
        <f t="shared" si="116"/>
        <v>298.04686851573643</v>
      </c>
      <c r="N426" s="580">
        <v>352</v>
      </c>
      <c r="O426" s="710">
        <f t="shared" si="117"/>
        <v>1.3339615185382852</v>
      </c>
      <c r="P426" s="710">
        <f t="shared" si="118"/>
        <v>744.71832849119687</v>
      </c>
      <c r="Q426" s="710">
        <f t="shared" si="119"/>
        <v>730.67617490635166</v>
      </c>
      <c r="R426" s="710">
        <f t="shared" si="120"/>
        <v>720.58831965452964</v>
      </c>
      <c r="S426" s="710">
        <f t="shared" si="121"/>
        <v>714.50191064596572</v>
      </c>
      <c r="T426" s="710">
        <f t="shared" si="122"/>
        <v>712.44517998569734</v>
      </c>
    </row>
    <row r="427" spans="2:20">
      <c r="B427" s="580">
        <v>353</v>
      </c>
      <c r="C427" s="710">
        <f t="shared" si="107"/>
        <v>1.3377511819432235</v>
      </c>
      <c r="D427" s="710">
        <f t="shared" si="108"/>
        <v>1424.0607758239103</v>
      </c>
      <c r="E427" s="710">
        <f t="shared" si="109"/>
        <v>577.55945614802522</v>
      </c>
      <c r="F427" s="710">
        <f t="shared" si="110"/>
        <v>341.49142508456214</v>
      </c>
      <c r="G427" s="710">
        <f t="shared" si="111"/>
        <v>302.86116228288842</v>
      </c>
      <c r="H427" s="717">
        <f t="shared" si="112"/>
        <v>298.06702940133255</v>
      </c>
      <c r="I427" s="710">
        <f t="shared" si="113"/>
        <v>298.05824248335682</v>
      </c>
      <c r="J427" s="710">
        <f t="shared" si="114"/>
        <v>298.05217393481325</v>
      </c>
      <c r="K427" s="710">
        <f t="shared" si="115"/>
        <v>298.04861396622181</v>
      </c>
      <c r="L427" s="710">
        <f t="shared" si="116"/>
        <v>298.04743823602672</v>
      </c>
      <c r="N427" s="580">
        <v>353</v>
      </c>
      <c r="O427" s="710">
        <f t="shared" si="117"/>
        <v>1.3377511819432235</v>
      </c>
      <c r="P427" s="710">
        <f t="shared" si="118"/>
        <v>745.67204004730456</v>
      </c>
      <c r="Q427" s="710">
        <f t="shared" si="119"/>
        <v>731.64603506792969</v>
      </c>
      <c r="R427" s="710">
        <f t="shared" si="120"/>
        <v>721.56974365777751</v>
      </c>
      <c r="S427" s="710">
        <f t="shared" si="121"/>
        <v>715.4902590620037</v>
      </c>
      <c r="T427" s="710">
        <f t="shared" si="122"/>
        <v>713.43578065226995</v>
      </c>
    </row>
    <row r="428" spans="2:20">
      <c r="B428" s="580">
        <v>354</v>
      </c>
      <c r="C428" s="710">
        <f t="shared" si="107"/>
        <v>1.3415408453481619</v>
      </c>
      <c r="D428" s="710">
        <f t="shared" si="108"/>
        <v>1424.2183280837842</v>
      </c>
      <c r="E428" s="710">
        <f t="shared" si="109"/>
        <v>578.27629354798432</v>
      </c>
      <c r="F428" s="710">
        <f t="shared" si="110"/>
        <v>341.72327806357674</v>
      </c>
      <c r="G428" s="710">
        <f t="shared" si="111"/>
        <v>302.90089636005803</v>
      </c>
      <c r="H428" s="717">
        <f t="shared" si="112"/>
        <v>298.06776953002645</v>
      </c>
      <c r="I428" s="710">
        <f t="shared" si="113"/>
        <v>298.05890921054697</v>
      </c>
      <c r="J428" s="710">
        <f t="shared" si="114"/>
        <v>298.05278920749953</v>
      </c>
      <c r="K428" s="710">
        <f t="shared" si="115"/>
        <v>298.04919874198771</v>
      </c>
      <c r="L428" s="710">
        <f t="shared" si="116"/>
        <v>298.04801287811</v>
      </c>
      <c r="N428" s="580">
        <v>354</v>
      </c>
      <c r="O428" s="710">
        <f t="shared" si="117"/>
        <v>1.3415408453481619</v>
      </c>
      <c r="P428" s="710">
        <f t="shared" si="118"/>
        <v>746.62464583398105</v>
      </c>
      <c r="Q428" s="710">
        <f t="shared" si="119"/>
        <v>732.6147707367694</v>
      </c>
      <c r="R428" s="710">
        <f t="shared" si="120"/>
        <v>722.55002976072944</v>
      </c>
      <c r="S428" s="710">
        <f t="shared" si="121"/>
        <v>716.47746154931838</v>
      </c>
      <c r="T428" s="710">
        <f t="shared" si="122"/>
        <v>714.42523277877433</v>
      </c>
    </row>
    <row r="429" spans="2:20">
      <c r="B429" s="580">
        <v>355</v>
      </c>
      <c r="C429" s="710">
        <f t="shared" si="107"/>
        <v>1.3453305087531002</v>
      </c>
      <c r="D429" s="710">
        <f t="shared" si="108"/>
        <v>1424.3749271921713</v>
      </c>
      <c r="E429" s="710">
        <f t="shared" si="109"/>
        <v>578.99190465263655</v>
      </c>
      <c r="F429" s="710">
        <f t="shared" si="110"/>
        <v>341.95547495725191</v>
      </c>
      <c r="G429" s="710">
        <f t="shared" si="111"/>
        <v>302.94081025326233</v>
      </c>
      <c r="H429" s="717">
        <f t="shared" si="112"/>
        <v>298.06851538114012</v>
      </c>
      <c r="I429" s="710">
        <f t="shared" si="113"/>
        <v>298.05958132061903</v>
      </c>
      <c r="J429" s="710">
        <f t="shared" si="114"/>
        <v>298.05340962039617</v>
      </c>
      <c r="K429" s="710">
        <f t="shared" si="115"/>
        <v>298.04978851219039</v>
      </c>
      <c r="L429" s="710">
        <f t="shared" si="116"/>
        <v>298.04859246574631</v>
      </c>
      <c r="N429" s="580">
        <v>355</v>
      </c>
      <c r="O429" s="710">
        <f t="shared" si="117"/>
        <v>1.3453305087531002</v>
      </c>
      <c r="P429" s="710">
        <f t="shared" si="118"/>
        <v>747.57614713329735</v>
      </c>
      <c r="Q429" s="710">
        <f t="shared" si="119"/>
        <v>733.58238321665044</v>
      </c>
      <c r="R429" s="710">
        <f t="shared" si="120"/>
        <v>723.5291792827104</v>
      </c>
      <c r="S429" s="710">
        <f t="shared" si="121"/>
        <v>717.46351943654327</v>
      </c>
      <c r="T429" s="710">
        <f t="shared" si="122"/>
        <v>715.41353769687169</v>
      </c>
    </row>
    <row r="430" spans="2:20">
      <c r="B430" s="580">
        <v>356</v>
      </c>
      <c r="C430" s="710">
        <f t="shared" si="107"/>
        <v>1.3491201721580384</v>
      </c>
      <c r="D430" s="710">
        <f t="shared" si="108"/>
        <v>1424.530586220518</v>
      </c>
      <c r="E430" s="710">
        <f t="shared" si="109"/>
        <v>579.70629162664898</v>
      </c>
      <c r="F430" s="710">
        <f t="shared" si="110"/>
        <v>342.1880137289732</v>
      </c>
      <c r="G430" s="710">
        <f t="shared" si="111"/>
        <v>302.98090395076417</v>
      </c>
      <c r="H430" s="717">
        <f t="shared" si="112"/>
        <v>298.06926697839998</v>
      </c>
      <c r="I430" s="710">
        <f t="shared" si="113"/>
        <v>298.06025883733111</v>
      </c>
      <c r="J430" s="710">
        <f t="shared" si="114"/>
        <v>298.05403519726912</v>
      </c>
      <c r="K430" s="710">
        <f t="shared" si="115"/>
        <v>298.05038330059381</v>
      </c>
      <c r="L430" s="710">
        <f t="shared" si="116"/>
        <v>298.04917702269648</v>
      </c>
      <c r="N430" s="580">
        <v>356</v>
      </c>
      <c r="O430" s="710">
        <f t="shared" si="117"/>
        <v>1.3491201721580384</v>
      </c>
      <c r="P430" s="710">
        <f t="shared" si="118"/>
        <v>748.52654522583816</v>
      </c>
      <c r="Q430" s="710">
        <f t="shared" si="119"/>
        <v>734.54887380984087</v>
      </c>
      <c r="R430" s="710">
        <f t="shared" si="120"/>
        <v>724.50719354151568</v>
      </c>
      <c r="S430" s="710">
        <f t="shared" si="121"/>
        <v>718.44843405077097</v>
      </c>
      <c r="T430" s="710">
        <f t="shared" si="122"/>
        <v>716.40069673667892</v>
      </c>
    </row>
    <row r="431" spans="2:20">
      <c r="B431" s="580">
        <v>357</v>
      </c>
      <c r="C431" s="710">
        <f t="shared" si="107"/>
        <v>1.3529098355629767</v>
      </c>
      <c r="D431" s="710">
        <f t="shared" si="108"/>
        <v>1424.685318026596</v>
      </c>
      <c r="E431" s="710">
        <f t="shared" si="109"/>
        <v>580.41945664256332</v>
      </c>
      <c r="F431" s="710">
        <f t="shared" si="110"/>
        <v>342.42089234943757</v>
      </c>
      <c r="G431" s="710">
        <f t="shared" si="111"/>
        <v>303.02117743849021</v>
      </c>
      <c r="H431" s="717">
        <f t="shared" si="112"/>
        <v>298.07002434552197</v>
      </c>
      <c r="I431" s="710">
        <f t="shared" si="113"/>
        <v>298.0609417844355</v>
      </c>
      <c r="J431" s="710">
        <f t="shared" si="114"/>
        <v>298.05466596188182</v>
      </c>
      <c r="K431" s="710">
        <f t="shared" si="115"/>
        <v>298.05098313096153</v>
      </c>
      <c r="L431" s="710">
        <f t="shared" si="116"/>
        <v>298.04976657272186</v>
      </c>
      <c r="N431" s="580">
        <v>357</v>
      </c>
      <c r="O431" s="710">
        <f t="shared" si="117"/>
        <v>1.3529098355629767</v>
      </c>
      <c r="P431" s="710">
        <f t="shared" si="118"/>
        <v>749.47584139070341</v>
      </c>
      <c r="Q431" s="710">
        <f t="shared" si="119"/>
        <v>735.51424381709876</v>
      </c>
      <c r="R431" s="710">
        <f t="shared" si="120"/>
        <v>725.48407385341238</v>
      </c>
      <c r="S431" s="710">
        <f t="shared" si="121"/>
        <v>719.43220671755591</v>
      </c>
      <c r="T431" s="710">
        <f t="shared" si="122"/>
        <v>717.3867112267709</v>
      </c>
    </row>
    <row r="432" spans="2:20">
      <c r="B432" s="580">
        <v>358</v>
      </c>
      <c r="C432" s="710">
        <f t="shared" si="107"/>
        <v>1.3566994989679151</v>
      </c>
      <c r="D432" s="710">
        <f t="shared" si="108"/>
        <v>1424.8391352580975</v>
      </c>
      <c r="E432" s="710">
        <f t="shared" si="109"/>
        <v>581.13140188053455</v>
      </c>
      <c r="F432" s="710">
        <f t="shared" si="110"/>
        <v>342.65410879664273</v>
      </c>
      <c r="G432" s="710">
        <f t="shared" si="111"/>
        <v>303.06163070004493</v>
      </c>
      <c r="H432" s="717">
        <f t="shared" si="112"/>
        <v>298.0707875062111</v>
      </c>
      <c r="I432" s="710">
        <f t="shared" si="113"/>
        <v>298.06163018567833</v>
      </c>
      <c r="J432" s="710">
        <f t="shared" si="114"/>
        <v>298.05530193799507</v>
      </c>
      <c r="K432" s="710">
        <f t="shared" si="115"/>
        <v>298.05158802705665</v>
      </c>
      <c r="L432" s="710">
        <f t="shared" si="116"/>
        <v>298.0503611395838</v>
      </c>
      <c r="N432" s="580">
        <v>358</v>
      </c>
      <c r="O432" s="710">
        <f t="shared" si="117"/>
        <v>1.3566994989679151</v>
      </c>
      <c r="P432" s="710">
        <f t="shared" si="118"/>
        <v>750.42403690550987</v>
      </c>
      <c r="Q432" s="710">
        <f t="shared" si="119"/>
        <v>736.47849453767401</v>
      </c>
      <c r="R432" s="710">
        <f t="shared" si="120"/>
        <v>726.45982153314174</v>
      </c>
      <c r="S432" s="710">
        <f t="shared" si="121"/>
        <v>720.41483876091513</v>
      </c>
      <c r="T432" s="710">
        <f t="shared" si="122"/>
        <v>718.37158249418223</v>
      </c>
    </row>
    <row r="433" spans="2:20">
      <c r="B433" s="580">
        <v>359</v>
      </c>
      <c r="C433" s="710">
        <f t="shared" si="107"/>
        <v>1.3604891623728534</v>
      </c>
      <c r="D433" s="710">
        <f t="shared" si="108"/>
        <v>1424.9920503561686</v>
      </c>
      <c r="E433" s="710">
        <f t="shared" si="109"/>
        <v>581.84212952807547</v>
      </c>
      <c r="F433" s="710">
        <f t="shared" si="110"/>
        <v>342.88766105587632</v>
      </c>
      <c r="G433" s="710">
        <f t="shared" si="111"/>
        <v>303.10226371672462</v>
      </c>
      <c r="H433" s="717">
        <f t="shared" si="112"/>
        <v>298.07155648416119</v>
      </c>
      <c r="I433" s="710">
        <f t="shared" si="113"/>
        <v>298.06232406479916</v>
      </c>
      <c r="J433" s="710">
        <f t="shared" si="114"/>
        <v>298.05594314936661</v>
      </c>
      <c r="K433" s="710">
        <f t="shared" si="115"/>
        <v>298.05219801264121</v>
      </c>
      <c r="L433" s="710">
        <f t="shared" si="116"/>
        <v>298.0509607470434</v>
      </c>
      <c r="N433" s="580">
        <v>359</v>
      </c>
      <c r="O433" s="710">
        <f t="shared" si="117"/>
        <v>1.3604891623728534</v>
      </c>
      <c r="P433" s="710">
        <f t="shared" si="118"/>
        <v>751.37113304639308</v>
      </c>
      <c r="Q433" s="710">
        <f t="shared" si="119"/>
        <v>737.44162726931017</v>
      </c>
      <c r="R433" s="710">
        <f t="shared" si="120"/>
        <v>727.43443789392052</v>
      </c>
      <c r="S433" s="710">
        <f t="shared" si="121"/>
        <v>721.39633150333088</v>
      </c>
      <c r="T433" s="710">
        <f t="shared" si="122"/>
        <v>719.35531186440846</v>
      </c>
    </row>
    <row r="434" spans="2:20">
      <c r="B434" s="580">
        <v>360</v>
      </c>
      <c r="C434" s="710">
        <f t="shared" si="107"/>
        <v>1.3642788257777918</v>
      </c>
      <c r="D434" s="710">
        <f t="shared" si="108"/>
        <v>1425.1440755588833</v>
      </c>
      <c r="E434" s="710">
        <f t="shared" si="109"/>
        <v>582.55164177980464</v>
      </c>
      <c r="F434" s="710">
        <f t="shared" si="110"/>
        <v>343.12154711970453</v>
      </c>
      <c r="G434" s="710">
        <f t="shared" si="111"/>
        <v>303.14307646753156</v>
      </c>
      <c r="H434" s="717">
        <f t="shared" si="112"/>
        <v>298.07233130305463</v>
      </c>
      <c r="I434" s="710">
        <f t="shared" si="113"/>
        <v>298.06302344553092</v>
      </c>
      <c r="J434" s="710">
        <f t="shared" si="114"/>
        <v>298.05658961975087</v>
      </c>
      <c r="K434" s="710">
        <f t="shared" si="115"/>
        <v>298.05281311147598</v>
      </c>
      <c r="L434" s="710">
        <f t="shared" si="116"/>
        <v>298.05156541886134</v>
      </c>
      <c r="N434" s="580">
        <v>360</v>
      </c>
      <c r="O434" s="710">
        <f t="shared" si="117"/>
        <v>1.3642788257777918</v>
      </c>
      <c r="P434" s="710">
        <f t="shared" si="118"/>
        <v>752.31713108800898</v>
      </c>
      <c r="Q434" s="710">
        <f t="shared" si="119"/>
        <v>738.40364330824616</v>
      </c>
      <c r="R434" s="710">
        <f t="shared" si="120"/>
        <v>728.40792424744291</v>
      </c>
      <c r="S434" s="710">
        <f t="shared" si="121"/>
        <v>722.37668626575191</v>
      </c>
      <c r="T434" s="710">
        <f t="shared" si="122"/>
        <v>720.33790066140875</v>
      </c>
    </row>
    <row r="435" spans="2:20">
      <c r="B435" s="580">
        <v>361</v>
      </c>
      <c r="C435" s="710">
        <f t="shared" si="107"/>
        <v>1.3680684891827299</v>
      </c>
      <c r="D435" s="710">
        <f t="shared" si="108"/>
        <v>1425.2952229046577</v>
      </c>
      <c r="E435" s="710">
        <f t="shared" si="109"/>
        <v>583.25994083720059</v>
      </c>
      <c r="F435" s="710">
        <f t="shared" si="110"/>
        <v>343.35576498796081</v>
      </c>
      <c r="G435" s="710">
        <f t="shared" si="111"/>
        <v>303.18406892918767</v>
      </c>
      <c r="H435" s="717">
        <f t="shared" si="112"/>
        <v>298.07311198656191</v>
      </c>
      <c r="I435" s="710">
        <f t="shared" si="113"/>
        <v>298.06372835159931</v>
      </c>
      <c r="J435" s="710">
        <f t="shared" si="114"/>
        <v>298.05724137289837</v>
      </c>
      <c r="K435" s="710">
        <f t="shared" si="115"/>
        <v>298.05343334732015</v>
      </c>
      <c r="L435" s="710">
        <f t="shared" si="116"/>
        <v>298.05217517879709</v>
      </c>
      <c r="N435" s="580">
        <v>361</v>
      </c>
      <c r="O435" s="710">
        <f t="shared" si="117"/>
        <v>1.3680684891827299</v>
      </c>
      <c r="P435" s="710">
        <f t="shared" si="118"/>
        <v>753.26203230353565</v>
      </c>
      <c r="Q435" s="710">
        <f t="shared" si="119"/>
        <v>739.36454394921782</v>
      </c>
      <c r="R435" s="710">
        <f t="shared" si="120"/>
        <v>729.38028190388229</v>
      </c>
      <c r="S435" s="710">
        <f t="shared" si="121"/>
        <v>723.35590436759571</v>
      </c>
      <c r="T435" s="710">
        <f t="shared" si="122"/>
        <v>721.31935020760704</v>
      </c>
    </row>
    <row r="436" spans="2:20">
      <c r="B436" s="580">
        <v>362</v>
      </c>
      <c r="C436" s="710">
        <f t="shared" si="107"/>
        <v>1.3718581525876683</v>
      </c>
      <c r="D436" s="710">
        <f t="shared" si="108"/>
        <v>1425.4455042356099</v>
      </c>
      <c r="E436" s="710">
        <f t="shared" si="109"/>
        <v>583.96702890835911</v>
      </c>
      <c r="F436" s="710">
        <f t="shared" si="110"/>
        <v>343.590312667734</v>
      </c>
      <c r="G436" s="710">
        <f t="shared" si="111"/>
        <v>303.22524107614873</v>
      </c>
      <c r="H436" s="717">
        <f t="shared" si="112"/>
        <v>298.0738985583418</v>
      </c>
      <c r="I436" s="710">
        <f t="shared" si="113"/>
        <v>298.06443880672265</v>
      </c>
      <c r="J436" s="710">
        <f t="shared" si="114"/>
        <v>298.05789843255587</v>
      </c>
      <c r="K436" s="710">
        <f t="shared" si="115"/>
        <v>298.05405874393091</v>
      </c>
      <c r="L436" s="710">
        <f t="shared" si="116"/>
        <v>298.05279005060908</v>
      </c>
      <c r="N436" s="580">
        <v>362</v>
      </c>
      <c r="O436" s="710">
        <f t="shared" si="117"/>
        <v>1.3718581525876683</v>
      </c>
      <c r="P436" s="710">
        <f t="shared" si="118"/>
        <v>754.20583796467486</v>
      </c>
      <c r="Q436" s="710">
        <f t="shared" si="119"/>
        <v>740.32433048546</v>
      </c>
      <c r="R436" s="710">
        <f t="shared" si="120"/>
        <v>730.35151217189286</v>
      </c>
      <c r="S436" s="710">
        <f t="shared" si="121"/>
        <v>724.33398712674943</v>
      </c>
      <c r="T436" s="710">
        <f t="shared" si="122"/>
        <v>722.2996618238941</v>
      </c>
    </row>
    <row r="437" spans="2:20">
      <c r="B437" s="580">
        <v>363</v>
      </c>
      <c r="C437" s="710">
        <f t="shared" si="107"/>
        <v>1.3756478159926067</v>
      </c>
      <c r="D437" s="710">
        <f t="shared" si="108"/>
        <v>1425.5949312008579</v>
      </c>
      <c r="E437" s="710">
        <f t="shared" si="109"/>
        <v>584.67290820775634</v>
      </c>
      <c r="F437" s="710">
        <f t="shared" si="110"/>
        <v>343.82518817335665</v>
      </c>
      <c r="G437" s="710">
        <f t="shared" si="111"/>
        <v>303.26659288061779</v>
      </c>
      <c r="H437" s="717">
        <f t="shared" si="112"/>
        <v>298.07469104204051</v>
      </c>
      <c r="I437" s="710">
        <f t="shared" si="113"/>
        <v>298.06515483461158</v>
      </c>
      <c r="J437" s="710">
        <f t="shared" si="114"/>
        <v>298.05856082246561</v>
      </c>
      <c r="K437" s="710">
        <f t="shared" si="115"/>
        <v>298.05468932506312</v>
      </c>
      <c r="L437" s="710">
        <f t="shared" si="116"/>
        <v>298.05341005805411</v>
      </c>
      <c r="N437" s="580">
        <v>363</v>
      </c>
      <c r="O437" s="710">
        <f t="shared" si="117"/>
        <v>1.3756478159926067</v>
      </c>
      <c r="P437" s="710">
        <f t="shared" si="118"/>
        <v>755.14854934165396</v>
      </c>
      <c r="Q437" s="710">
        <f t="shared" si="119"/>
        <v>741.28300420870812</v>
      </c>
      <c r="R437" s="710">
        <f t="shared" si="120"/>
        <v>731.32161635861178</v>
      </c>
      <c r="S437" s="710">
        <f t="shared" si="121"/>
        <v>725.31093585957296</v>
      </c>
      <c r="T437" s="710">
        <f t="shared" si="122"/>
        <v>723.27883682962909</v>
      </c>
    </row>
    <row r="438" spans="2:20">
      <c r="B438" s="580">
        <v>364</v>
      </c>
      <c r="C438" s="710">
        <f t="shared" si="107"/>
        <v>1.379437479397545</v>
      </c>
      <c r="D438" s="710">
        <f t="shared" si="108"/>
        <v>1425.7435152597666</v>
      </c>
      <c r="E438" s="710">
        <f t="shared" si="109"/>
        <v>585.37758095601509</v>
      </c>
      <c r="F438" s="710">
        <f t="shared" si="110"/>
        <v>344.06038952639267</v>
      </c>
      <c r="G438" s="710">
        <f t="shared" si="111"/>
        <v>303.30812431255924</v>
      </c>
      <c r="H438" s="717">
        <f t="shared" si="112"/>
        <v>298.07548946129185</v>
      </c>
      <c r="I438" s="710">
        <f t="shared" si="113"/>
        <v>298.06587645896872</v>
      </c>
      <c r="J438" s="710">
        <f t="shared" si="114"/>
        <v>298.05922856636516</v>
      </c>
      <c r="K438" s="710">
        <f t="shared" si="115"/>
        <v>298.0553251144691</v>
      </c>
      <c r="L438" s="710">
        <f t="shared" si="116"/>
        <v>298.05403522488683</v>
      </c>
      <c r="N438" s="580">
        <v>364</v>
      </c>
      <c r="O438" s="710">
        <f t="shared" si="117"/>
        <v>1.379437479397545</v>
      </c>
      <c r="P438" s="710">
        <f t="shared" si="118"/>
        <v>756.09016770322773</v>
      </c>
      <c r="Q438" s="710">
        <f t="shared" si="119"/>
        <v>742.2405664091998</v>
      </c>
      <c r="R438" s="710">
        <f t="shared" si="120"/>
        <v>732.29059576966051</v>
      </c>
      <c r="S438" s="710">
        <f t="shared" si="121"/>
        <v>726.28675188089915</v>
      </c>
      <c r="T438" s="710">
        <f t="shared" si="122"/>
        <v>724.25687654264141</v>
      </c>
    </row>
    <row r="439" spans="2:20">
      <c r="B439" s="580">
        <v>365</v>
      </c>
      <c r="C439" s="710">
        <f t="shared" si="107"/>
        <v>1.3832271428024832</v>
      </c>
      <c r="D439" s="710">
        <f t="shared" si="108"/>
        <v>1425.8912676851369</v>
      </c>
      <c r="E439" s="710">
        <f t="shared" si="109"/>
        <v>586.08104937967653</v>
      </c>
      <c r="F439" s="710">
        <f t="shared" si="110"/>
        <v>344.29591475562501</v>
      </c>
      <c r="G439" s="710">
        <f t="shared" si="111"/>
        <v>303.34983533971251</v>
      </c>
      <c r="H439" s="717">
        <f t="shared" si="112"/>
        <v>298.07629383971675</v>
      </c>
      <c r="I439" s="710">
        <f t="shared" si="113"/>
        <v>298.06660370348834</v>
      </c>
      <c r="J439" s="710">
        <f t="shared" si="114"/>
        <v>298.05990168798724</v>
      </c>
      <c r="K439" s="710">
        <f t="shared" si="115"/>
        <v>298.05596613589807</v>
      </c>
      <c r="L439" s="710">
        <f t="shared" si="116"/>
        <v>298.05466557485983</v>
      </c>
      <c r="N439" s="580">
        <v>365</v>
      </c>
      <c r="O439" s="710">
        <f t="shared" si="117"/>
        <v>1.3832271428024832</v>
      </c>
      <c r="P439" s="710">
        <f t="shared" si="118"/>
        <v>757.03069431667984</v>
      </c>
      <c r="Q439" s="710">
        <f t="shared" si="119"/>
        <v>743.19701837567675</v>
      </c>
      <c r="R439" s="710">
        <f t="shared" si="120"/>
        <v>733.25845170914658</v>
      </c>
      <c r="S439" s="710">
        <f t="shared" si="121"/>
        <v>727.26143650403696</v>
      </c>
      <c r="T439" s="710">
        <f t="shared" si="122"/>
        <v>725.23378227923251</v>
      </c>
    </row>
    <row r="440" spans="2:20">
      <c r="B440" s="580">
        <v>366</v>
      </c>
      <c r="C440" s="710">
        <f t="shared" si="107"/>
        <v>1.3870168062074215</v>
      </c>
      <c r="D440" s="710">
        <f t="shared" si="108"/>
        <v>1426.0381995663422</v>
      </c>
      <c r="E440" s="710">
        <f t="shared" si="109"/>
        <v>586.78331571097522</v>
      </c>
      <c r="F440" s="710">
        <f t="shared" si="110"/>
        <v>344.531761897043</v>
      </c>
      <c r="G440" s="710">
        <f t="shared" si="111"/>
        <v>303.39172592760576</v>
      </c>
      <c r="H440" s="717">
        <f t="shared" si="112"/>
        <v>298.07710420092303</v>
      </c>
      <c r="I440" s="710">
        <f t="shared" si="113"/>
        <v>298.06733659185619</v>
      </c>
      <c r="J440" s="710">
        <f t="shared" si="114"/>
        <v>298.060580211059</v>
      </c>
      <c r="K440" s="710">
        <f t="shared" si="115"/>
        <v>298.05661241309599</v>
      </c>
      <c r="L440" s="710">
        <f t="shared" si="116"/>
        <v>298.05530113172284</v>
      </c>
      <c r="N440" s="580">
        <v>366</v>
      </c>
      <c r="O440" s="710">
        <f t="shared" si="117"/>
        <v>1.3870168062074215</v>
      </c>
      <c r="P440" s="710">
        <f t="shared" si="118"/>
        <v>757.97013044782443</v>
      </c>
      <c r="Q440" s="710">
        <f t="shared" si="119"/>
        <v>744.15236139538661</v>
      </c>
      <c r="R440" s="710">
        <f t="shared" si="120"/>
        <v>734.2251854796657</v>
      </c>
      <c r="S440" s="710">
        <f t="shared" si="121"/>
        <v>728.23499104077234</v>
      </c>
      <c r="T440" s="710">
        <f t="shared" si="122"/>
        <v>726.20955535417795</v>
      </c>
    </row>
    <row r="441" spans="2:20">
      <c r="B441" s="580">
        <v>367</v>
      </c>
      <c r="C441" s="710">
        <f t="shared" si="107"/>
        <v>1.3908064696123599</v>
      </c>
      <c r="D441" s="710">
        <f t="shared" si="108"/>
        <v>1426.1843218124113</v>
      </c>
      <c r="E441" s="710">
        <f t="shared" si="109"/>
        <v>587.4843821876193</v>
      </c>
      <c r="F441" s="710">
        <f t="shared" si="110"/>
        <v>344.76792899382951</v>
      </c>
      <c r="G441" s="710">
        <f t="shared" si="111"/>
        <v>303.43379603956936</v>
      </c>
      <c r="H441" s="717">
        <f t="shared" si="112"/>
        <v>298.07792056850519</v>
      </c>
      <c r="I441" s="710">
        <f t="shared" si="113"/>
        <v>298.06807514774908</v>
      </c>
      <c r="J441" s="710">
        <f t="shared" si="114"/>
        <v>298.0612641593022</v>
      </c>
      <c r="K441" s="710">
        <f t="shared" si="115"/>
        <v>298.05726396980521</v>
      </c>
      <c r="L441" s="710">
        <f t="shared" si="116"/>
        <v>298.0559419192229</v>
      </c>
      <c r="N441" s="580">
        <v>367</v>
      </c>
      <c r="O441" s="710">
        <f t="shared" si="117"/>
        <v>1.3908064696123599</v>
      </c>
      <c r="P441" s="710">
        <f t="shared" si="118"/>
        <v>758.90847736100818</v>
      </c>
      <c r="Q441" s="710">
        <f t="shared" si="119"/>
        <v>745.10659675408442</v>
      </c>
      <c r="R441" s="710">
        <f t="shared" si="120"/>
        <v>735.19079838230323</v>
      </c>
      <c r="S441" s="710">
        <f t="shared" si="121"/>
        <v>729.20741680137053</v>
      </c>
      <c r="T441" s="710">
        <f t="shared" si="122"/>
        <v>727.18419708072872</v>
      </c>
    </row>
    <row r="442" spans="2:20">
      <c r="B442" s="580">
        <v>368</v>
      </c>
      <c r="C442" s="710">
        <f t="shared" si="107"/>
        <v>1.3945961330172982</v>
      </c>
      <c r="D442" s="710">
        <f t="shared" si="108"/>
        <v>1426.3296451550598</v>
      </c>
      <c r="E442" s="710">
        <f t="shared" si="109"/>
        <v>588.18425105257404</v>
      </c>
      <c r="F442" s="710">
        <f t="shared" si="110"/>
        <v>345.004414096348</v>
      </c>
      <c r="G442" s="710">
        <f t="shared" si="111"/>
        <v>303.47604563674963</v>
      </c>
      <c r="H442" s="717">
        <f t="shared" si="112"/>
        <v>298.07874296604399</v>
      </c>
      <c r="I442" s="710">
        <f t="shared" si="113"/>
        <v>298.06881939483463</v>
      </c>
      <c r="J442" s="710">
        <f t="shared" si="114"/>
        <v>298.06195355643263</v>
      </c>
      <c r="K442" s="710">
        <f t="shared" si="115"/>
        <v>298.05792082976416</v>
      </c>
      <c r="L442" s="710">
        <f t="shared" si="116"/>
        <v>298.05658796110362</v>
      </c>
      <c r="N442" s="580">
        <v>368</v>
      </c>
      <c r="O442" s="710">
        <f t="shared" si="117"/>
        <v>1.3945961330172982</v>
      </c>
      <c r="P442" s="710">
        <f t="shared" si="118"/>
        <v>759.84573631911167</v>
      </c>
      <c r="Q442" s="710">
        <f t="shared" si="119"/>
        <v>746.05972573603435</v>
      </c>
      <c r="R442" s="710">
        <f t="shared" si="120"/>
        <v>736.15529171663604</v>
      </c>
      <c r="S442" s="710">
        <f t="shared" si="121"/>
        <v>730.17871509457746</v>
      </c>
      <c r="T442" s="710">
        <f t="shared" si="122"/>
        <v>728.15770877061289</v>
      </c>
    </row>
    <row r="443" spans="2:20">
      <c r="B443" s="580">
        <v>369</v>
      </c>
      <c r="C443" s="710">
        <f t="shared" si="107"/>
        <v>1.3983857964222366</v>
      </c>
      <c r="D443" s="710">
        <f t="shared" si="108"/>
        <v>1426.4741801516695</v>
      </c>
      <c r="E443" s="710">
        <f t="shared" si="109"/>
        <v>588.88292455384931</v>
      </c>
      <c r="F443" s="710">
        <f t="shared" si="110"/>
        <v>345.24121526212917</v>
      </c>
      <c r="G443" s="710">
        <f t="shared" si="111"/>
        <v>303.51847467812246</v>
      </c>
      <c r="H443" s="717">
        <f t="shared" si="112"/>
        <v>298.07957141710637</v>
      </c>
      <c r="I443" s="710">
        <f t="shared" si="113"/>
        <v>298.0695693567709</v>
      </c>
      <c r="J443" s="710">
        <f t="shared" si="114"/>
        <v>298.06264842615974</v>
      </c>
      <c r="K443" s="710">
        <f t="shared" si="115"/>
        <v>298.0585830167069</v>
      </c>
      <c r="L443" s="710">
        <f t="shared" si="116"/>
        <v>298.05723928110496</v>
      </c>
      <c r="N443" s="580">
        <v>369</v>
      </c>
      <c r="O443" s="710">
        <f t="shared" si="117"/>
        <v>1.3983857964222366</v>
      </c>
      <c r="P443" s="710">
        <f t="shared" si="118"/>
        <v>760.78190858355151</v>
      </c>
      <c r="Q443" s="710">
        <f t="shared" si="119"/>
        <v>747.0117496240116</v>
      </c>
      <c r="R443" s="710">
        <f t="shared" si="120"/>
        <v>737.11866678073409</v>
      </c>
      <c r="S443" s="710">
        <f t="shared" si="121"/>
        <v>731.1488872276218</v>
      </c>
      <c r="T443" s="710">
        <f t="shared" si="122"/>
        <v>729.13009173403827</v>
      </c>
    </row>
    <row r="444" spans="2:20">
      <c r="B444" s="580">
        <v>370</v>
      </c>
      <c r="C444" s="710">
        <f t="shared" si="107"/>
        <v>1.4021754598271747</v>
      </c>
      <c r="D444" s="710">
        <f t="shared" si="108"/>
        <v>1426.6179371882181</v>
      </c>
      <c r="E444" s="710">
        <f t="shared" si="109"/>
        <v>589.58040494429247</v>
      </c>
      <c r="F444" s="710">
        <f t="shared" si="110"/>
        <v>345.47833055585744</v>
      </c>
      <c r="G444" s="710">
        <f t="shared" si="111"/>
        <v>303.56108312050651</v>
      </c>
      <c r="H444" s="717">
        <f t="shared" si="112"/>
        <v>298.0804059452451</v>
      </c>
      <c r="I444" s="710">
        <f t="shared" si="113"/>
        <v>298.07032505720633</v>
      </c>
      <c r="J444" s="710">
        <f t="shared" si="114"/>
        <v>298.06334879218645</v>
      </c>
      <c r="K444" s="710">
        <f t="shared" si="115"/>
        <v>298.05925055436296</v>
      </c>
      <c r="L444" s="710">
        <f t="shared" si="116"/>
        <v>298.05789590296291</v>
      </c>
      <c r="N444" s="580">
        <v>370</v>
      </c>
      <c r="O444" s="710">
        <f t="shared" si="117"/>
        <v>1.4021754598271747</v>
      </c>
      <c r="P444" s="710">
        <f t="shared" si="118"/>
        <v>761.71699541428166</v>
      </c>
      <c r="Q444" s="710">
        <f t="shared" si="119"/>
        <v>747.96266969930434</v>
      </c>
      <c r="R444" s="710">
        <f t="shared" si="120"/>
        <v>738.08092487116244</v>
      </c>
      <c r="S444" s="710">
        <f t="shared" si="121"/>
        <v>732.11793450621622</v>
      </c>
      <c r="T444" s="710">
        <f t="shared" si="122"/>
        <v>730.10134727969296</v>
      </c>
    </row>
    <row r="445" spans="2:20">
      <c r="B445" s="580">
        <v>371</v>
      </c>
      <c r="C445" s="710">
        <f t="shared" si="107"/>
        <v>1.4059651232321131</v>
      </c>
      <c r="D445" s="710">
        <f t="shared" si="108"/>
        <v>1426.7609264821585</v>
      </c>
      <c r="E445" s="710">
        <f t="shared" si="109"/>
        <v>590.27669448138306</v>
      </c>
      <c r="F445" s="710">
        <f t="shared" si="110"/>
        <v>345.71575804935736</v>
      </c>
      <c r="G445" s="710">
        <f t="shared" si="111"/>
        <v>303.603870918577</v>
      </c>
      <c r="H445" s="717">
        <f t="shared" si="112"/>
        <v>298.08124657399856</v>
      </c>
      <c r="I445" s="710">
        <f t="shared" si="113"/>
        <v>298.07108651977921</v>
      </c>
      <c r="J445" s="710">
        <f t="shared" si="114"/>
        <v>298.06405467820883</v>
      </c>
      <c r="K445" s="710">
        <f t="shared" si="115"/>
        <v>298.05992346645701</v>
      </c>
      <c r="L445" s="710">
        <f t="shared" si="116"/>
        <v>298.05855785040939</v>
      </c>
      <c r="N445" s="580">
        <v>371</v>
      </c>
      <c r="O445" s="710">
        <f t="shared" si="117"/>
        <v>1.4059651232321131</v>
      </c>
      <c r="P445" s="710">
        <f t="shared" si="118"/>
        <v>762.65099806979515</v>
      </c>
      <c r="Q445" s="710">
        <f t="shared" si="119"/>
        <v>748.91248724171476</v>
      </c>
      <c r="R445" s="710">
        <f t="shared" si="120"/>
        <v>739.04206728298277</v>
      </c>
      <c r="S445" s="710">
        <f t="shared" si="121"/>
        <v>733.08585823455974</v>
      </c>
      <c r="T445" s="710">
        <f t="shared" si="122"/>
        <v>731.0714767147482</v>
      </c>
    </row>
    <row r="446" spans="2:20">
      <c r="B446" s="580">
        <v>372</v>
      </c>
      <c r="C446" s="710">
        <f t="shared" si="107"/>
        <v>1.4097547866370514</v>
      </c>
      <c r="D446" s="710">
        <f t="shared" si="108"/>
        <v>1426.9031580852511</v>
      </c>
      <c r="E446" s="710">
        <f t="shared" si="109"/>
        <v>590.97179542703304</v>
      </c>
      <c r="F446" s="710">
        <f t="shared" si="110"/>
        <v>345.95349582158002</v>
      </c>
      <c r="G446" s="710">
        <f t="shared" si="111"/>
        <v>303.64683802487895</v>
      </c>
      <c r="H446" s="717">
        <f t="shared" si="112"/>
        <v>298.0820933268904</v>
      </c>
      <c r="I446" s="710">
        <f t="shared" si="113"/>
        <v>298.07185376811753</v>
      </c>
      <c r="J446" s="710">
        <f t="shared" si="114"/>
        <v>298.06476610791583</v>
      </c>
      <c r="K446" s="710">
        <f t="shared" si="115"/>
        <v>298.06060177670844</v>
      </c>
      <c r="L446" s="710">
        <f t="shared" si="116"/>
        <v>298.05922514717162</v>
      </c>
      <c r="N446" s="580">
        <v>372</v>
      </c>
      <c r="O446" s="710">
        <f t="shared" si="117"/>
        <v>1.4097547866370514</v>
      </c>
      <c r="P446" s="710">
        <f t="shared" si="118"/>
        <v>763.583917807126</v>
      </c>
      <c r="Q446" s="710">
        <f t="shared" si="119"/>
        <v>749.86120352956141</v>
      </c>
      <c r="R446" s="710">
        <f t="shared" si="120"/>
        <v>740.0020953097553</v>
      </c>
      <c r="S446" s="710">
        <f t="shared" si="121"/>
        <v>734.05265971533947</v>
      </c>
      <c r="T446" s="710">
        <f t="shared" si="122"/>
        <v>732.04048134485913</v>
      </c>
    </row>
    <row r="447" spans="2:20">
      <c r="B447" s="580">
        <v>373</v>
      </c>
      <c r="C447" s="710">
        <f t="shared" si="107"/>
        <v>1.4135444500419898</v>
      </c>
      <c r="D447" s="710">
        <f t="shared" si="108"/>
        <v>1427.0446418863462</v>
      </c>
      <c r="E447" s="710">
        <f t="shared" si="109"/>
        <v>591.66571004738955</v>
      </c>
      <c r="F447" s="710">
        <f t="shared" si="110"/>
        <v>346.19154195858857</v>
      </c>
      <c r="G447" s="710">
        <f t="shared" si="111"/>
        <v>303.68998438984056</v>
      </c>
      <c r="H447" s="717">
        <f t="shared" si="112"/>
        <v>298.08294622742937</v>
      </c>
      <c r="I447" s="710">
        <f t="shared" si="113"/>
        <v>298.07262682583854</v>
      </c>
      <c r="J447" s="710">
        <f t="shared" si="114"/>
        <v>298.06548310498886</v>
      </c>
      <c r="K447" s="710">
        <f t="shared" si="115"/>
        <v>298.06128550883102</v>
      </c>
      <c r="L447" s="710">
        <f t="shared" si="116"/>
        <v>298.05989781697195</v>
      </c>
      <c r="N447" s="580">
        <v>373</v>
      </c>
      <c r="O447" s="710">
        <f t="shared" si="117"/>
        <v>1.4135444500419898</v>
      </c>
      <c r="P447" s="710">
        <f t="shared" si="118"/>
        <v>764.51575588185062</v>
      </c>
      <c r="Q447" s="710">
        <f t="shared" si="119"/>
        <v>750.80881983968095</v>
      </c>
      <c r="R447" s="710">
        <f t="shared" si="120"/>
        <v>740.9610102435405</v>
      </c>
      <c r="S447" s="710">
        <f t="shared" si="121"/>
        <v>735.01834024973164</v>
      </c>
      <c r="T447" s="710">
        <f t="shared" si="122"/>
        <v>733.0083624741676</v>
      </c>
    </row>
    <row r="448" spans="2:20">
      <c r="B448" s="580">
        <v>374</v>
      </c>
      <c r="C448" s="710">
        <f t="shared" si="107"/>
        <v>1.4173341134469279</v>
      </c>
      <c r="D448" s="710">
        <f t="shared" si="108"/>
        <v>1427.1853876141211</v>
      </c>
      <c r="E448" s="710">
        <f t="shared" si="109"/>
        <v>592.35844061264311</v>
      </c>
      <c r="F448" s="710">
        <f t="shared" si="110"/>
        <v>346.42989455354422</v>
      </c>
      <c r="G448" s="710">
        <f t="shared" si="111"/>
        <v>303.73330996178652</v>
      </c>
      <c r="H448" s="717">
        <f t="shared" si="112"/>
        <v>298.08380529910903</v>
      </c>
      <c r="I448" s="710">
        <f t="shared" si="113"/>
        <v>298.07340571654862</v>
      </c>
      <c r="J448" s="710">
        <f t="shared" si="114"/>
        <v>298.06620569310155</v>
      </c>
      <c r="K448" s="710">
        <f t="shared" si="115"/>
        <v>298.06197468653278</v>
      </c>
      <c r="L448" s="710">
        <f t="shared" si="116"/>
        <v>298.06057588352752</v>
      </c>
      <c r="N448" s="580">
        <v>374</v>
      </c>
      <c r="O448" s="710">
        <f t="shared" si="117"/>
        <v>1.4173341134469279</v>
      </c>
      <c r="P448" s="710">
        <f t="shared" si="118"/>
        <v>765.44651354808991</v>
      </c>
      <c r="Q448" s="710">
        <f t="shared" si="119"/>
        <v>751.75533744742916</v>
      </c>
      <c r="R448" s="710">
        <f t="shared" si="120"/>
        <v>741.91881337490076</v>
      </c>
      <c r="S448" s="710">
        <f t="shared" si="121"/>
        <v>735.98290113740416</v>
      </c>
      <c r="T448" s="710">
        <f t="shared" si="122"/>
        <v>733.97512140530307</v>
      </c>
    </row>
    <row r="449" spans="2:20">
      <c r="B449" s="580">
        <v>375</v>
      </c>
      <c r="C449" s="710">
        <f t="shared" si="107"/>
        <v>1.4211237768518663</v>
      </c>
      <c r="D449" s="710">
        <f t="shared" si="108"/>
        <v>1427.3254048397696</v>
      </c>
      <c r="E449" s="710">
        <f t="shared" si="109"/>
        <v>593.04998939683719</v>
      </c>
      <c r="F449" s="710">
        <f t="shared" si="110"/>
        <v>346.66855170669191</v>
      </c>
      <c r="G449" s="710">
        <f t="shared" si="111"/>
        <v>303.77681468695113</v>
      </c>
      <c r="H449" s="717">
        <f t="shared" si="112"/>
        <v>298.08467056540746</v>
      </c>
      <c r="I449" s="710">
        <f t="shared" si="113"/>
        <v>298.07419046384314</v>
      </c>
      <c r="J449" s="710">
        <f t="shared" si="114"/>
        <v>298.06693389591953</v>
      </c>
      <c r="K449" s="710">
        <f t="shared" si="115"/>
        <v>298.06266933351549</v>
      </c>
      <c r="L449" s="710">
        <f t="shared" si="116"/>
        <v>298.06125937054986</v>
      </c>
      <c r="N449" s="580">
        <v>375</v>
      </c>
      <c r="O449" s="710">
        <f t="shared" si="117"/>
        <v>1.4211237768518663</v>
      </c>
      <c r="P449" s="710">
        <f t="shared" si="118"/>
        <v>766.37619205851047</v>
      </c>
      <c r="Q449" s="710">
        <f t="shared" si="119"/>
        <v>752.7007576266833</v>
      </c>
      <c r="R449" s="710">
        <f t="shared" si="120"/>
        <v>742.87550599290171</v>
      </c>
      <c r="S449" s="710">
        <f t="shared" si="121"/>
        <v>736.94634367651827</v>
      </c>
      <c r="T449" s="710">
        <f t="shared" si="122"/>
        <v>734.94075943938469</v>
      </c>
    </row>
    <row r="450" spans="2:20">
      <c r="B450" s="580">
        <v>376</v>
      </c>
      <c r="C450" s="710">
        <f t="shared" si="107"/>
        <v>1.4249134402568047</v>
      </c>
      <c r="D450" s="710">
        <f t="shared" si="108"/>
        <v>1427.4647029796472</v>
      </c>
      <c r="E450" s="710">
        <f t="shared" si="109"/>
        <v>593.74035867768328</v>
      </c>
      <c r="F450" s="710">
        <f t="shared" si="110"/>
        <v>346.90751152534563</v>
      </c>
      <c r="G450" s="710">
        <f t="shared" si="111"/>
        <v>303.82049850949176</v>
      </c>
      <c r="H450" s="717">
        <f t="shared" si="112"/>
        <v>298.08554204978714</v>
      </c>
      <c r="I450" s="710">
        <f t="shared" si="113"/>
        <v>298.07498109130574</v>
      </c>
      <c r="J450" s="710">
        <f t="shared" si="114"/>
        <v>298.06766773710001</v>
      </c>
      <c r="K450" s="710">
        <f t="shared" si="115"/>
        <v>298.06336947347444</v>
      </c>
      <c r="L450" s="710">
        <f t="shared" si="116"/>
        <v>298.06194830174474</v>
      </c>
      <c r="N450" s="580">
        <v>376</v>
      </c>
      <c r="O450" s="710">
        <f t="shared" si="117"/>
        <v>1.4249134402568047</v>
      </c>
      <c r="P450" s="710">
        <f t="shared" si="118"/>
        <v>767.30479266432656</v>
      </c>
      <c r="Q450" s="710">
        <f t="shared" si="119"/>
        <v>753.64508164984375</v>
      </c>
      <c r="R450" s="710">
        <f t="shared" si="120"/>
        <v>743.83108938511509</v>
      </c>
      <c r="S450" s="710">
        <f t="shared" si="121"/>
        <v>737.90866916372943</v>
      </c>
      <c r="T450" s="710">
        <f t="shared" si="122"/>
        <v>735.90527787602321</v>
      </c>
    </row>
    <row r="451" spans="2:20">
      <c r="B451" s="580">
        <v>377</v>
      </c>
      <c r="C451" s="710">
        <f t="shared" si="107"/>
        <v>1.428703103661743</v>
      </c>
      <c r="D451" s="710">
        <f t="shared" si="108"/>
        <v>1427.6032912978701</v>
      </c>
      <c r="E451" s="710">
        <f t="shared" si="109"/>
        <v>594.42955073637836</v>
      </c>
      <c r="F451" s="710">
        <f t="shared" si="110"/>
        <v>347.14677212387369</v>
      </c>
      <c r="G451" s="710">
        <f t="shared" si="111"/>
        <v>303.8643613715019</v>
      </c>
      <c r="H451" s="717">
        <f t="shared" si="112"/>
        <v>298.08641977569448</v>
      </c>
      <c r="I451" s="710">
        <f t="shared" si="113"/>
        <v>298.07577762250855</v>
      </c>
      <c r="J451" s="710">
        <f t="shared" si="114"/>
        <v>298.06840724029144</v>
      </c>
      <c r="K451" s="710">
        <f t="shared" si="115"/>
        <v>298.06407513009822</v>
      </c>
      <c r="L451" s="710">
        <f t="shared" si="116"/>
        <v>298.06264270081164</v>
      </c>
      <c r="N451" s="580">
        <v>377</v>
      </c>
      <c r="O451" s="710">
        <f t="shared" si="117"/>
        <v>1.428703103661743</v>
      </c>
      <c r="P451" s="710">
        <f t="shared" si="118"/>
        <v>768.23231661530167</v>
      </c>
      <c r="Q451" s="710">
        <f t="shared" si="119"/>
        <v>754.58831078783555</v>
      </c>
      <c r="R451" s="710">
        <f t="shared" si="120"/>
        <v>744.78556483761918</v>
      </c>
      <c r="S451" s="710">
        <f t="shared" si="121"/>
        <v>738.86987889419026</v>
      </c>
      <c r="T451" s="710">
        <f t="shared" si="122"/>
        <v>736.86867801332244</v>
      </c>
    </row>
    <row r="452" spans="2:20">
      <c r="B452" s="580">
        <v>378</v>
      </c>
      <c r="C452" s="710">
        <f t="shared" si="107"/>
        <v>1.4324927670666814</v>
      </c>
      <c r="D452" s="710">
        <f t="shared" si="108"/>
        <v>1427.7411789088719</v>
      </c>
      <c r="E452" s="710">
        <f t="shared" si="109"/>
        <v>595.11756785742637</v>
      </c>
      <c r="F452" s="710">
        <f t="shared" si="110"/>
        <v>347.38633162368393</v>
      </c>
      <c r="G452" s="710">
        <f t="shared" si="111"/>
        <v>303.90840321302426</v>
      </c>
      <c r="H452" s="717">
        <f t="shared" si="112"/>
        <v>298.08730376655978</v>
      </c>
      <c r="I452" s="710">
        <f t="shared" si="113"/>
        <v>298.07658008101146</v>
      </c>
      <c r="J452" s="710">
        <f t="shared" si="114"/>
        <v>298.06915242913351</v>
      </c>
      <c r="K452" s="710">
        <f t="shared" si="115"/>
        <v>298.06478632706813</v>
      </c>
      <c r="L452" s="710">
        <f t="shared" si="116"/>
        <v>298.06334259144376</v>
      </c>
      <c r="N452" s="580">
        <v>378</v>
      </c>
      <c r="O452" s="710">
        <f t="shared" si="117"/>
        <v>1.4324927670666814</v>
      </c>
      <c r="P452" s="710">
        <f t="shared" si="118"/>
        <v>769.15876515975049</v>
      </c>
      <c r="Q452" s="710">
        <f t="shared" si="119"/>
        <v>755.53044631011005</v>
      </c>
      <c r="R452" s="710">
        <f t="shared" si="120"/>
        <v>745.73893363500167</v>
      </c>
      <c r="S452" s="710">
        <f t="shared" si="121"/>
        <v>739.82997416155149</v>
      </c>
      <c r="T452" s="710">
        <f t="shared" si="122"/>
        <v>737.83096114788134</v>
      </c>
    </row>
    <row r="453" spans="2:20">
      <c r="B453" s="580">
        <v>379</v>
      </c>
      <c r="C453" s="710">
        <f t="shared" si="107"/>
        <v>1.4362824304716195</v>
      </c>
      <c r="D453" s="710">
        <f t="shared" si="108"/>
        <v>1427.8783747799168</v>
      </c>
      <c r="E453" s="710">
        <f t="shared" si="109"/>
        <v>595.80441232846306</v>
      </c>
      <c r="F453" s="710">
        <f t="shared" si="110"/>
        <v>347.6261881532086</v>
      </c>
      <c r="G453" s="710">
        <f t="shared" si="111"/>
        <v>303.95262397206369</v>
      </c>
      <c r="H453" s="717">
        <f t="shared" si="112"/>
        <v>298.08819404579685</v>
      </c>
      <c r="I453" s="710">
        <f t="shared" si="113"/>
        <v>298.07738849036218</v>
      </c>
      <c r="J453" s="710">
        <f t="shared" si="114"/>
        <v>298.0699033272565</v>
      </c>
      <c r="K453" s="710">
        <f t="shared" si="115"/>
        <v>298.06550308805828</v>
      </c>
      <c r="L453" s="710">
        <f t="shared" si="116"/>
        <v>298.06404799732746</v>
      </c>
      <c r="N453" s="580">
        <v>379</v>
      </c>
      <c r="O453" s="710">
        <f t="shared" si="117"/>
        <v>1.4362824304716195</v>
      </c>
      <c r="P453" s="710">
        <f t="shared" si="118"/>
        <v>770.08413954454011</v>
      </c>
      <c r="Q453" s="710">
        <f t="shared" si="119"/>
        <v>756.47148948464712</v>
      </c>
      <c r="R453" s="710">
        <f t="shared" si="120"/>
        <v>746.69119706036042</v>
      </c>
      <c r="S453" s="710">
        <f t="shared" si="121"/>
        <v>740.78895625796417</v>
      </c>
      <c r="T453" s="710">
        <f t="shared" si="122"/>
        <v>738.79212857479502</v>
      </c>
    </row>
    <row r="454" spans="2:20">
      <c r="B454" s="580">
        <v>380</v>
      </c>
      <c r="C454" s="710">
        <f t="shared" si="107"/>
        <v>1.4400720938765579</v>
      </c>
      <c r="D454" s="710">
        <f t="shared" si="108"/>
        <v>1428.0148877335689</v>
      </c>
      <c r="E454" s="710">
        <f t="shared" si="109"/>
        <v>596.49008644008393</v>
      </c>
      <c r="F454" s="710">
        <f t="shared" si="110"/>
        <v>347.86633984788915</v>
      </c>
      <c r="G454" s="710">
        <f t="shared" si="111"/>
        <v>303.99702358460053</v>
      </c>
      <c r="H454" s="717">
        <f t="shared" si="112"/>
        <v>298.08909063680289</v>
      </c>
      <c r="I454" s="710">
        <f t="shared" si="113"/>
        <v>298.07820287409589</v>
      </c>
      <c r="J454" s="710">
        <f t="shared" si="114"/>
        <v>298.07065995828111</v>
      </c>
      <c r="K454" s="710">
        <f t="shared" si="115"/>
        <v>298.06622543673507</v>
      </c>
      <c r="L454" s="710">
        <f t="shared" si="116"/>
        <v>298.06475894214185</v>
      </c>
      <c r="N454" s="580">
        <v>380</v>
      </c>
      <c r="O454" s="710">
        <f t="shared" si="117"/>
        <v>1.4400720938765579</v>
      </c>
      <c r="P454" s="710">
        <f t="shared" si="118"/>
        <v>771.0084410150921</v>
      </c>
      <c r="Q454" s="710">
        <f t="shared" si="119"/>
        <v>757.41144157795611</v>
      </c>
      <c r="R454" s="710">
        <f t="shared" si="120"/>
        <v>747.64235639530602</v>
      </c>
      <c r="S454" s="710">
        <f t="shared" si="121"/>
        <v>741.74682647408076</v>
      </c>
      <c r="T454" s="710">
        <f t="shared" si="122"/>
        <v>739.75218158765745</v>
      </c>
    </row>
    <row r="455" spans="2:20">
      <c r="B455" s="580">
        <v>381</v>
      </c>
      <c r="C455" s="710">
        <f t="shared" si="107"/>
        <v>1.4438617572814962</v>
      </c>
      <c r="D455" s="710">
        <f t="shared" si="108"/>
        <v>1428.1507264501213</v>
      </c>
      <c r="E455" s="710">
        <f t="shared" si="109"/>
        <v>597.17459248567525</v>
      </c>
      <c r="F455" s="710">
        <f t="shared" si="110"/>
        <v>348.10678485016069</v>
      </c>
      <c r="G455" s="710">
        <f t="shared" si="111"/>
        <v>304.04160198460323</v>
      </c>
      <c r="H455" s="717">
        <f t="shared" si="112"/>
        <v>298.08999356295817</v>
      </c>
      <c r="I455" s="710">
        <f t="shared" si="113"/>
        <v>298.0790232557348</v>
      </c>
      <c r="J455" s="710">
        <f t="shared" si="114"/>
        <v>298.07142234581841</v>
      </c>
      <c r="K455" s="710">
        <f t="shared" si="115"/>
        <v>298.06695339675667</v>
      </c>
      <c r="L455" s="710">
        <f t="shared" si="116"/>
        <v>298.06547544955896</v>
      </c>
      <c r="N455" s="580">
        <v>381</v>
      </c>
      <c r="O455" s="710">
        <f t="shared" si="117"/>
        <v>1.4438617572814962</v>
      </c>
      <c r="P455" s="710">
        <f t="shared" si="118"/>
        <v>771.931670815384</v>
      </c>
      <c r="Q455" s="710">
        <f t="shared" si="119"/>
        <v>758.35030385507821</v>
      </c>
      <c r="R455" s="710">
        <f t="shared" si="120"/>
        <v>748.59241291996238</v>
      </c>
      <c r="S455" s="710">
        <f t="shared" si="121"/>
        <v>742.70358609905759</v>
      </c>
      <c r="T455" s="710">
        <f t="shared" si="122"/>
        <v>740.71112147856263</v>
      </c>
    </row>
    <row r="456" spans="2:20">
      <c r="B456" s="580">
        <v>382</v>
      </c>
      <c r="C456" s="710">
        <f t="shared" si="107"/>
        <v>1.4476514206864346</v>
      </c>
      <c r="D456" s="710">
        <f t="shared" si="108"/>
        <v>1428.2858994699836</v>
      </c>
      <c r="E456" s="710">
        <f t="shared" si="109"/>
        <v>597.85793276124957</v>
      </c>
      <c r="F456" s="710">
        <f t="shared" si="110"/>
        <v>348.34752130943684</v>
      </c>
      <c r="G456" s="710">
        <f t="shared" si="111"/>
        <v>304.08635910404149</v>
      </c>
      <c r="H456" s="717">
        <f t="shared" si="112"/>
        <v>298.09090284762573</v>
      </c>
      <c r="I456" s="710">
        <f t="shared" si="113"/>
        <v>298.07984965878819</v>
      </c>
      <c r="J456" s="710">
        <f t="shared" si="114"/>
        <v>298.07219051346908</v>
      </c>
      <c r="K456" s="710">
        <f t="shared" si="115"/>
        <v>298.06768699177326</v>
      </c>
      <c r="L456" s="710">
        <f t="shared" si="116"/>
        <v>298.06619754324288</v>
      </c>
      <c r="N456" s="580">
        <v>382</v>
      </c>
      <c r="O456" s="710">
        <f t="shared" si="117"/>
        <v>1.4476514206864346</v>
      </c>
      <c r="P456" s="710">
        <f t="shared" si="118"/>
        <v>772.85383018795119</v>
      </c>
      <c r="Q456" s="710">
        <f t="shared" si="119"/>
        <v>759.28807757958748</v>
      </c>
      <c r="R456" s="710">
        <f t="shared" si="120"/>
        <v>749.54136791297003</v>
      </c>
      <c r="S456" s="710">
        <f t="shared" si="121"/>
        <v>743.65923642055634</v>
      </c>
      <c r="T456" s="710">
        <f t="shared" si="122"/>
        <v>741.66894953810663</v>
      </c>
    </row>
    <row r="457" spans="2:20">
      <c r="B457" s="580">
        <v>383</v>
      </c>
      <c r="C457" s="710">
        <f t="shared" si="107"/>
        <v>1.4514410840913727</v>
      </c>
      <c r="D457" s="710">
        <f t="shared" si="108"/>
        <v>1428.4204151960296</v>
      </c>
      <c r="E457" s="710">
        <f t="shared" si="109"/>
        <v>598.54010956528248</v>
      </c>
      <c r="F457" s="710">
        <f t="shared" si="110"/>
        <v>348.58854738209385</v>
      </c>
      <c r="G457" s="710">
        <f t="shared" si="111"/>
        <v>304.13129487289905</v>
      </c>
      <c r="H457" s="717">
        <f t="shared" si="112"/>
        <v>298.09181851415127</v>
      </c>
      <c r="I457" s="710">
        <f t="shared" si="113"/>
        <v>298.08068210675185</v>
      </c>
      <c r="J457" s="710">
        <f t="shared" si="114"/>
        <v>298.07296448482361</v>
      </c>
      <c r="K457" s="710">
        <f t="shared" si="115"/>
        <v>298.06842624542611</v>
      </c>
      <c r="L457" s="710">
        <f t="shared" si="116"/>
        <v>298.06692524684985</v>
      </c>
      <c r="N457" s="580">
        <v>383</v>
      </c>
      <c r="O457" s="710">
        <f t="shared" si="117"/>
        <v>1.4514410840913727</v>
      </c>
      <c r="P457" s="710">
        <f t="shared" si="118"/>
        <v>773.77492037388811</v>
      </c>
      <c r="Q457" s="710">
        <f t="shared" si="119"/>
        <v>760.22476401359336</v>
      </c>
      <c r="R457" s="710">
        <f t="shared" si="120"/>
        <v>750.48922265148656</v>
      </c>
      <c r="S457" s="710">
        <f t="shared" si="121"/>
        <v>744.61377872474554</v>
      </c>
      <c r="T457" s="710">
        <f t="shared" si="122"/>
        <v>742.62566705538882</v>
      </c>
    </row>
    <row r="458" spans="2:20">
      <c r="B458" s="580">
        <v>384</v>
      </c>
      <c r="C458" s="710">
        <f t="shared" si="107"/>
        <v>1.4552307474963111</v>
      </c>
      <c r="D458" s="710">
        <f t="shared" si="108"/>
        <v>1428.5542818959036</v>
      </c>
      <c r="E458" s="710">
        <f t="shared" si="109"/>
        <v>599.22112519855409</v>
      </c>
      <c r="F458" s="710">
        <f t="shared" si="110"/>
        <v>348.82986123145469</v>
      </c>
      <c r="G458" s="710">
        <f t="shared" si="111"/>
        <v>304.17640921918655</v>
      </c>
      <c r="H458" s="717">
        <f t="shared" si="112"/>
        <v>298.09274058586283</v>
      </c>
      <c r="I458" s="710">
        <f t="shared" si="113"/>
        <v>298.08152062310802</v>
      </c>
      <c r="J458" s="710">
        <f t="shared" si="114"/>
        <v>298.07374428346174</v>
      </c>
      <c r="K458" s="710">
        <f t="shared" si="115"/>
        <v>298.06917118134788</v>
      </c>
      <c r="L458" s="710">
        <f t="shared" si="116"/>
        <v>298.0676585840277</v>
      </c>
      <c r="N458" s="580">
        <v>384</v>
      </c>
      <c r="O458" s="710">
        <f t="shared" si="117"/>
        <v>1.4552307474963111</v>
      </c>
      <c r="P458" s="710">
        <f t="shared" si="118"/>
        <v>774.69494261285035</v>
      </c>
      <c r="Q458" s="710">
        <f t="shared" si="119"/>
        <v>761.1603644177419</v>
      </c>
      <c r="R458" s="710">
        <f t="shared" si="120"/>
        <v>751.43597841118878</v>
      </c>
      <c r="S458" s="710">
        <f t="shared" si="121"/>
        <v>745.56721429630284</v>
      </c>
      <c r="T458" s="710">
        <f t="shared" si="122"/>
        <v>743.58127531801404</v>
      </c>
    </row>
    <row r="459" spans="2:20">
      <c r="B459" s="580">
        <v>385</v>
      </c>
      <c r="C459" s="710">
        <f t="shared" ref="C459:C522" si="123">$C$73*B459</f>
        <v>1.4590204109012495</v>
      </c>
      <c r="D459" s="710">
        <f t="shared" ref="D459:D522" si="124">(1-2*FoAb-2*FoAb*BiCombAb)*D458+2*FoAb*E458+2*FoAb*BiCombAb*Tcomb</f>
        <v>1428.6875077042903</v>
      </c>
      <c r="E459" s="710">
        <f t="shared" ref="E459:E522" si="125">FoAb*D458+(1-2*FoAb)*E458+FoAb*F458</f>
        <v>599.90098196399265</v>
      </c>
      <c r="F459" s="710">
        <f t="shared" ref="F459:F522" si="126">FoAb*E458+(1-2*FoAb)*F458+FoAb*G458</f>
        <v>349.07146102777347</v>
      </c>
      <c r="G459" s="710">
        <f t="shared" ref="G459:G522" si="127">FoAb*F458+(1-2*FoAb)*G458+FoAb*H458</f>
        <v>304.22170206895424</v>
      </c>
      <c r="H459" s="717">
        <f t="shared" ref="H459:H522" si="128">_FoN1*G458+(1-_FoN1-_FoN2)*H458+_FoN2*I458</f>
        <v>298.09366908607046</v>
      </c>
      <c r="I459" s="710">
        <f t="shared" ref="I459:I522" si="129">FoCase*H458+(1-2*FoCase)*I458+FoCase*J458</f>
        <v>298.08236523132501</v>
      </c>
      <c r="J459" s="710">
        <f t="shared" ref="J459:J522" si="130">FoCase*I458+(1-2*FoCase)*J458+FoCase*K458</f>
        <v>298.07452993295226</v>
      </c>
      <c r="K459" s="710">
        <f t="shared" ref="K459:K522" si="131">FoCase*J458+(1-2*FoCase)*K458+FoCase*L458</f>
        <v>298.06992182316185</v>
      </c>
      <c r="L459" s="710">
        <f t="shared" ref="L459:L522" si="132">(1-2*FoCase-2*FoCase*BiAtmCase)*L458+2*FoCase*K458+2*FoCase*BiAtmCase*Tatm</f>
        <v>298.06839757841584</v>
      </c>
      <c r="N459" s="580">
        <v>385</v>
      </c>
      <c r="O459" s="710">
        <f t="shared" ref="O459:O522" si="133">$O$73*N459</f>
        <v>1.4590204109012495</v>
      </c>
      <c r="P459" s="710">
        <f t="shared" ref="P459:P522" si="134">(1-2*FoCase-2*FoCase*BiCombCase)*P458+2*FoCase*Q458+2*FoCase*BiCombCase*Tcomb</f>
        <v>775.61389814305653</v>
      </c>
      <c r="Q459" s="710">
        <f t="shared" ref="Q459:Q522" si="135">FoCase*P458+(1-2*FoCase)*Q458+FoCase*R458</f>
        <v>762.09488005121716</v>
      </c>
      <c r="R459" s="710">
        <f t="shared" ref="R459:R522" si="136">FoCase*Q458+(1-2*FoCase)*R458+FoCase*S458</f>
        <v>752.38163646627459</v>
      </c>
      <c r="S459" s="710">
        <f t="shared" ref="S459:S522" si="137">FoCase*R458+(1-2*FoCase)*S458+FoCase*T458</f>
        <v>746.51954441841576</v>
      </c>
      <c r="T459" s="710">
        <f t="shared" ref="T459:T522" si="138">(1-2*FoCase-2*FoCase*BiAtmCase)*T458+2*FoCase*S458+2*FoCase*BiAtmCase*Tatm</f>
        <v>744.53577561209454</v>
      </c>
    </row>
    <row r="460" spans="2:20">
      <c r="B460" s="580">
        <v>386</v>
      </c>
      <c r="C460" s="710">
        <f t="shared" si="123"/>
        <v>1.4628100743061878</v>
      </c>
      <c r="D460" s="710">
        <f t="shared" si="124"/>
        <v>1428.8201006251443</v>
      </c>
      <c r="E460" s="710">
        <f t="shared" si="125"/>
        <v>600.57968216652182</v>
      </c>
      <c r="F460" s="710">
        <f t="shared" si="126"/>
        <v>349.31334494821903</v>
      </c>
      <c r="G460" s="710">
        <f t="shared" si="127"/>
        <v>304.26717334630479</v>
      </c>
      <c r="H460" s="717">
        <f t="shared" si="128"/>
        <v>298.09460403806634</v>
      </c>
      <c r="I460" s="710">
        <f t="shared" si="129"/>
        <v>298.08321595485688</v>
      </c>
      <c r="J460" s="710">
        <f t="shared" si="130"/>
        <v>298.07532145685263</v>
      </c>
      <c r="K460" s="710">
        <f t="shared" si="131"/>
        <v>298.07067819448196</v>
      </c>
      <c r="L460" s="710">
        <f t="shared" si="132"/>
        <v>298.06914225364466</v>
      </c>
      <c r="N460" s="580">
        <v>386</v>
      </c>
      <c r="O460" s="710">
        <f t="shared" si="133"/>
        <v>1.4628100743061878</v>
      </c>
      <c r="P460" s="710">
        <f t="shared" si="134"/>
        <v>776.53178820128892</v>
      </c>
      <c r="Q460" s="710">
        <f t="shared" si="135"/>
        <v>763.02831217174366</v>
      </c>
      <c r="R460" s="710">
        <f t="shared" si="136"/>
        <v>753.32619808946447</v>
      </c>
      <c r="S460" s="710">
        <f t="shared" si="137"/>
        <v>747.47077037278473</v>
      </c>
      <c r="T460" s="710">
        <f t="shared" si="138"/>
        <v>745.48916922225101</v>
      </c>
    </row>
    <row r="461" spans="2:20">
      <c r="B461" s="580">
        <v>387</v>
      </c>
      <c r="C461" s="710">
        <f t="shared" si="123"/>
        <v>1.4665997377111262</v>
      </c>
      <c r="D461" s="710">
        <f t="shared" si="124"/>
        <v>1428.9520685338823</v>
      </c>
      <c r="E461" s="710">
        <f t="shared" si="125"/>
        <v>601.25722811291052</v>
      </c>
      <c r="F461" s="710">
        <f t="shared" si="126"/>
        <v>349.55551117685894</v>
      </c>
      <c r="G461" s="710">
        <f t="shared" si="127"/>
        <v>304.31282297340584</v>
      </c>
      <c r="H461" s="717">
        <f t="shared" si="128"/>
        <v>298.09554546512408</v>
      </c>
      <c r="I461" s="710">
        <f t="shared" si="129"/>
        <v>298.08407281714346</v>
      </c>
      <c r="J461" s="710">
        <f t="shared" si="130"/>
        <v>298.07611887870888</v>
      </c>
      <c r="K461" s="710">
        <f t="shared" si="131"/>
        <v>298.07144031891232</v>
      </c>
      <c r="L461" s="710">
        <f t="shared" si="132"/>
        <v>298.06989263333543</v>
      </c>
      <c r="N461" s="580">
        <v>387</v>
      </c>
      <c r="O461" s="710">
        <f t="shared" si="133"/>
        <v>1.4665997377111262</v>
      </c>
      <c r="P461" s="710">
        <f t="shared" si="134"/>
        <v>777.44861402289644</v>
      </c>
      <c r="Q461" s="710">
        <f t="shared" si="135"/>
        <v>763.96066203558735</v>
      </c>
      <c r="R461" s="710">
        <f t="shared" si="136"/>
        <v>754.26966455200318</v>
      </c>
      <c r="S461" s="710">
        <f t="shared" si="137"/>
        <v>748.42089343962357</v>
      </c>
      <c r="T461" s="710">
        <f t="shared" si="138"/>
        <v>746.44145743161494</v>
      </c>
    </row>
    <row r="462" spans="2:20">
      <c r="B462" s="580">
        <v>388</v>
      </c>
      <c r="C462" s="710">
        <f t="shared" si="123"/>
        <v>1.4703894011160643</v>
      </c>
      <c r="D462" s="710">
        <f t="shared" si="124"/>
        <v>1429.0834191795398</v>
      </c>
      <c r="E462" s="710">
        <f t="shared" si="125"/>
        <v>601.93362211162537</v>
      </c>
      <c r="F462" s="710">
        <f t="shared" si="126"/>
        <v>349.79795790464334</v>
      </c>
      <c r="G462" s="710">
        <f t="shared" si="127"/>
        <v>304.35865087050274</v>
      </c>
      <c r="H462" s="717">
        <f t="shared" si="128"/>
        <v>298.09649339049878</v>
      </c>
      <c r="I462" s="710">
        <f t="shared" si="129"/>
        <v>298.08493584160988</v>
      </c>
      <c r="J462" s="710">
        <f t="shared" si="130"/>
        <v>298.07692222205515</v>
      </c>
      <c r="K462" s="710">
        <f t="shared" si="131"/>
        <v>298.07220822004695</v>
      </c>
      <c r="L462" s="710">
        <f t="shared" si="132"/>
        <v>298.0706487411</v>
      </c>
      <c r="N462" s="580">
        <v>388</v>
      </c>
      <c r="O462" s="710">
        <f t="shared" si="133"/>
        <v>1.4703894011160643</v>
      </c>
      <c r="P462" s="710">
        <f t="shared" si="134"/>
        <v>778.36437684179555</v>
      </c>
      <c r="Q462" s="710">
        <f t="shared" si="135"/>
        <v>764.89193089755793</v>
      </c>
      <c r="R462" s="710">
        <f t="shared" si="136"/>
        <v>755.2120371236615</v>
      </c>
      <c r="S462" s="710">
        <f t="shared" si="137"/>
        <v>749.36991489766194</v>
      </c>
      <c r="T462" s="710">
        <f t="shared" si="138"/>
        <v>747.39264152183</v>
      </c>
    </row>
    <row r="463" spans="2:20">
      <c r="B463" s="580">
        <v>389</v>
      </c>
      <c r="C463" s="710">
        <f t="shared" si="123"/>
        <v>1.4741790645210027</v>
      </c>
      <c r="D463" s="710">
        <f t="shared" si="124"/>
        <v>1429.2141601868886</v>
      </c>
      <c r="E463" s="710">
        <f t="shared" si="125"/>
        <v>602.60886647268683</v>
      </c>
      <c r="F463" s="710">
        <f t="shared" si="126"/>
        <v>350.04068332938806</v>
      </c>
      <c r="G463" s="710">
        <f t="shared" si="127"/>
        <v>304.40465695593105</v>
      </c>
      <c r="H463" s="717">
        <f t="shared" si="128"/>
        <v>298.09744783742684</v>
      </c>
      <c r="I463" s="710">
        <f t="shared" si="129"/>
        <v>298.08580505166617</v>
      </c>
      <c r="J463" s="710">
        <f t="shared" si="130"/>
        <v>298.07773151041357</v>
      </c>
      <c r="K463" s="710">
        <f t="shared" si="131"/>
        <v>298.07298192146959</v>
      </c>
      <c r="L463" s="710">
        <f t="shared" si="132"/>
        <v>298.07141060054039</v>
      </c>
      <c r="N463" s="580">
        <v>389</v>
      </c>
      <c r="O463" s="710">
        <f t="shared" si="133"/>
        <v>1.4741790645210027</v>
      </c>
      <c r="P463" s="710">
        <f t="shared" si="134"/>
        <v>779.27907789047185</v>
      </c>
      <c r="Q463" s="710">
        <f t="shared" si="135"/>
        <v>765.82212001100993</v>
      </c>
      <c r="R463" s="710">
        <f t="shared" si="136"/>
        <v>756.15331707273822</v>
      </c>
      <c r="S463" s="710">
        <f t="shared" si="137"/>
        <v>750.31783602414714</v>
      </c>
      <c r="T463" s="710">
        <f t="shared" si="138"/>
        <v>748.34272277305388</v>
      </c>
    </row>
    <row r="464" spans="2:20">
      <c r="B464" s="580">
        <v>390</v>
      </c>
      <c r="C464" s="710">
        <f t="shared" si="123"/>
        <v>1.477968727925941</v>
      </c>
      <c r="D464" s="710">
        <f t="shared" si="124"/>
        <v>1429.3442990585215</v>
      </c>
      <c r="E464" s="710">
        <f t="shared" si="125"/>
        <v>603.28296350752748</v>
      </c>
      <c r="F464" s="710">
        <f t="shared" si="126"/>
        <v>350.28368565575857</v>
      </c>
      <c r="G464" s="710">
        <f t="shared" si="127"/>
        <v>304.45084114612905</v>
      </c>
      <c r="H464" s="717">
        <f t="shared" si="128"/>
        <v>298.09840882912545</v>
      </c>
      <c r="I464" s="710">
        <f t="shared" si="129"/>
        <v>298.08668047070734</v>
      </c>
      <c r="J464" s="710">
        <f t="shared" si="130"/>
        <v>298.07854676729397</v>
      </c>
      <c r="K464" s="710">
        <f t="shared" si="131"/>
        <v>298.07376144675334</v>
      </c>
      <c r="L464" s="710">
        <f t="shared" si="132"/>
        <v>298.07217823524866</v>
      </c>
      <c r="N464" s="580">
        <v>390</v>
      </c>
      <c r="O464" s="710">
        <f t="shared" si="133"/>
        <v>1.477968727925941</v>
      </c>
      <c r="P464" s="710">
        <f t="shared" si="134"/>
        <v>780.19271839998214</v>
      </c>
      <c r="Q464" s="710">
        <f t="shared" si="135"/>
        <v>766.75123062784508</v>
      </c>
      <c r="R464" s="710">
        <f t="shared" si="136"/>
        <v>757.09350566606167</v>
      </c>
      <c r="S464" s="710">
        <f t="shared" si="137"/>
        <v>751.26465809484534</v>
      </c>
      <c r="T464" s="710">
        <f t="shared" si="138"/>
        <v>749.29170246395995</v>
      </c>
    </row>
    <row r="465" spans="2:20">
      <c r="B465" s="580">
        <v>391</v>
      </c>
      <c r="C465" s="710">
        <f t="shared" si="123"/>
        <v>1.4817583913308794</v>
      </c>
      <c r="D465" s="710">
        <f t="shared" si="124"/>
        <v>1429.473843176899</v>
      </c>
      <c r="E465" s="710">
        <f t="shared" si="125"/>
        <v>603.95591552885321</v>
      </c>
      <c r="F465" s="710">
        <f t="shared" si="126"/>
        <v>350.52696309525294</v>
      </c>
      <c r="G465" s="710">
        <f t="shared" si="127"/>
        <v>304.49720335565041</v>
      </c>
      <c r="H465" s="717">
        <f t="shared" si="128"/>
        <v>298.09937638879268</v>
      </c>
      <c r="I465" s="710">
        <f t="shared" si="129"/>
        <v>298.08756212211296</v>
      </c>
      <c r="J465" s="710">
        <f t="shared" si="130"/>
        <v>298.07936801619337</v>
      </c>
      <c r="K465" s="710">
        <f t="shared" si="131"/>
        <v>298.07454681946058</v>
      </c>
      <c r="L465" s="710">
        <f t="shared" si="132"/>
        <v>298.07295166880652</v>
      </c>
      <c r="N465" s="580">
        <v>391</v>
      </c>
      <c r="O465" s="710">
        <f t="shared" si="133"/>
        <v>1.4817583913308794</v>
      </c>
      <c r="P465" s="710">
        <f t="shared" si="134"/>
        <v>781.10529959995586</v>
      </c>
      <c r="Q465" s="710">
        <f t="shared" si="135"/>
        <v>767.67926399851297</v>
      </c>
      <c r="R465" s="710">
        <f t="shared" si="136"/>
        <v>758.03260416899082</v>
      </c>
      <c r="S465" s="710">
        <f t="shared" si="137"/>
        <v>752.21038238404367</v>
      </c>
      <c r="T465" s="710">
        <f t="shared" si="138"/>
        <v>750.23958187173923</v>
      </c>
    </row>
    <row r="466" spans="2:20">
      <c r="B466" s="580">
        <v>392</v>
      </c>
      <c r="C466" s="710">
        <f t="shared" si="123"/>
        <v>1.4855480547358175</v>
      </c>
      <c r="D466" s="710">
        <f t="shared" si="124"/>
        <v>1429.6027998063641</v>
      </c>
      <c r="E466" s="710">
        <f t="shared" si="125"/>
        <v>604.62772485050755</v>
      </c>
      <c r="F466" s="710">
        <f t="shared" si="126"/>
        <v>350.77051386618535</v>
      </c>
      <c r="G466" s="710">
        <f t="shared" si="127"/>
        <v>304.54374349717637</v>
      </c>
      <c r="H466" s="717">
        <f t="shared" si="128"/>
        <v>298.10035053960706</v>
      </c>
      <c r="I466" s="710">
        <f t="shared" si="129"/>
        <v>298.08845002924693</v>
      </c>
      <c r="J466" s="710">
        <f t="shared" si="130"/>
        <v>298.08019528059617</v>
      </c>
      <c r="K466" s="710">
        <f t="shared" si="131"/>
        <v>298.07533806314217</v>
      </c>
      <c r="L466" s="710">
        <f t="shared" si="132"/>
        <v>298.07373092478514</v>
      </c>
      <c r="N466" s="580">
        <v>392</v>
      </c>
      <c r="O466" s="710">
        <f t="shared" si="133"/>
        <v>1.4855480547358175</v>
      </c>
      <c r="P466" s="710">
        <f t="shared" si="134"/>
        <v>782.0168227185967</v>
      </c>
      <c r="Q466" s="710">
        <f t="shared" si="135"/>
        <v>768.60622137201403</v>
      </c>
      <c r="R466" s="710">
        <f t="shared" si="136"/>
        <v>758.97061384541814</v>
      </c>
      <c r="S466" s="710">
        <f t="shared" si="137"/>
        <v>753.15501016455164</v>
      </c>
      <c r="T466" s="710">
        <f t="shared" si="138"/>
        <v>751.18636227210175</v>
      </c>
    </row>
    <row r="467" spans="2:20">
      <c r="B467" s="580">
        <v>393</v>
      </c>
      <c r="C467" s="710">
        <f t="shared" si="123"/>
        <v>1.4893377181407559</v>
      </c>
      <c r="D467" s="710">
        <f t="shared" si="124"/>
        <v>1429.7311760951213</v>
      </c>
      <c r="E467" s="710">
        <f t="shared" si="125"/>
        <v>605.29839378733777</v>
      </c>
      <c r="F467" s="710">
        <f t="shared" si="126"/>
        <v>351.01433619366907</v>
      </c>
      <c r="G467" s="710">
        <f t="shared" si="127"/>
        <v>304.59046148152811</v>
      </c>
      <c r="H467" s="717">
        <f t="shared" si="128"/>
        <v>298.10133130472741</v>
      </c>
      <c r="I467" s="710">
        <f t="shared" si="129"/>
        <v>298.08934421545712</v>
      </c>
      <c r="J467" s="710">
        <f t="shared" si="130"/>
        <v>298.08102858397336</v>
      </c>
      <c r="K467" s="710">
        <f t="shared" si="131"/>
        <v>298.07613520133776</v>
      </c>
      <c r="L467" s="710">
        <f t="shared" si="132"/>
        <v>298.07451602674467</v>
      </c>
      <c r="N467" s="580">
        <v>393</v>
      </c>
      <c r="O467" s="710">
        <f t="shared" si="133"/>
        <v>1.4893377181407559</v>
      </c>
      <c r="P467" s="710">
        <f t="shared" si="134"/>
        <v>782.92728898268456</v>
      </c>
      <c r="Q467" s="710">
        <f t="shared" si="135"/>
        <v>769.53210399590012</v>
      </c>
      <c r="R467" s="710">
        <f t="shared" si="136"/>
        <v>759.90753595777051</v>
      </c>
      <c r="S467" s="710">
        <f t="shared" si="137"/>
        <v>754.09854270770302</v>
      </c>
      <c r="T467" s="710">
        <f t="shared" si="138"/>
        <v>752.13204493927856</v>
      </c>
    </row>
    <row r="468" spans="2:20">
      <c r="B468" s="580">
        <v>394</v>
      </c>
      <c r="C468" s="710">
        <f t="shared" si="123"/>
        <v>1.4931273815456942</v>
      </c>
      <c r="D468" s="710">
        <f t="shared" si="124"/>
        <v>1429.8589790771816</v>
      </c>
      <c r="E468" s="710">
        <f t="shared" si="125"/>
        <v>605.96792465506462</v>
      </c>
      <c r="F468" s="710">
        <f t="shared" si="126"/>
        <v>351.25842830959954</v>
      </c>
      <c r="G468" s="710">
        <f t="shared" si="127"/>
        <v>304.63735721767938</v>
      </c>
      <c r="H468" s="717">
        <f t="shared" si="128"/>
        <v>298.10231870729262</v>
      </c>
      <c r="I468" s="710">
        <f t="shared" si="129"/>
        <v>298.09024470407536</v>
      </c>
      <c r="J468" s="710">
        <f t="shared" si="130"/>
        <v>298.08186794978275</v>
      </c>
      <c r="K468" s="710">
        <f t="shared" si="131"/>
        <v>298.07693825757519</v>
      </c>
      <c r="L468" s="710">
        <f t="shared" si="132"/>
        <v>298.07530699823417</v>
      </c>
      <c r="N468" s="580">
        <v>394</v>
      </c>
      <c r="O468" s="710">
        <f t="shared" si="133"/>
        <v>1.4931273815456942</v>
      </c>
      <c r="P468" s="710">
        <f t="shared" si="134"/>
        <v>783.83669961757653</v>
      </c>
      <c r="Q468" s="710">
        <f t="shared" si="135"/>
        <v>770.45691311627706</v>
      </c>
      <c r="R468" s="710">
        <f t="shared" si="136"/>
        <v>760.84337176701092</v>
      </c>
      <c r="S468" s="710">
        <f t="shared" si="137"/>
        <v>755.04098128335784</v>
      </c>
      <c r="T468" s="710">
        <f t="shared" si="138"/>
        <v>753.07663114602315</v>
      </c>
    </row>
    <row r="469" spans="2:20">
      <c r="B469" s="580">
        <v>395</v>
      </c>
      <c r="C469" s="710">
        <f t="shared" si="123"/>
        <v>1.4969170449506326</v>
      </c>
      <c r="D469" s="710">
        <f t="shared" si="124"/>
        <v>1429.986215674277</v>
      </c>
      <c r="E469" s="710">
        <f t="shared" si="125"/>
        <v>606.6363197701537</v>
      </c>
      <c r="F469" s="710">
        <f t="shared" si="126"/>
        <v>351.50278845263728</v>
      </c>
      <c r="G469" s="710">
        <f t="shared" si="127"/>
        <v>304.68443061276849</v>
      </c>
      <c r="H469" s="717">
        <f t="shared" si="128"/>
        <v>298.10331277042144</v>
      </c>
      <c r="I469" s="710">
        <f t="shared" si="129"/>
        <v>298.09115151841695</v>
      </c>
      <c r="J469" s="710">
        <f t="shared" si="130"/>
        <v>298.08271340146825</v>
      </c>
      <c r="K469" s="710">
        <f t="shared" si="131"/>
        <v>298.07774725537035</v>
      </c>
      <c r="L469" s="710">
        <f t="shared" si="132"/>
        <v>298.07610386279129</v>
      </c>
      <c r="N469" s="580">
        <v>395</v>
      </c>
      <c r="O469" s="710">
        <f t="shared" si="133"/>
        <v>1.4969170449506326</v>
      </c>
      <c r="P469" s="710">
        <f t="shared" si="134"/>
        <v>784.74505584720941</v>
      </c>
      <c r="Q469" s="710">
        <f t="shared" si="135"/>
        <v>771.38064997780532</v>
      </c>
      <c r="R469" s="710">
        <f t="shared" si="136"/>
        <v>761.77812253264051</v>
      </c>
      <c r="S469" s="710">
        <f t="shared" si="137"/>
        <v>755.98232715990366</v>
      </c>
      <c r="T469" s="710">
        <f t="shared" si="138"/>
        <v>754.02012216361345</v>
      </c>
    </row>
    <row r="470" spans="2:20">
      <c r="B470" s="580">
        <v>396</v>
      </c>
      <c r="C470" s="710">
        <f t="shared" si="123"/>
        <v>1.500706708355571</v>
      </c>
      <c r="D470" s="710">
        <f t="shared" si="124"/>
        <v>1430.1128926977406</v>
      </c>
      <c r="E470" s="710">
        <f t="shared" si="125"/>
        <v>607.30358144969011</v>
      </c>
      <c r="F470" s="710">
        <f t="shared" si="126"/>
        <v>351.74741486819067</v>
      </c>
      <c r="G470" s="710">
        <f t="shared" si="127"/>
        <v>304.73168157211069</v>
      </c>
      <c r="H470" s="717">
        <f t="shared" si="128"/>
        <v>298.10431351721223</v>
      </c>
      <c r="I470" s="710">
        <f t="shared" si="129"/>
        <v>298.09206468178064</v>
      </c>
      <c r="J470" s="710">
        <f t="shared" si="130"/>
        <v>298.08356496246006</v>
      </c>
      <c r="K470" s="710">
        <f t="shared" si="131"/>
        <v>298.07856221822675</v>
      </c>
      <c r="L470" s="710">
        <f t="shared" si="132"/>
        <v>298.07690664394192</v>
      </c>
      <c r="N470" s="580">
        <v>396</v>
      </c>
      <c r="O470" s="710">
        <f t="shared" si="133"/>
        <v>1.500706708355571</v>
      </c>
      <c r="P470" s="710">
        <f t="shared" si="134"/>
        <v>785.65235889410064</v>
      </c>
      <c r="Q470" s="710">
        <f t="shared" si="135"/>
        <v>772.30331582370263</v>
      </c>
      <c r="R470" s="710">
        <f t="shared" si="136"/>
        <v>762.71178951270031</v>
      </c>
      <c r="S470" s="710">
        <f t="shared" si="137"/>
        <v>756.92258160425706</v>
      </c>
      <c r="T470" s="710">
        <f t="shared" si="138"/>
        <v>754.96251926185357</v>
      </c>
    </row>
    <row r="471" spans="2:20">
      <c r="B471" s="580">
        <v>397</v>
      </c>
      <c r="C471" s="710">
        <f t="shared" si="123"/>
        <v>1.5044963717605091</v>
      </c>
      <c r="D471" s="710">
        <f t="shared" si="124"/>
        <v>1430.2390168503562</v>
      </c>
      <c r="E471" s="710">
        <f t="shared" si="125"/>
        <v>607.96971201125507</v>
      </c>
      <c r="F471" s="710">
        <f t="shared" si="126"/>
        <v>351.99230580839878</v>
      </c>
      <c r="G471" s="710">
        <f t="shared" si="127"/>
        <v>304.77910999921022</v>
      </c>
      <c r="H471" s="717">
        <f t="shared" si="128"/>
        <v>298.10532097074287</v>
      </c>
      <c r="I471" s="710">
        <f t="shared" si="129"/>
        <v>298.09298421744813</v>
      </c>
      <c r="J471" s="710">
        <f t="shared" si="130"/>
        <v>298.08442265617396</v>
      </c>
      <c r="K471" s="710">
        <f t="shared" si="131"/>
        <v>298.07938316963543</v>
      </c>
      <c r="L471" s="710">
        <f t="shared" si="132"/>
        <v>298.07771536519999</v>
      </c>
      <c r="N471" s="580">
        <v>397</v>
      </c>
      <c r="O471" s="710">
        <f t="shared" si="133"/>
        <v>1.5044963717605091</v>
      </c>
      <c r="P471" s="710">
        <f t="shared" si="134"/>
        <v>786.55860997935042</v>
      </c>
      <c r="Q471" s="710">
        <f t="shared" si="135"/>
        <v>773.22491189574532</v>
      </c>
      <c r="R471" s="710">
        <f t="shared" si="136"/>
        <v>763.64437396377218</v>
      </c>
      <c r="S471" s="710">
        <f t="shared" si="137"/>
        <v>757.86174588186623</v>
      </c>
      <c r="T471" s="710">
        <f t="shared" si="138"/>
        <v>755.90382370907491</v>
      </c>
    </row>
    <row r="472" spans="2:20">
      <c r="B472" s="580">
        <v>398</v>
      </c>
      <c r="C472" s="710">
        <f t="shared" si="123"/>
        <v>1.5082860351654475</v>
      </c>
      <c r="D472" s="710">
        <f t="shared" si="124"/>
        <v>1430.364594728175</v>
      </c>
      <c r="E472" s="710">
        <f t="shared" si="125"/>
        <v>608.63471377280541</v>
      </c>
      <c r="F472" s="710">
        <f t="shared" si="126"/>
        <v>352.23745953211409</v>
      </c>
      <c r="G472" s="710">
        <f t="shared" si="127"/>
        <v>304.8267157957726</v>
      </c>
      <c r="H472" s="717">
        <f t="shared" si="128"/>
        <v>298.10633515407034</v>
      </c>
      <c r="I472" s="710">
        <f t="shared" si="129"/>
        <v>298.09391014868413</v>
      </c>
      <c r="J472" s="710">
        <f t="shared" si="130"/>
        <v>298.08528650601136</v>
      </c>
      <c r="K472" s="710">
        <f t="shared" si="131"/>
        <v>298.08021013307467</v>
      </c>
      <c r="L472" s="710">
        <f t="shared" si="132"/>
        <v>298.07853005006712</v>
      </c>
      <c r="N472" s="580">
        <v>398</v>
      </c>
      <c r="O472" s="710">
        <f t="shared" si="133"/>
        <v>1.5082860351654475</v>
      </c>
      <c r="P472" s="710">
        <f t="shared" si="134"/>
        <v>787.46381032264298</v>
      </c>
      <c r="Q472" s="710">
        <f t="shared" si="135"/>
        <v>774.14543943426986</v>
      </c>
      <c r="R472" s="710">
        <f t="shared" si="136"/>
        <v>764.57587714098156</v>
      </c>
      <c r="S472" s="710">
        <f t="shared" si="137"/>
        <v>758.79982125671188</v>
      </c>
      <c r="T472" s="710">
        <f t="shared" si="138"/>
        <v>756.84403677213879</v>
      </c>
    </row>
    <row r="473" spans="2:20">
      <c r="B473" s="580">
        <v>399</v>
      </c>
      <c r="C473" s="710">
        <f t="shared" si="123"/>
        <v>1.5120756985703858</v>
      </c>
      <c r="D473" s="710">
        <f t="shared" si="124"/>
        <v>1430.4896328223042</v>
      </c>
      <c r="E473" s="710">
        <f t="shared" si="125"/>
        <v>609.29858905255526</v>
      </c>
      <c r="F473" s="710">
        <f t="shared" si="126"/>
        <v>352.48287430488466</v>
      </c>
      <c r="G473" s="710">
        <f t="shared" si="127"/>
        <v>304.87449886171652</v>
      </c>
      <c r="H473" s="717">
        <f t="shared" si="128"/>
        <v>298.10735609023055</v>
      </c>
      <c r="I473" s="710">
        <f t="shared" si="129"/>
        <v>298.09484249873589</v>
      </c>
      <c r="J473" s="710">
        <f t="shared" si="130"/>
        <v>298.08615653535907</v>
      </c>
      <c r="K473" s="710">
        <f t="shared" si="131"/>
        <v>298.08104313200954</v>
      </c>
      <c r="L473" s="710">
        <f t="shared" si="132"/>
        <v>298.07935072203242</v>
      </c>
      <c r="N473" s="580">
        <v>399</v>
      </c>
      <c r="O473" s="710">
        <f t="shared" si="133"/>
        <v>1.5120756985703858</v>
      </c>
      <c r="P473" s="710">
        <f t="shared" si="134"/>
        <v>788.36796114224842</v>
      </c>
      <c r="Q473" s="710">
        <f t="shared" si="135"/>
        <v>775.06489967817458</v>
      </c>
      <c r="R473" s="710">
        <f t="shared" si="136"/>
        <v>765.50630029799845</v>
      </c>
      <c r="S473" s="710">
        <f t="shared" si="137"/>
        <v>759.7368089913092</v>
      </c>
      <c r="T473" s="710">
        <f t="shared" si="138"/>
        <v>757.78315971643735</v>
      </c>
    </row>
    <row r="474" spans="2:20">
      <c r="B474" s="580">
        <v>400</v>
      </c>
      <c r="C474" s="710">
        <f t="shared" si="123"/>
        <v>1.5158653619753242</v>
      </c>
      <c r="D474" s="710">
        <f t="shared" si="124"/>
        <v>1430.6141375206626</v>
      </c>
      <c r="E474" s="710">
        <f t="shared" si="125"/>
        <v>609.96134016885958</v>
      </c>
      <c r="F474" s="710">
        <f t="shared" si="126"/>
        <v>352.72854839893722</v>
      </c>
      <c r="G474" s="710">
        <f t="shared" si="127"/>
        <v>304.92245909518613</v>
      </c>
      <c r="H474" s="717">
        <f t="shared" si="128"/>
        <v>298.10838380223834</v>
      </c>
      <c r="I474" s="710">
        <f t="shared" si="129"/>
        <v>298.09578129083303</v>
      </c>
      <c r="J474" s="710">
        <f t="shared" si="130"/>
        <v>298.08703276758877</v>
      </c>
      <c r="K474" s="710">
        <f t="shared" si="131"/>
        <v>298.08188218989176</v>
      </c>
      <c r="L474" s="710">
        <f t="shared" si="132"/>
        <v>298.08017740457223</v>
      </c>
      <c r="N474" s="580">
        <v>400</v>
      </c>
      <c r="O474" s="710">
        <f t="shared" si="133"/>
        <v>1.5158653619753242</v>
      </c>
      <c r="P474" s="710">
        <f t="shared" si="134"/>
        <v>789.27106365502459</v>
      </c>
      <c r="Q474" s="710">
        <f t="shared" si="135"/>
        <v>775.98329386492151</v>
      </c>
      <c r="R474" s="710">
        <f t="shared" si="136"/>
        <v>766.43564468703926</v>
      </c>
      <c r="S474" s="710">
        <f t="shared" si="137"/>
        <v>760.67271034670978</v>
      </c>
      <c r="T474" s="710">
        <f t="shared" si="138"/>
        <v>758.72119380589584</v>
      </c>
    </row>
    <row r="475" spans="2:20">
      <c r="B475" s="580">
        <v>401</v>
      </c>
      <c r="C475" s="710">
        <f t="shared" si="123"/>
        <v>1.5196550253802623</v>
      </c>
      <c r="D475" s="710">
        <f t="shared" si="124"/>
        <v>1430.7381151097084</v>
      </c>
      <c r="E475" s="710">
        <f t="shared" si="125"/>
        <v>610.62296944010109</v>
      </c>
      <c r="F475" s="710">
        <f t="shared" si="126"/>
        <v>352.97448009315906</v>
      </c>
      <c r="G475" s="710">
        <f t="shared" si="127"/>
        <v>304.97059639256281</v>
      </c>
      <c r="H475" s="717">
        <f t="shared" si="128"/>
        <v>298.10941831308708</v>
      </c>
      <c r="I475" s="710">
        <f t="shared" si="129"/>
        <v>298.09672654818735</v>
      </c>
      <c r="J475" s="710">
        <f t="shared" si="130"/>
        <v>298.08791522605696</v>
      </c>
      <c r="K475" s="710">
        <f t="shared" si="131"/>
        <v>298.08272733015951</v>
      </c>
      <c r="L475" s="710">
        <f t="shared" si="132"/>
        <v>298.08101012114975</v>
      </c>
      <c r="N475" s="580">
        <v>401</v>
      </c>
      <c r="O475" s="710">
        <f t="shared" si="133"/>
        <v>1.5196550253802623</v>
      </c>
      <c r="P475" s="710">
        <f t="shared" si="134"/>
        <v>790.17311907641817</v>
      </c>
      <c r="Q475" s="710">
        <f t="shared" si="135"/>
        <v>776.90062323053769</v>
      </c>
      <c r="R475" s="710">
        <f t="shared" si="136"/>
        <v>767.36391155886861</v>
      </c>
      <c r="S475" s="710">
        <f t="shared" si="137"/>
        <v>761.60752658250271</v>
      </c>
      <c r="T475" s="710">
        <f t="shared" si="138"/>
        <v>759.65814030297395</v>
      </c>
    </row>
    <row r="476" spans="2:20">
      <c r="B476" s="580">
        <v>402</v>
      </c>
      <c r="C476" s="710">
        <f t="shared" si="123"/>
        <v>1.5234446887852007</v>
      </c>
      <c r="D476" s="710">
        <f t="shared" si="124"/>
        <v>1430.8615717761377</v>
      </c>
      <c r="E476" s="710">
        <f t="shared" si="125"/>
        <v>611.2834791845786</v>
      </c>
      <c r="F476" s="710">
        <f t="shared" si="126"/>
        <v>353.22066767308041</v>
      </c>
      <c r="G476" s="710">
        <f t="shared" si="127"/>
        <v>305.01891064847723</v>
      </c>
      <c r="H476" s="717">
        <f t="shared" si="128"/>
        <v>298.11045964574839</v>
      </c>
      <c r="I476" s="710">
        <f t="shared" si="129"/>
        <v>298.0976782939926</v>
      </c>
      <c r="J476" s="710">
        <f t="shared" si="130"/>
        <v>298.0888039341047</v>
      </c>
      <c r="K476" s="710">
        <f t="shared" si="131"/>
        <v>298.08357857623707</v>
      </c>
      <c r="L476" s="710">
        <f t="shared" si="132"/>
        <v>298.08184889521482</v>
      </c>
      <c r="N476" s="580">
        <v>402</v>
      </c>
      <c r="O476" s="710">
        <f t="shared" si="133"/>
        <v>1.5234446887852007</v>
      </c>
      <c r="P476" s="710">
        <f t="shared" si="134"/>
        <v>791.07412862046669</v>
      </c>
      <c r="Q476" s="710">
        <f t="shared" si="135"/>
        <v>777.8168890096174</v>
      </c>
      <c r="R476" s="710">
        <f t="shared" si="136"/>
        <v>768.29110216280083</v>
      </c>
      <c r="S476" s="710">
        <f t="shared" si="137"/>
        <v>762.54125895681716</v>
      </c>
      <c r="T476" s="710">
        <f t="shared" si="138"/>
        <v>760.59400046866733</v>
      </c>
    </row>
    <row r="477" spans="2:20">
      <c r="B477" s="580">
        <v>403</v>
      </c>
      <c r="C477" s="710">
        <f t="shared" si="123"/>
        <v>1.527234352190139</v>
      </c>
      <c r="D477" s="710">
        <f t="shared" si="124"/>
        <v>1430.9845136085532</v>
      </c>
      <c r="E477" s="710">
        <f t="shared" si="125"/>
        <v>611.94287172039787</v>
      </c>
      <c r="F477" s="710">
        <f t="shared" si="126"/>
        <v>353.46710943085708</v>
      </c>
      <c r="G477" s="710">
        <f t="shared" si="127"/>
        <v>305.06740175582121</v>
      </c>
      <c r="H477" s="717">
        <f t="shared" si="128"/>
        <v>298.11150782317213</v>
      </c>
      <c r="I477" s="710">
        <f t="shared" si="129"/>
        <v>298.09863655142419</v>
      </c>
      <c r="J477" s="710">
        <f t="shared" si="130"/>
        <v>298.08969891505728</v>
      </c>
      <c r="K477" s="710">
        <f t="shared" si="131"/>
        <v>298.08443595153466</v>
      </c>
      <c r="L477" s="710">
        <f t="shared" si="132"/>
        <v>298.08269375020382</v>
      </c>
      <c r="N477" s="580">
        <v>403</v>
      </c>
      <c r="O477" s="710">
        <f t="shared" si="133"/>
        <v>1.527234352190139</v>
      </c>
      <c r="P477" s="710">
        <f t="shared" si="134"/>
        <v>791.97409349980012</v>
      </c>
      <c r="Q477" s="710">
        <f t="shared" si="135"/>
        <v>778.73209243532312</v>
      </c>
      <c r="R477" s="710">
        <f t="shared" si="136"/>
        <v>769.21721774670209</v>
      </c>
      <c r="S477" s="710">
        <f t="shared" si="137"/>
        <v>763.4739087263232</v>
      </c>
      <c r="T477" s="710">
        <f t="shared" si="138"/>
        <v>761.5287755625103</v>
      </c>
    </row>
    <row r="478" spans="2:20">
      <c r="B478" s="580">
        <v>404</v>
      </c>
      <c r="C478" s="710">
        <f t="shared" si="123"/>
        <v>1.5310240155950774</v>
      </c>
      <c r="D478" s="710">
        <f t="shared" si="124"/>
        <v>1431.1069465991056</v>
      </c>
      <c r="E478" s="710">
        <f t="shared" si="125"/>
        <v>612.60114936536479</v>
      </c>
      <c r="F478" s="710">
        <f t="shared" si="126"/>
        <v>353.7138036652521</v>
      </c>
      <c r="G478" s="710">
        <f t="shared" si="127"/>
        <v>305.11606960575944</v>
      </c>
      <c r="H478" s="717">
        <f t="shared" si="128"/>
        <v>298.11256286828615</v>
      </c>
      <c r="I478" s="710">
        <f t="shared" si="129"/>
        <v>298.09960134363888</v>
      </c>
      <c r="J478" s="710">
        <f t="shared" si="130"/>
        <v>298.09060019222409</v>
      </c>
      <c r="K478" s="710">
        <f t="shared" si="131"/>
        <v>298.085299479448</v>
      </c>
      <c r="L478" s="710">
        <f t="shared" si="132"/>
        <v>298.08354470953918</v>
      </c>
      <c r="N478" s="580">
        <v>404</v>
      </c>
      <c r="O478" s="710">
        <f t="shared" si="133"/>
        <v>1.5310240155950774</v>
      </c>
      <c r="P478" s="710">
        <f t="shared" si="134"/>
        <v>792.87301492564256</v>
      </c>
      <c r="Q478" s="710">
        <f t="shared" si="135"/>
        <v>779.64623473938786</v>
      </c>
      <c r="R478" s="710">
        <f t="shared" si="136"/>
        <v>770.14225955699123</v>
      </c>
      <c r="S478" s="710">
        <f t="shared" si="137"/>
        <v>764.40547714623403</v>
      </c>
      <c r="T478" s="710">
        <f t="shared" si="138"/>
        <v>762.46246684257619</v>
      </c>
    </row>
    <row r="479" spans="2:20">
      <c r="B479" s="580">
        <v>405</v>
      </c>
      <c r="C479" s="710">
        <f t="shared" si="123"/>
        <v>1.5348136790000158</v>
      </c>
      <c r="D479" s="710">
        <f t="shared" si="124"/>
        <v>1431.228876645107</v>
      </c>
      <c r="E479" s="710">
        <f t="shared" si="125"/>
        <v>613.25831443688026</v>
      </c>
      <c r="F479" s="710">
        <f t="shared" si="126"/>
        <v>353.96074868161833</v>
      </c>
      <c r="G479" s="710">
        <f t="shared" si="127"/>
        <v>305.16491408774141</v>
      </c>
      <c r="H479" s="717">
        <f t="shared" si="128"/>
        <v>298.11362480399589</v>
      </c>
      <c r="I479" s="710">
        <f t="shared" si="129"/>
        <v>298.10057269377478</v>
      </c>
      <c r="J479" s="710">
        <f t="shared" si="130"/>
        <v>298.0915077888983</v>
      </c>
      <c r="K479" s="710">
        <f t="shared" si="131"/>
        <v>298.08616918335815</v>
      </c>
      <c r="L479" s="710">
        <f t="shared" si="132"/>
        <v>298.08440179662915</v>
      </c>
      <c r="N479" s="580">
        <v>405</v>
      </c>
      <c r="O479" s="710">
        <f t="shared" si="133"/>
        <v>1.5348136790000158</v>
      </c>
      <c r="P479" s="710">
        <f t="shared" si="134"/>
        <v>793.77089410781343</v>
      </c>
      <c r="Q479" s="710">
        <f t="shared" si="135"/>
        <v>780.55931715211625</v>
      </c>
      <c r="R479" s="710">
        <f t="shared" si="136"/>
        <v>771.06622883864225</v>
      </c>
      <c r="S479" s="710">
        <f t="shared" si="137"/>
        <v>765.33596547030754</v>
      </c>
      <c r="T479" s="710">
        <f t="shared" si="138"/>
        <v>763.39507556547994</v>
      </c>
    </row>
    <row r="480" spans="2:20">
      <c r="B480" s="580">
        <v>406</v>
      </c>
      <c r="C480" s="710">
        <f t="shared" si="123"/>
        <v>1.5386033424049539</v>
      </c>
      <c r="D480" s="710">
        <f t="shared" si="124"/>
        <v>1431.3503095506171</v>
      </c>
      <c r="E480" s="710">
        <f t="shared" si="125"/>
        <v>613.91436925183802</v>
      </c>
      <c r="F480" s="710">
        <f t="shared" si="126"/>
        <v>354.20794279187987</v>
      </c>
      <c r="G480" s="710">
        <f t="shared" si="127"/>
        <v>305.21393508951314</v>
      </c>
      <c r="H480" s="717">
        <f t="shared" si="128"/>
        <v>298.11469365318447</v>
      </c>
      <c r="I480" s="710">
        <f t="shared" si="129"/>
        <v>298.10155062495096</v>
      </c>
      <c r="J480" s="710">
        <f t="shared" si="130"/>
        <v>298.09242172835656</v>
      </c>
      <c r="K480" s="710">
        <f t="shared" si="131"/>
        <v>298.08704508663135</v>
      </c>
      <c r="L480" s="710">
        <f t="shared" si="132"/>
        <v>298.08526503486775</v>
      </c>
      <c r="N480" s="580">
        <v>406</v>
      </c>
      <c r="O480" s="710">
        <f t="shared" si="133"/>
        <v>1.5386033424049539</v>
      </c>
      <c r="P480" s="710">
        <f t="shared" si="134"/>
        <v>794.6677322547298</v>
      </c>
      <c r="Q480" s="710">
        <f t="shared" si="135"/>
        <v>781.47134090238683</v>
      </c>
      <c r="R480" s="710">
        <f t="shared" si="136"/>
        <v>771.98912683518574</v>
      </c>
      <c r="S480" s="710">
        <f t="shared" si="137"/>
        <v>766.26537495084779</v>
      </c>
      <c r="T480" s="710">
        <f t="shared" si="138"/>
        <v>764.3266029863795</v>
      </c>
    </row>
    <row r="481" spans="2:20">
      <c r="B481" s="580">
        <v>407</v>
      </c>
      <c r="C481" s="710">
        <f t="shared" si="123"/>
        <v>1.5423930058098922</v>
      </c>
      <c r="D481" s="710">
        <f t="shared" si="124"/>
        <v>1431.4712510280033</v>
      </c>
      <c r="E481" s="710">
        <f t="shared" si="125"/>
        <v>614.56931612652352</v>
      </c>
      <c r="F481" s="710">
        <f t="shared" si="126"/>
        <v>354.45538431451473</v>
      </c>
      <c r="G481" s="710">
        <f t="shared" si="127"/>
        <v>305.26313249712877</v>
      </c>
      <c r="H481" s="717">
        <f t="shared" si="128"/>
        <v>298.11576943871228</v>
      </c>
      <c r="I481" s="710">
        <f t="shared" si="129"/>
        <v>298.10253516026722</v>
      </c>
      <c r="J481" s="710">
        <f t="shared" si="130"/>
        <v>298.09334203385885</v>
      </c>
      <c r="K481" s="710">
        <f t="shared" si="131"/>
        <v>298.08792721261864</v>
      </c>
      <c r="L481" s="710">
        <f t="shared" si="132"/>
        <v>298.08613444763427</v>
      </c>
      <c r="N481" s="580">
        <v>407</v>
      </c>
      <c r="O481" s="710">
        <f t="shared" si="133"/>
        <v>1.5423930058098922</v>
      </c>
      <c r="P481" s="710">
        <f t="shared" si="134"/>
        <v>795.56353057340743</v>
      </c>
      <c r="Q481" s="710">
        <f t="shared" si="135"/>
        <v>782.38230721765285</v>
      </c>
      <c r="R481" s="710">
        <f t="shared" si="136"/>
        <v>772.91095478871034</v>
      </c>
      <c r="S481" s="710">
        <f t="shared" si="137"/>
        <v>767.19370683870704</v>
      </c>
      <c r="T481" s="710">
        <f t="shared" si="138"/>
        <v>765.25705035897761</v>
      </c>
    </row>
    <row r="482" spans="2:20">
      <c r="B482" s="580">
        <v>408</v>
      </c>
      <c r="C482" s="710">
        <f t="shared" si="123"/>
        <v>1.5461826692148306</v>
      </c>
      <c r="D482" s="710">
        <f t="shared" si="124"/>
        <v>1431.5917066994728</v>
      </c>
      <c r="E482" s="710">
        <f t="shared" si="125"/>
        <v>615.22315737651536</v>
      </c>
      <c r="F482" s="710">
        <f t="shared" si="126"/>
        <v>354.70307157453624</v>
      </c>
      <c r="G482" s="710">
        <f t="shared" si="127"/>
        <v>305.3125061949624</v>
      </c>
      <c r="H482" s="717">
        <f t="shared" si="128"/>
        <v>298.11685218341688</v>
      </c>
      <c r="I482" s="710">
        <f t="shared" si="129"/>
        <v>298.10352632280404</v>
      </c>
      <c r="J482" s="710">
        <f t="shared" si="130"/>
        <v>298.09426872864822</v>
      </c>
      <c r="K482" s="710">
        <f t="shared" si="131"/>
        <v>298.08881558465578</v>
      </c>
      <c r="L482" s="710">
        <f t="shared" si="132"/>
        <v>298.08701005829306</v>
      </c>
      <c r="N482" s="580">
        <v>408</v>
      </c>
      <c r="O482" s="710">
        <f t="shared" si="133"/>
        <v>1.5461826692148306</v>
      </c>
      <c r="P482" s="710">
        <f t="shared" si="134"/>
        <v>796.45829026946285</v>
      </c>
      <c r="Q482" s="710">
        <f t="shared" si="135"/>
        <v>783.29221732394478</v>
      </c>
      <c r="R482" s="710">
        <f t="shared" si="136"/>
        <v>773.83171393986436</v>
      </c>
      <c r="S482" s="710">
        <f t="shared" si="137"/>
        <v>768.12096238328729</v>
      </c>
      <c r="T482" s="710">
        <f t="shared" si="138"/>
        <v>766.18641893552319</v>
      </c>
    </row>
    <row r="483" spans="2:20">
      <c r="B483" s="580">
        <v>409</v>
      </c>
      <c r="C483" s="710">
        <f t="shared" si="123"/>
        <v>1.549972332619769</v>
      </c>
      <c r="D483" s="710">
        <f t="shared" si="124"/>
        <v>1431.7116820985805</v>
      </c>
      <c r="E483" s="710">
        <f t="shared" si="125"/>
        <v>615.87589531658944</v>
      </c>
      <c r="F483" s="710">
        <f t="shared" si="126"/>
        <v>354.95100290347506</v>
      </c>
      <c r="G483" s="710">
        <f t="shared" si="127"/>
        <v>305.36205606571946</v>
      </c>
      <c r="H483" s="717">
        <f t="shared" si="128"/>
        <v>298.11794191011273</v>
      </c>
      <c r="I483" s="710">
        <f t="shared" si="129"/>
        <v>298.10452413562211</v>
      </c>
      <c r="J483" s="710">
        <f t="shared" si="130"/>
        <v>298.09520183595055</v>
      </c>
      <c r="K483" s="710">
        <f t="shared" si="131"/>
        <v>298.08971022606261</v>
      </c>
      <c r="L483" s="710">
        <f t="shared" si="132"/>
        <v>298.08789189019348</v>
      </c>
      <c r="N483" s="580">
        <v>409</v>
      </c>
      <c r="O483" s="710">
        <f t="shared" si="133"/>
        <v>1.549972332619769</v>
      </c>
      <c r="P483" s="710">
        <f t="shared" si="134"/>
        <v>797.35201254711444</v>
      </c>
      <c r="Q483" s="710">
        <f t="shared" si="135"/>
        <v>784.20107244587143</v>
      </c>
      <c r="R483" s="710">
        <f t="shared" si="136"/>
        <v>774.7514055278582</v>
      </c>
      <c r="S483" s="710">
        <f t="shared" si="137"/>
        <v>769.04714283254157</v>
      </c>
      <c r="T483" s="710">
        <f t="shared" si="138"/>
        <v>767.11470996681339</v>
      </c>
    </row>
    <row r="484" spans="2:20">
      <c r="B484" s="580">
        <v>410</v>
      </c>
      <c r="C484" s="710">
        <f t="shared" si="123"/>
        <v>1.5537619960247073</v>
      </c>
      <c r="D484" s="710">
        <f t="shared" si="124"/>
        <v>1431.8311826717106</v>
      </c>
      <c r="E484" s="710">
        <f t="shared" si="125"/>
        <v>616.52753226062384</v>
      </c>
      <c r="F484" s="710">
        <f t="shared" si="126"/>
        <v>355.19917663936104</v>
      </c>
      <c r="G484" s="710">
        <f t="shared" si="127"/>
        <v>305.41178199044833</v>
      </c>
      <c r="H484" s="717">
        <f t="shared" si="128"/>
        <v>298.11903864159115</v>
      </c>
      <c r="I484" s="710">
        <f t="shared" si="129"/>
        <v>298.10552862176235</v>
      </c>
      <c r="J484" s="710">
        <f t="shared" si="130"/>
        <v>298.09614137897427</v>
      </c>
      <c r="K484" s="710">
        <f t="shared" si="131"/>
        <v>298.09061116014328</v>
      </c>
      <c r="L484" s="710">
        <f t="shared" si="132"/>
        <v>298.08877996666934</v>
      </c>
      <c r="N484" s="580">
        <v>410</v>
      </c>
      <c r="O484" s="710">
        <f t="shared" si="133"/>
        <v>1.5537619960247073</v>
      </c>
      <c r="P484" s="710">
        <f t="shared" si="134"/>
        <v>798.24469860918464</v>
      </c>
      <c r="Q484" s="710">
        <f t="shared" si="135"/>
        <v>785.10887380662189</v>
      </c>
      <c r="R484" s="710">
        <f t="shared" si="136"/>
        <v>775.67003079046503</v>
      </c>
      <c r="S484" s="710">
        <f t="shared" si="137"/>
        <v>769.9722494329767</v>
      </c>
      <c r="T484" s="710">
        <f t="shared" si="138"/>
        <v>768.04192470219505</v>
      </c>
    </row>
    <row r="485" spans="2:20">
      <c r="B485" s="580">
        <v>411</v>
      </c>
      <c r="C485" s="710">
        <f t="shared" si="123"/>
        <v>1.5575516594296455</v>
      </c>
      <c r="D485" s="710">
        <f t="shared" si="124"/>
        <v>1431.9502137795332</v>
      </c>
      <c r="E485" s="710">
        <f t="shared" si="125"/>
        <v>617.17807052150624</v>
      </c>
      <c r="F485" s="710">
        <f t="shared" si="126"/>
        <v>355.44759112670482</v>
      </c>
      <c r="G485" s="710">
        <f t="shared" si="127"/>
        <v>305.46168384855201</v>
      </c>
      <c r="H485" s="717">
        <f t="shared" si="128"/>
        <v>298.12014240061978</v>
      </c>
      <c r="I485" s="710">
        <f t="shared" si="129"/>
        <v>298.1065398042453</v>
      </c>
      <c r="J485" s="710">
        <f t="shared" si="130"/>
        <v>298.09708738091012</v>
      </c>
      <c r="K485" s="710">
        <f t="shared" si="131"/>
        <v>298.0915184101857</v>
      </c>
      <c r="L485" s="710">
        <f t="shared" si="132"/>
        <v>298.08967431103889</v>
      </c>
      <c r="N485" s="580">
        <v>411</v>
      </c>
      <c r="O485" s="710">
        <f t="shared" si="133"/>
        <v>1.5575516594296455</v>
      </c>
      <c r="P485" s="710">
        <f t="shared" si="134"/>
        <v>799.13634965710116</v>
      </c>
      <c r="Q485" s="710">
        <f t="shared" si="135"/>
        <v>786.01562262796665</v>
      </c>
      <c r="R485" s="710">
        <f t="shared" si="136"/>
        <v>776.58759096402321</v>
      </c>
      <c r="S485" s="710">
        <f t="shared" si="137"/>
        <v>770.89628342965352</v>
      </c>
      <c r="T485" s="710">
        <f t="shared" si="138"/>
        <v>768.96806438956673</v>
      </c>
    </row>
    <row r="486" spans="2:20">
      <c r="B486" s="580">
        <v>412</v>
      </c>
      <c r="C486" s="710">
        <f t="shared" si="123"/>
        <v>1.5613413228345838</v>
      </c>
      <c r="D486" s="710">
        <f t="shared" si="124"/>
        <v>1432.0687806984365</v>
      </c>
      <c r="E486" s="710">
        <f t="shared" si="125"/>
        <v>617.82751241104324</v>
      </c>
      <c r="F486" s="710">
        <f t="shared" si="126"/>
        <v>355.69624471647961</v>
      </c>
      <c r="G486" s="710">
        <f t="shared" si="127"/>
        <v>305.51176151779924</v>
      </c>
      <c r="H486" s="717">
        <f t="shared" si="128"/>
        <v>298.12125320994278</v>
      </c>
      <c r="I486" s="710">
        <f t="shared" si="129"/>
        <v>298.10755770607147</v>
      </c>
      <c r="J486" s="710">
        <f t="shared" si="130"/>
        <v>298.09803986493114</v>
      </c>
      <c r="K486" s="710">
        <f t="shared" si="131"/>
        <v>298.09243199946138</v>
      </c>
      <c r="L486" s="710">
        <f t="shared" si="132"/>
        <v>298.09057494660448</v>
      </c>
      <c r="N486" s="580">
        <v>412</v>
      </c>
      <c r="O486" s="710">
        <f t="shared" si="133"/>
        <v>1.5613413228345838</v>
      </c>
      <c r="P486" s="710">
        <f t="shared" si="134"/>
        <v>800.02696689089885</v>
      </c>
      <c r="Q486" s="710">
        <f t="shared" si="135"/>
        <v>786.92132013026003</v>
      </c>
      <c r="R486" s="710">
        <f t="shared" si="136"/>
        <v>777.50408728343723</v>
      </c>
      <c r="S486" s="710">
        <f t="shared" si="137"/>
        <v>771.81924606618963</v>
      </c>
      <c r="T486" s="710">
        <f t="shared" si="138"/>
        <v>769.89313027537992</v>
      </c>
    </row>
    <row r="487" spans="2:20">
      <c r="B487" s="580">
        <v>413</v>
      </c>
      <c r="C487" s="710">
        <f t="shared" si="123"/>
        <v>1.5651309862395222</v>
      </c>
      <c r="D487" s="710">
        <f t="shared" si="124"/>
        <v>1432.1868886219349</v>
      </c>
      <c r="E487" s="710">
        <f t="shared" si="125"/>
        <v>618.47586023987151</v>
      </c>
      <c r="F487" s="710">
        <f t="shared" si="126"/>
        <v>355.94513576610279</v>
      </c>
      <c r="G487" s="710">
        <f t="shared" si="127"/>
        <v>305.56201487433617</v>
      </c>
      <c r="H487" s="717">
        <f t="shared" si="128"/>
        <v>298.12237109228056</v>
      </c>
      <c r="I487" s="710">
        <f t="shared" si="129"/>
        <v>298.10858235022067</v>
      </c>
      <c r="J487" s="710">
        <f t="shared" si="130"/>
        <v>298.09899885419202</v>
      </c>
      <c r="K487" s="710">
        <f t="shared" si="131"/>
        <v>298.09335195122537</v>
      </c>
      <c r="L487" s="710">
        <f t="shared" si="132"/>
        <v>298.09148189665223</v>
      </c>
      <c r="N487" s="580">
        <v>413</v>
      </c>
      <c r="O487" s="710">
        <f t="shared" si="133"/>
        <v>1.5651309862395222</v>
      </c>
      <c r="P487" s="710">
        <f t="shared" si="134"/>
        <v>800.91655150922088</v>
      </c>
      <c r="Q487" s="710">
        <f t="shared" si="135"/>
        <v>787.8259675324415</v>
      </c>
      <c r="R487" s="710">
        <f t="shared" si="136"/>
        <v>778.41952098218007</v>
      </c>
      <c r="S487" s="710">
        <f t="shared" si="137"/>
        <v>772.74113858476062</v>
      </c>
      <c r="T487" s="710">
        <f t="shared" si="138"/>
        <v>770.81712360464087</v>
      </c>
    </row>
    <row r="488" spans="2:20">
      <c r="B488" s="580">
        <v>414</v>
      </c>
      <c r="C488" s="710">
        <f t="shared" si="123"/>
        <v>1.5689206496444605</v>
      </c>
      <c r="D488" s="710">
        <f t="shared" si="124"/>
        <v>1432.3045426620533</v>
      </c>
      <c r="E488" s="710">
        <f t="shared" si="125"/>
        <v>619.12311631737066</v>
      </c>
      <c r="F488" s="710">
        <f t="shared" si="126"/>
        <v>356.19426263941756</v>
      </c>
      <c r="G488" s="710">
        <f t="shared" si="127"/>
        <v>305.6124437926976</v>
      </c>
      <c r="H488" s="717">
        <f t="shared" si="128"/>
        <v>298.12349607032922</v>
      </c>
      <c r="I488" s="710">
        <f t="shared" si="129"/>
        <v>298.10961375965212</v>
      </c>
      <c r="J488" s="710">
        <f t="shared" si="130"/>
        <v>298.09996437182917</v>
      </c>
      <c r="K488" s="710">
        <f t="shared" si="131"/>
        <v>298.09427828871554</v>
      </c>
      <c r="L488" s="710">
        <f t="shared" si="132"/>
        <v>298.09239518445207</v>
      </c>
      <c r="N488" s="580">
        <v>414</v>
      </c>
      <c r="O488" s="710">
        <f t="shared" si="133"/>
        <v>1.5689206496444605</v>
      </c>
      <c r="P488" s="710">
        <f t="shared" si="134"/>
        <v>801.80510470932109</v>
      </c>
      <c r="Q488" s="710">
        <f t="shared" si="135"/>
        <v>788.72956605203683</v>
      </c>
      <c r="R488" s="710">
        <f t="shared" si="136"/>
        <v>779.33389329229453</v>
      </c>
      <c r="S488" s="710">
        <f t="shared" si="137"/>
        <v>773.6619622261021</v>
      </c>
      <c r="T488" s="710">
        <f t="shared" si="138"/>
        <v>771.7400456209125</v>
      </c>
    </row>
    <row r="489" spans="2:20">
      <c r="B489" s="580">
        <v>415</v>
      </c>
      <c r="C489" s="710">
        <f t="shared" si="123"/>
        <v>1.5727103130493987</v>
      </c>
      <c r="D489" s="710">
        <f t="shared" si="124"/>
        <v>1432.4217478506876</v>
      </c>
      <c r="E489" s="710">
        <f t="shared" si="125"/>
        <v>619.76928295157859</v>
      </c>
      <c r="F489" s="710">
        <f t="shared" si="126"/>
        <v>356.44362370667426</v>
      </c>
      <c r="G489" s="710">
        <f t="shared" si="127"/>
        <v>305.66304814581821</v>
      </c>
      <c r="H489" s="717">
        <f t="shared" si="128"/>
        <v>298.12462816676089</v>
      </c>
      <c r="I489" s="710">
        <f t="shared" si="129"/>
        <v>298.11065195730379</v>
      </c>
      <c r="J489" s="710">
        <f t="shared" si="130"/>
        <v>298.10093644096048</v>
      </c>
      <c r="K489" s="710">
        <f t="shared" si="131"/>
        <v>298.09521103515277</v>
      </c>
      <c r="L489" s="710">
        <f t="shared" si="132"/>
        <v>298.09331483325718</v>
      </c>
      <c r="N489" s="580">
        <v>415</v>
      </c>
      <c r="O489" s="710">
        <f t="shared" si="133"/>
        <v>1.5727103130493987</v>
      </c>
      <c r="P489" s="710">
        <f t="shared" si="134"/>
        <v>802.69262768706494</v>
      </c>
      <c r="Q489" s="710">
        <f t="shared" si="135"/>
        <v>789.6321169051605</v>
      </c>
      <c r="R489" s="710">
        <f t="shared" si="136"/>
        <v>780.24720544439492</v>
      </c>
      <c r="S489" s="710">
        <f t="shared" si="137"/>
        <v>774.58171822951101</v>
      </c>
      <c r="T489" s="710">
        <f t="shared" si="138"/>
        <v>772.66189756631582</v>
      </c>
    </row>
    <row r="490" spans="2:20">
      <c r="B490" s="580">
        <v>416</v>
      </c>
      <c r="C490" s="710">
        <f t="shared" si="123"/>
        <v>1.576499976454337</v>
      </c>
      <c r="D490" s="710">
        <f t="shared" si="124"/>
        <v>1432.5385091409421</v>
      </c>
      <c r="E490" s="710">
        <f t="shared" si="125"/>
        <v>620.41436244910744</v>
      </c>
      <c r="F490" s="710">
        <f t="shared" si="126"/>
        <v>356.69321734451216</v>
      </c>
      <c r="G490" s="710">
        <f t="shared" si="127"/>
        <v>305.71382780504405</v>
      </c>
      <c r="H490" s="717">
        <f t="shared" si="128"/>
        <v>298.12576740422327</v>
      </c>
      <c r="I490" s="710">
        <f t="shared" si="129"/>
        <v>298.11169696609261</v>
      </c>
      <c r="J490" s="710">
        <f t="shared" si="130"/>
        <v>298.10191508468506</v>
      </c>
      <c r="K490" s="710">
        <f t="shared" si="131"/>
        <v>298.09615021374071</v>
      </c>
      <c r="L490" s="710">
        <f t="shared" si="132"/>
        <v>298.09424086630383</v>
      </c>
      <c r="N490" s="580">
        <v>416</v>
      </c>
      <c r="O490" s="710">
        <f t="shared" si="133"/>
        <v>1.576499976454337</v>
      </c>
      <c r="P490" s="710">
        <f t="shared" si="134"/>
        <v>803.57912163693129</v>
      </c>
      <c r="Q490" s="710">
        <f t="shared" si="135"/>
        <v>790.53362130651658</v>
      </c>
      <c r="R490" s="710">
        <f t="shared" si="136"/>
        <v>781.15945866766901</v>
      </c>
      <c r="S490" s="710">
        <f t="shared" si="137"/>
        <v>775.50040783284715</v>
      </c>
      <c r="T490" s="710">
        <f t="shared" si="138"/>
        <v>773.58268068153166</v>
      </c>
    </row>
    <row r="491" spans="2:20">
      <c r="B491" s="580">
        <v>417</v>
      </c>
      <c r="C491" s="710">
        <f t="shared" si="123"/>
        <v>1.5802896398592754</v>
      </c>
      <c r="D491" s="710">
        <f t="shared" si="124"/>
        <v>1432.6548314084464</v>
      </c>
      <c r="E491" s="710">
        <f t="shared" si="125"/>
        <v>621.05835711506199</v>
      </c>
      <c r="F491" s="710">
        <f t="shared" si="126"/>
        <v>356.94304193594081</v>
      </c>
      <c r="G491" s="710">
        <f t="shared" si="127"/>
        <v>305.76478264014361</v>
      </c>
      <c r="H491" s="717">
        <f t="shared" si="128"/>
        <v>298.12691380533926</v>
      </c>
      <c r="I491" s="710">
        <f t="shared" si="129"/>
        <v>298.11274880891426</v>
      </c>
      <c r="J491" s="710">
        <f t="shared" si="130"/>
        <v>298.10290032608282</v>
      </c>
      <c r="K491" s="710">
        <f t="shared" si="131"/>
        <v>298.09709584766534</v>
      </c>
      <c r="L491" s="710">
        <f t="shared" si="132"/>
        <v>298.09517330681126</v>
      </c>
      <c r="N491" s="580">
        <v>417</v>
      </c>
      <c r="O491" s="710">
        <f t="shared" si="133"/>
        <v>1.5802896398592754</v>
      </c>
      <c r="P491" s="710">
        <f t="shared" si="134"/>
        <v>804.46458775201415</v>
      </c>
      <c r="Q491" s="710">
        <f t="shared" si="135"/>
        <v>791.43408046940135</v>
      </c>
      <c r="R491" s="710">
        <f t="shared" si="136"/>
        <v>782.07065418987884</v>
      </c>
      <c r="S491" s="710">
        <f t="shared" si="137"/>
        <v>776.41803227253547</v>
      </c>
      <c r="T491" s="710">
        <f t="shared" si="138"/>
        <v>774.50239620580237</v>
      </c>
    </row>
    <row r="492" spans="2:20">
      <c r="B492" s="580">
        <v>418</v>
      </c>
      <c r="C492" s="710">
        <f t="shared" si="123"/>
        <v>1.5840793032642138</v>
      </c>
      <c r="D492" s="710">
        <f t="shared" si="124"/>
        <v>1432.7707194526465</v>
      </c>
      <c r="E492" s="710">
        <f t="shared" si="125"/>
        <v>621.70126925296006</v>
      </c>
      <c r="F492" s="710">
        <f t="shared" si="126"/>
        <v>357.19309587032126</v>
      </c>
      <c r="G492" s="710">
        <f t="shared" si="127"/>
        <v>305.81591251931877</v>
      </c>
      <c r="H492" s="717">
        <f t="shared" si="128"/>
        <v>298.12806739270724</v>
      </c>
      <c r="I492" s="710">
        <f t="shared" si="129"/>
        <v>298.11380750864265</v>
      </c>
      <c r="J492" s="710">
        <f t="shared" si="130"/>
        <v>298.10389218821462</v>
      </c>
      <c r="K492" s="710">
        <f t="shared" si="131"/>
        <v>298.09804796009473</v>
      </c>
      <c r="L492" s="710">
        <f t="shared" si="132"/>
        <v>298.09611217798141</v>
      </c>
      <c r="N492" s="580">
        <v>418</v>
      </c>
      <c r="O492" s="710">
        <f t="shared" si="133"/>
        <v>1.5840793032642138</v>
      </c>
      <c r="P492" s="710">
        <f t="shared" si="134"/>
        <v>805.34902722402444</v>
      </c>
      <c r="Q492" s="710">
        <f t="shared" si="135"/>
        <v>792.33349560570377</v>
      </c>
      <c r="R492" s="710">
        <f t="shared" si="136"/>
        <v>782.98079323736329</v>
      </c>
      <c r="S492" s="710">
        <f t="shared" si="137"/>
        <v>777.33459278356713</v>
      </c>
      <c r="T492" s="710">
        <f t="shared" si="138"/>
        <v>775.42104537693342</v>
      </c>
    </row>
    <row r="493" spans="2:20">
      <c r="B493" s="580">
        <v>419</v>
      </c>
      <c r="C493" s="710">
        <f t="shared" si="123"/>
        <v>1.5878689666691521</v>
      </c>
      <c r="D493" s="710">
        <f t="shared" si="124"/>
        <v>1432.8861779980778</v>
      </c>
      <c r="E493" s="710">
        <f t="shared" si="125"/>
        <v>622.34310116465417</v>
      </c>
      <c r="F493" s="710">
        <f t="shared" si="126"/>
        <v>357.44337754334771</v>
      </c>
      <c r="G493" s="710">
        <f t="shared" si="127"/>
        <v>305.8672173092163</v>
      </c>
      <c r="H493" s="717">
        <f t="shared" si="128"/>
        <v>298.12922818890053</v>
      </c>
      <c r="I493" s="710">
        <f t="shared" si="129"/>
        <v>298.11487308812997</v>
      </c>
      <c r="J493" s="710">
        <f t="shared" si="130"/>
        <v>298.10489069412165</v>
      </c>
      <c r="K493" s="710">
        <f t="shared" si="131"/>
        <v>298.09900657417899</v>
      </c>
      <c r="L493" s="710">
        <f t="shared" si="132"/>
        <v>298.09705750299855</v>
      </c>
      <c r="N493" s="580">
        <v>419</v>
      </c>
      <c r="O493" s="710">
        <f t="shared" si="133"/>
        <v>1.5878689666691521</v>
      </c>
      <c r="P493" s="710">
        <f t="shared" si="134"/>
        <v>806.23244124329096</v>
      </c>
      <c r="Q493" s="710">
        <f t="shared" si="135"/>
        <v>793.2318679259082</v>
      </c>
      <c r="R493" s="710">
        <f t="shared" si="136"/>
        <v>783.88987703503938</v>
      </c>
      <c r="S493" s="710">
        <f t="shared" si="137"/>
        <v>778.25009059950139</v>
      </c>
      <c r="T493" s="710">
        <f t="shared" si="138"/>
        <v>776.33862943129532</v>
      </c>
    </row>
    <row r="494" spans="2:20">
      <c r="B494" s="580">
        <v>420</v>
      </c>
      <c r="C494" s="710">
        <f t="shared" si="123"/>
        <v>1.5916586300740903</v>
      </c>
      <c r="D494" s="710">
        <f t="shared" si="124"/>
        <v>1433.0012116956134</v>
      </c>
      <c r="E494" s="710">
        <f t="shared" si="125"/>
        <v>622.98385515025439</v>
      </c>
      <c r="F494" s="710">
        <f t="shared" si="126"/>
        <v>357.69388535702882</v>
      </c>
      <c r="G494" s="710">
        <f t="shared" si="127"/>
        <v>305.91869687493852</v>
      </c>
      <c r="H494" s="717">
        <f t="shared" si="128"/>
        <v>298.13039621646726</v>
      </c>
      <c r="I494" s="710">
        <f t="shared" si="129"/>
        <v>298.11594557020635</v>
      </c>
      <c r="J494" s="710">
        <f t="shared" si="130"/>
        <v>298.10589586682556</v>
      </c>
      <c r="K494" s="710">
        <f t="shared" si="131"/>
        <v>298.09997171304985</v>
      </c>
      <c r="L494" s="710">
        <f t="shared" si="132"/>
        <v>298.09800930502917</v>
      </c>
      <c r="N494" s="580">
        <v>420</v>
      </c>
      <c r="O494" s="710">
        <f t="shared" si="133"/>
        <v>1.5916586300740903</v>
      </c>
      <c r="P494" s="710">
        <f t="shared" si="134"/>
        <v>807.11483099876273</v>
      </c>
      <c r="Q494" s="710">
        <f t="shared" si="135"/>
        <v>794.12919863909497</v>
      </c>
      <c r="R494" s="710">
        <f t="shared" si="136"/>
        <v>784.79790680640383</v>
      </c>
      <c r="S494" s="710">
        <f t="shared" si="137"/>
        <v>779.16452695246744</v>
      </c>
      <c r="T494" s="710">
        <f t="shared" si="138"/>
        <v>777.25514960382475</v>
      </c>
    </row>
    <row r="495" spans="2:20">
      <c r="B495" s="580">
        <v>421</v>
      </c>
      <c r="C495" s="710">
        <f t="shared" si="123"/>
        <v>1.5954482934790286</v>
      </c>
      <c r="D495" s="710">
        <f t="shared" si="124"/>
        <v>1433.1158251236934</v>
      </c>
      <c r="E495" s="710">
        <f t="shared" si="125"/>
        <v>623.62353350805404</v>
      </c>
      <c r="F495" s="710">
        <f t="shared" si="126"/>
        <v>357.94461771966883</v>
      </c>
      <c r="G495" s="710">
        <f t="shared" si="127"/>
        <v>305.97035108005474</v>
      </c>
      <c r="H495" s="717">
        <f t="shared" si="128"/>
        <v>298.13157149793028</v>
      </c>
      <c r="I495" s="710">
        <f t="shared" si="129"/>
        <v>298.11702497767976</v>
      </c>
      <c r="J495" s="710">
        <f t="shared" si="130"/>
        <v>298.10690772932793</v>
      </c>
      <c r="K495" s="710">
        <f t="shared" si="131"/>
        <v>298.10094339982066</v>
      </c>
      <c r="L495" s="710">
        <f t="shared" si="132"/>
        <v>298.09896760722171</v>
      </c>
      <c r="N495" s="580">
        <v>421</v>
      </c>
      <c r="O495" s="710">
        <f t="shared" si="133"/>
        <v>1.5954482934790286</v>
      </c>
      <c r="P495" s="710">
        <f t="shared" si="134"/>
        <v>807.99619767801005</v>
      </c>
      <c r="Q495" s="710">
        <f t="shared" si="135"/>
        <v>795.02548895294308</v>
      </c>
      <c r="R495" s="710">
        <f t="shared" si="136"/>
        <v>785.70488377353468</v>
      </c>
      <c r="S495" s="710">
        <f t="shared" si="137"/>
        <v>780.07790307316577</v>
      </c>
      <c r="T495" s="710">
        <f t="shared" si="138"/>
        <v>778.17060712802686</v>
      </c>
    </row>
    <row r="496" spans="2:20">
      <c r="B496" s="580">
        <v>422</v>
      </c>
      <c r="C496" s="710">
        <f t="shared" si="123"/>
        <v>1.599237956883967</v>
      </c>
      <c r="D496" s="710">
        <f t="shared" si="124"/>
        <v>1433.2300227895332</v>
      </c>
      <c r="E496" s="710">
        <f t="shared" si="125"/>
        <v>624.26213853445597</v>
      </c>
      <c r="F496" s="710">
        <f t="shared" si="126"/>
        <v>358.19557304584902</v>
      </c>
      <c r="G496" s="710">
        <f t="shared" si="127"/>
        <v>306.0221797866119</v>
      </c>
      <c r="H496" s="717">
        <f t="shared" si="128"/>
        <v>298.1327540557869</v>
      </c>
      <c r="I496" s="710">
        <f t="shared" si="129"/>
        <v>298.11811133333566</v>
      </c>
      <c r="J496" s="710">
        <f t="shared" si="130"/>
        <v>298.10792630461043</v>
      </c>
      <c r="K496" s="710">
        <f t="shared" si="131"/>
        <v>298.10192165758588</v>
      </c>
      <c r="L496" s="710">
        <f t="shared" si="132"/>
        <v>298.09993243270634</v>
      </c>
      <c r="N496" s="580">
        <v>422</v>
      </c>
      <c r="O496" s="710">
        <f t="shared" si="133"/>
        <v>1.599237956883967</v>
      </c>
      <c r="P496" s="710">
        <f t="shared" si="134"/>
        <v>808.87654246722639</v>
      </c>
      <c r="Q496" s="710">
        <f t="shared" si="135"/>
        <v>795.92074007373094</v>
      </c>
      <c r="R496" s="710">
        <f t="shared" si="136"/>
        <v>786.6108091570934</v>
      </c>
      <c r="S496" s="710">
        <f t="shared" si="137"/>
        <v>780.99022019086999</v>
      </c>
      <c r="T496" s="710">
        <f t="shared" si="138"/>
        <v>779.0850032359765</v>
      </c>
    </row>
    <row r="497" spans="2:20">
      <c r="B497" s="580">
        <v>423</v>
      </c>
      <c r="C497" s="710">
        <f t="shared" si="123"/>
        <v>1.6030276202889053</v>
      </c>
      <c r="D497" s="710">
        <f t="shared" si="124"/>
        <v>1433.3438091303105</v>
      </c>
      <c r="E497" s="710">
        <f t="shared" si="125"/>
        <v>624.89967252390068</v>
      </c>
      <c r="F497" s="710">
        <f t="shared" si="126"/>
        <v>358.44674975640885</v>
      </c>
      <c r="G497" s="710">
        <f t="shared" si="127"/>
        <v>306.07418285514558</v>
      </c>
      <c r="H497" s="717">
        <f t="shared" si="128"/>
        <v>298.13394391250887</v>
      </c>
      <c r="I497" s="710">
        <f t="shared" si="129"/>
        <v>298.11920465993705</v>
      </c>
      <c r="J497" s="710">
        <f t="shared" si="130"/>
        <v>298.10895161563406</v>
      </c>
      <c r="K497" s="710">
        <f t="shared" si="131"/>
        <v>298.10290650942113</v>
      </c>
      <c r="L497" s="710">
        <f t="shared" si="132"/>
        <v>298.10090380459468</v>
      </c>
      <c r="N497" s="580">
        <v>423</v>
      </c>
      <c r="O497" s="710">
        <f t="shared" si="133"/>
        <v>1.6030276202889053</v>
      </c>
      <c r="P497" s="710">
        <f t="shared" si="134"/>
        <v>809.75586655122993</v>
      </c>
      <c r="Q497" s="710">
        <f t="shared" si="135"/>
        <v>796.81495320633849</v>
      </c>
      <c r="R497" s="710">
        <f t="shared" si="136"/>
        <v>787.51568417632575</v>
      </c>
      <c r="S497" s="710">
        <f t="shared" si="137"/>
        <v>781.90147953342841</v>
      </c>
      <c r="T497" s="710">
        <f t="shared" si="138"/>
        <v>779.99833915832005</v>
      </c>
    </row>
    <row r="498" spans="2:20">
      <c r="B498" s="580">
        <v>424</v>
      </c>
      <c r="C498" s="710">
        <f t="shared" si="123"/>
        <v>1.6068172836938435</v>
      </c>
      <c r="D498" s="710">
        <f t="shared" si="124"/>
        <v>1433.4571885143332</v>
      </c>
      <c r="E498" s="710">
        <f t="shared" si="125"/>
        <v>625.53613776879592</v>
      </c>
      <c r="F498" s="710">
        <f t="shared" si="126"/>
        <v>358.69814627842732</v>
      </c>
      <c r="G498" s="710">
        <f t="shared" si="127"/>
        <v>306.12636014469081</v>
      </c>
      <c r="H498" s="717">
        <f t="shared" si="128"/>
        <v>298.13514109054199</v>
      </c>
      <c r="I498" s="710">
        <f t="shared" si="129"/>
        <v>298.12030498022398</v>
      </c>
      <c r="J498" s="710">
        <f t="shared" si="130"/>
        <v>298.10998368533956</v>
      </c>
      <c r="K498" s="710">
        <f t="shared" si="131"/>
        <v>298.10389797838269</v>
      </c>
      <c r="L498" s="710">
        <f t="shared" si="132"/>
        <v>298.10188174597977</v>
      </c>
      <c r="N498" s="580">
        <v>424</v>
      </c>
      <c r="O498" s="710">
        <f t="shared" si="133"/>
        <v>1.6068172836938435</v>
      </c>
      <c r="P498" s="710">
        <f t="shared" si="134"/>
        <v>810.63417111346507</v>
      </c>
      <c r="Q498" s="710">
        <f t="shared" si="135"/>
        <v>797.70812955424879</v>
      </c>
      <c r="R498" s="710">
        <f t="shared" si="136"/>
        <v>788.41951004906423</v>
      </c>
      <c r="S498" s="710">
        <f t="shared" si="137"/>
        <v>782.81168232726566</v>
      </c>
      <c r="T498" s="710">
        <f t="shared" si="138"/>
        <v>780.910616124277</v>
      </c>
    </row>
    <row r="499" spans="2:20">
      <c r="B499" s="580">
        <v>425</v>
      </c>
      <c r="C499" s="710">
        <f t="shared" si="123"/>
        <v>1.6106069470987818</v>
      </c>
      <c r="D499" s="710">
        <f t="shared" si="124"/>
        <v>1433.5701652421867</v>
      </c>
      <c r="E499" s="710">
        <f t="shared" si="125"/>
        <v>626.17153655944844</v>
      </c>
      <c r="F499" s="710">
        <f t="shared" si="126"/>
        <v>358.94976104520396</v>
      </c>
      <c r="G499" s="710">
        <f t="shared" si="127"/>
        <v>306.17871151279309</v>
      </c>
      <c r="H499" s="717">
        <f t="shared" si="128"/>
        <v>298.136345612306</v>
      </c>
      <c r="I499" s="710">
        <f t="shared" si="129"/>
        <v>298.12141231691362</v>
      </c>
      <c r="J499" s="710">
        <f t="shared" si="130"/>
        <v>298.1110225366466</v>
      </c>
      <c r="K499" s="710">
        <f t="shared" si="131"/>
        <v>298.10489608750748</v>
      </c>
      <c r="L499" s="710">
        <f t="shared" si="132"/>
        <v>298.10286627993543</v>
      </c>
      <c r="N499" s="580">
        <v>425</v>
      </c>
      <c r="O499" s="710">
        <f t="shared" si="133"/>
        <v>1.6106069470987818</v>
      </c>
      <c r="P499" s="710">
        <f t="shared" si="134"/>
        <v>811.51145733600401</v>
      </c>
      <c r="Q499" s="710">
        <f t="shared" si="135"/>
        <v>798.60027031954951</v>
      </c>
      <c r="R499" s="710">
        <f t="shared" si="136"/>
        <v>789.32228799172901</v>
      </c>
      <c r="S499" s="710">
        <f t="shared" si="137"/>
        <v>783.72082979738457</v>
      </c>
      <c r="T499" s="710">
        <f t="shared" si="138"/>
        <v>781.82183536164155</v>
      </c>
    </row>
    <row r="500" spans="2:20">
      <c r="B500" s="580">
        <v>426</v>
      </c>
      <c r="C500" s="710">
        <f t="shared" si="123"/>
        <v>1.6143966105037202</v>
      </c>
      <c r="D500" s="710">
        <f t="shared" si="124"/>
        <v>1433.6827435478626</v>
      </c>
      <c r="E500" s="710">
        <f t="shared" si="125"/>
        <v>626.80587118399603</v>
      </c>
      <c r="F500" s="710">
        <f t="shared" si="126"/>
        <v>359.20159249624027</v>
      </c>
      <c r="G500" s="710">
        <f t="shared" si="127"/>
        <v>306.23123681551891</v>
      </c>
      <c r="H500" s="717">
        <f t="shared" si="128"/>
        <v>298.13755750019448</v>
      </c>
      <c r="I500" s="710">
        <f t="shared" si="129"/>
        <v>298.12252669269981</v>
      </c>
      <c r="J500" s="710">
        <f t="shared" si="130"/>
        <v>298.1120681924541</v>
      </c>
      <c r="K500" s="710">
        <f t="shared" si="131"/>
        <v>298.10590085981283</v>
      </c>
      <c r="L500" s="710">
        <f t="shared" si="132"/>
        <v>298.10385742951655</v>
      </c>
      <c r="N500" s="580">
        <v>426</v>
      </c>
      <c r="O500" s="710">
        <f t="shared" si="133"/>
        <v>1.6143966105037202</v>
      </c>
      <c r="P500" s="710">
        <f t="shared" si="134"/>
        <v>812.3877263995488</v>
      </c>
      <c r="Q500" s="710">
        <f t="shared" si="135"/>
        <v>799.49137670293408</v>
      </c>
      <c r="R500" s="710">
        <f t="shared" si="136"/>
        <v>790.22401921933022</v>
      </c>
      <c r="S500" s="710">
        <f t="shared" si="137"/>
        <v>784.6289231673677</v>
      </c>
      <c r="T500" s="710">
        <f t="shared" si="138"/>
        <v>782.73199809678442</v>
      </c>
    </row>
    <row r="501" spans="2:20">
      <c r="B501" s="580">
        <v>427</v>
      </c>
      <c r="C501" s="710">
        <f t="shared" si="123"/>
        <v>1.6181862739086585</v>
      </c>
      <c r="D501" s="710">
        <f t="shared" si="124"/>
        <v>1433.7949275998687</v>
      </c>
      <c r="E501" s="710">
        <f t="shared" si="125"/>
        <v>627.43914392834233</v>
      </c>
      <c r="F501" s="710">
        <f t="shared" si="126"/>
        <v>359.4536390772206</v>
      </c>
      <c r="G501" s="710">
        <f t="shared" si="127"/>
        <v>306.28393590746663</v>
      </c>
      <c r="H501" s="717">
        <f t="shared" si="128"/>
        <v>298.13877677657467</v>
      </c>
      <c r="I501" s="710">
        <f t="shared" si="129"/>
        <v>298.123648130253</v>
      </c>
      <c r="J501" s="710">
        <f t="shared" si="130"/>
        <v>298.11312067563961</v>
      </c>
      <c r="K501" s="710">
        <f t="shared" si="131"/>
        <v>298.10691231829617</v>
      </c>
      <c r="L501" s="710">
        <f t="shared" si="132"/>
        <v>298.10485521775848</v>
      </c>
      <c r="N501" s="580">
        <v>427</v>
      </c>
      <c r="O501" s="710">
        <f t="shared" si="133"/>
        <v>1.6181862739086585</v>
      </c>
      <c r="P501" s="710">
        <f t="shared" si="134"/>
        <v>813.26297948343199</v>
      </c>
      <c r="Q501" s="710">
        <f t="shared" si="135"/>
        <v>800.38144990370472</v>
      </c>
      <c r="R501" s="710">
        <f t="shared" si="136"/>
        <v>791.12470494546892</v>
      </c>
      <c r="S501" s="710">
        <f t="shared" si="137"/>
        <v>785.53596365937858</v>
      </c>
      <c r="T501" s="710">
        <f t="shared" si="138"/>
        <v>783.64110555465459</v>
      </c>
    </row>
    <row r="502" spans="2:20">
      <c r="B502" s="580">
        <v>428</v>
      </c>
      <c r="C502" s="710">
        <f t="shared" si="123"/>
        <v>1.6219759373135969</v>
      </c>
      <c r="D502" s="710">
        <f t="shared" si="124"/>
        <v>1433.9067215023183</v>
      </c>
      <c r="E502" s="710">
        <f t="shared" si="125"/>
        <v>628.071357076092</v>
      </c>
      <c r="F502" s="710">
        <f t="shared" si="126"/>
        <v>359.70589923999353</v>
      </c>
      <c r="G502" s="710">
        <f t="shared" si="127"/>
        <v>306.33680864177722</v>
      </c>
      <c r="H502" s="717">
        <f t="shared" si="128"/>
        <v>298.1400034637872</v>
      </c>
      <c r="I502" s="710">
        <f t="shared" si="129"/>
        <v>298.12477665222019</v>
      </c>
      <c r="J502" s="710">
        <f t="shared" si="130"/>
        <v>298.1141800090594</v>
      </c>
      <c r="K502" s="710">
        <f t="shared" si="131"/>
        <v>298.10793048593484</v>
      </c>
      <c r="L502" s="710">
        <f t="shared" si="132"/>
        <v>298.10585966767695</v>
      </c>
      <c r="N502" s="580">
        <v>428</v>
      </c>
      <c r="O502" s="710">
        <f t="shared" si="133"/>
        <v>1.6219759373135969</v>
      </c>
      <c r="P502" s="710">
        <f t="shared" si="134"/>
        <v>814.13721776561908</v>
      </c>
      <c r="Q502" s="710">
        <f t="shared" si="135"/>
        <v>801.27049111977226</v>
      </c>
      <c r="R502" s="710">
        <f t="shared" si="136"/>
        <v>792.02434638233933</v>
      </c>
      <c r="S502" s="710">
        <f t="shared" si="137"/>
        <v>786.44195249416407</v>
      </c>
      <c r="T502" s="710">
        <f t="shared" si="138"/>
        <v>784.54915895878059</v>
      </c>
    </row>
    <row r="503" spans="2:20">
      <c r="B503" s="580">
        <v>429</v>
      </c>
      <c r="C503" s="710">
        <f t="shared" si="123"/>
        <v>1.625765600718535</v>
      </c>
      <c r="D503" s="710">
        <f t="shared" si="124"/>
        <v>1434.0181292960042</v>
      </c>
      <c r="E503" s="710">
        <f t="shared" si="125"/>
        <v>628.70251290848773</v>
      </c>
      <c r="F503" s="710">
        <f t="shared" si="126"/>
        <v>359.95837144255273</v>
      </c>
      <c r="G503" s="710">
        <f t="shared" si="127"/>
        <v>306.38985487014469</v>
      </c>
      <c r="H503" s="717">
        <f t="shared" si="128"/>
        <v>298.14123758414598</v>
      </c>
      <c r="I503" s="710">
        <f t="shared" si="129"/>
        <v>298.12591228122449</v>
      </c>
      <c r="J503" s="710">
        <f t="shared" si="130"/>
        <v>298.11524621554804</v>
      </c>
      <c r="K503" s="710">
        <f t="shared" si="131"/>
        <v>298.10895538568587</v>
      </c>
      <c r="L503" s="710">
        <f t="shared" si="132"/>
        <v>298.10687080226779</v>
      </c>
      <c r="N503" s="580">
        <v>429</v>
      </c>
      <c r="O503" s="710">
        <f t="shared" si="133"/>
        <v>1.625765600718535</v>
      </c>
      <c r="P503" s="710">
        <f t="shared" si="134"/>
        <v>815.01044242270973</v>
      </c>
      <c r="Q503" s="710">
        <f t="shared" si="135"/>
        <v>802.15850154765917</v>
      </c>
      <c r="R503" s="710">
        <f t="shared" si="136"/>
        <v>792.92294474073026</v>
      </c>
      <c r="S503" s="710">
        <f t="shared" si="137"/>
        <v>787.34689089105564</v>
      </c>
      <c r="T503" s="710">
        <f t="shared" si="138"/>
        <v>785.45615953127231</v>
      </c>
    </row>
    <row r="504" spans="2:20">
      <c r="B504" s="580">
        <v>430</v>
      </c>
      <c r="C504" s="710">
        <f t="shared" si="123"/>
        <v>1.6295552641234734</v>
      </c>
      <c r="D504" s="710">
        <f t="shared" si="124"/>
        <v>1434.1291549594512</v>
      </c>
      <c r="E504" s="710">
        <f t="shared" si="125"/>
        <v>629.33261370434911</v>
      </c>
      <c r="F504" s="710">
        <f t="shared" si="126"/>
        <v>360.21105414901825</v>
      </c>
      <c r="G504" s="710">
        <f t="shared" si="127"/>
        <v>306.44307444282674</v>
      </c>
      <c r="H504" s="717">
        <f t="shared" si="128"/>
        <v>298.14247915993815</v>
      </c>
      <c r="I504" s="710">
        <f t="shared" si="129"/>
        <v>298.12705503986501</v>
      </c>
      <c r="J504" s="710">
        <f t="shared" si="130"/>
        <v>298.11631931791828</v>
      </c>
      <c r="K504" s="710">
        <f t="shared" si="131"/>
        <v>298.10998704048586</v>
      </c>
      <c r="L504" s="710">
        <f t="shared" si="132"/>
        <v>298.10788864450689</v>
      </c>
      <c r="N504" s="580">
        <v>430</v>
      </c>
      <c r="O504" s="710">
        <f t="shared" si="133"/>
        <v>1.6295552641234734</v>
      </c>
      <c r="P504" s="710">
        <f t="shared" si="134"/>
        <v>815.88265462993945</v>
      </c>
      <c r="Q504" s="710">
        <f t="shared" si="135"/>
        <v>803.0454823825005</v>
      </c>
      <c r="R504" s="710">
        <f t="shared" si="136"/>
        <v>793.82050123002637</v>
      </c>
      <c r="S504" s="710">
        <f t="shared" si="137"/>
        <v>788.2507800679706</v>
      </c>
      <c r="T504" s="710">
        <f t="shared" si="138"/>
        <v>786.36210849282293</v>
      </c>
    </row>
    <row r="505" spans="2:20">
      <c r="B505" s="580">
        <v>431</v>
      </c>
      <c r="C505" s="710">
        <f t="shared" si="123"/>
        <v>1.6333449275284118</v>
      </c>
      <c r="D505" s="710">
        <f t="shared" si="124"/>
        <v>1434.2398024099537</v>
      </c>
      <c r="E505" s="710">
        <f t="shared" si="125"/>
        <v>629.96166174001189</v>
      </c>
      <c r="F505" s="710">
        <f t="shared" si="126"/>
        <v>360.46394582961744</v>
      </c>
      <c r="G505" s="710">
        <f t="shared" si="127"/>
        <v>306.49646720865542</v>
      </c>
      <c r="H505" s="717">
        <f t="shared" si="128"/>
        <v>298.14372821342363</v>
      </c>
      <c r="I505" s="710">
        <f t="shared" si="129"/>
        <v>298.12820495071679</v>
      </c>
      <c r="J505" s="710">
        <f t="shared" si="130"/>
        <v>298.11739933896081</v>
      </c>
      <c r="K505" s="710">
        <f t="shared" si="131"/>
        <v>298.11102547325061</v>
      </c>
      <c r="L505" s="710">
        <f t="shared" si="132"/>
        <v>298.10891321734982</v>
      </c>
      <c r="N505" s="580">
        <v>431</v>
      </c>
      <c r="O505" s="710">
        <f t="shared" si="133"/>
        <v>1.6333449275284118</v>
      </c>
      <c r="P505" s="710">
        <f t="shared" si="134"/>
        <v>816.75385556118113</v>
      </c>
      <c r="Q505" s="710">
        <f t="shared" si="135"/>
        <v>803.93143481804543</v>
      </c>
      <c r="R505" s="710">
        <f t="shared" si="136"/>
        <v>794.71701705821033</v>
      </c>
      <c r="S505" s="710">
        <f t="shared" si="137"/>
        <v>789.15362124141473</v>
      </c>
      <c r="T505" s="710">
        <f t="shared" si="138"/>
        <v>787.26700706271004</v>
      </c>
    </row>
    <row r="506" spans="2:20">
      <c r="B506" s="580">
        <v>432</v>
      </c>
      <c r="C506" s="710">
        <f t="shared" si="123"/>
        <v>1.6371345909333501</v>
      </c>
      <c r="D506" s="710">
        <f t="shared" si="124"/>
        <v>1434.3500755045939</v>
      </c>
      <c r="E506" s="710">
        <f t="shared" si="125"/>
        <v>630.58965928926909</v>
      </c>
      <c r="F506" s="710">
        <f t="shared" si="126"/>
        <v>360.71704496066633</v>
      </c>
      <c r="G506" s="710">
        <f t="shared" si="127"/>
        <v>306.55003301504752</v>
      </c>
      <c r="H506" s="717">
        <f t="shared" si="128"/>
        <v>298.14498476683519</v>
      </c>
      <c r="I506" s="710">
        <f t="shared" si="129"/>
        <v>298.12936203633052</v>
      </c>
      <c r="J506" s="710">
        <f t="shared" si="130"/>
        <v>298.11848630144414</v>
      </c>
      <c r="K506" s="710">
        <f t="shared" si="131"/>
        <v>298.11207070687493</v>
      </c>
      <c r="L506" s="710">
        <f t="shared" si="132"/>
        <v>298.10994454373161</v>
      </c>
      <c r="N506" s="580">
        <v>432</v>
      </c>
      <c r="O506" s="710">
        <f t="shared" si="133"/>
        <v>1.6371345909333501</v>
      </c>
      <c r="P506" s="710">
        <f t="shared" si="134"/>
        <v>817.62404638894645</v>
      </c>
      <c r="Q506" s="710">
        <f t="shared" si="135"/>
        <v>804.81636004665927</v>
      </c>
      <c r="R506" s="710">
        <f t="shared" si="136"/>
        <v>795.6124934318641</v>
      </c>
      <c r="S506" s="710">
        <f t="shared" si="137"/>
        <v>790.05541562648307</v>
      </c>
      <c r="T506" s="710">
        <f t="shared" si="138"/>
        <v>788.17085645879763</v>
      </c>
    </row>
    <row r="507" spans="2:20">
      <c r="B507" s="580">
        <v>433</v>
      </c>
      <c r="C507" s="710">
        <f t="shared" si="123"/>
        <v>1.6409242543382883</v>
      </c>
      <c r="D507" s="710">
        <f t="shared" si="124"/>
        <v>1434.4599780412436</v>
      </c>
      <c r="E507" s="710">
        <f t="shared" si="125"/>
        <v>631.21660862331385</v>
      </c>
      <c r="F507" s="710">
        <f t="shared" si="126"/>
        <v>360.97035002455016</v>
      </c>
      <c r="G507" s="710">
        <f t="shared" si="127"/>
        <v>306.60377170801496</v>
      </c>
      <c r="H507" s="717">
        <f t="shared" si="128"/>
        <v>298.14624884237833</v>
      </c>
      <c r="I507" s="710">
        <f t="shared" si="129"/>
        <v>298.13052631923222</v>
      </c>
      <c r="J507" s="710">
        <f t="shared" si="130"/>
        <v>298.11958022811439</v>
      </c>
      <c r="K507" s="710">
        <f t="shared" si="131"/>
        <v>298.11312276423257</v>
      </c>
      <c r="L507" s="710">
        <f t="shared" si="132"/>
        <v>298.11098264656653</v>
      </c>
      <c r="N507" s="580">
        <v>433</v>
      </c>
      <c r="O507" s="710">
        <f t="shared" si="133"/>
        <v>1.6409242543382883</v>
      </c>
      <c r="P507" s="710">
        <f t="shared" si="134"/>
        <v>818.4932282843879</v>
      </c>
      <c r="Q507" s="710">
        <f t="shared" si="135"/>
        <v>805.70025925932464</v>
      </c>
      <c r="R507" s="710">
        <f t="shared" si="136"/>
        <v>796.50693155617091</v>
      </c>
      <c r="S507" s="710">
        <f t="shared" si="137"/>
        <v>790.95616443686174</v>
      </c>
      <c r="T507" s="710">
        <f t="shared" si="138"/>
        <v>789.07365789753771</v>
      </c>
    </row>
    <row r="508" spans="2:20">
      <c r="B508" s="580">
        <v>434</v>
      </c>
      <c r="C508" s="710">
        <f t="shared" si="123"/>
        <v>1.6447139177432266</v>
      </c>
      <c r="D508" s="710">
        <f t="shared" si="124"/>
        <v>1434.5695137595496</v>
      </c>
      <c r="E508" s="710">
        <f t="shared" si="125"/>
        <v>631.84251201068275</v>
      </c>
      <c r="F508" s="710">
        <f t="shared" si="126"/>
        <v>361.22385950970499</v>
      </c>
      <c r="G508" s="710">
        <f t="shared" si="127"/>
        <v>306.65768313217529</v>
      </c>
      <c r="H508" s="717">
        <f t="shared" si="128"/>
        <v>298.14752046223089</v>
      </c>
      <c r="I508" s="710">
        <f t="shared" si="129"/>
        <v>298.13169782192335</v>
      </c>
      <c r="J508" s="710">
        <f t="shared" si="130"/>
        <v>298.12068114169494</v>
      </c>
      <c r="K508" s="710">
        <f t="shared" si="131"/>
        <v>298.114181668176</v>
      </c>
      <c r="L508" s="710">
        <f t="shared" si="132"/>
        <v>298.11202754874796</v>
      </c>
      <c r="N508" s="580">
        <v>434</v>
      </c>
      <c r="O508" s="710">
        <f t="shared" si="133"/>
        <v>1.6447139177432266</v>
      </c>
      <c r="P508" s="710">
        <f t="shared" si="134"/>
        <v>819.36140241729981</v>
      </c>
      <c r="Q508" s="710">
        <f t="shared" si="135"/>
        <v>806.58313364564356</v>
      </c>
      <c r="R508" s="710">
        <f t="shared" si="136"/>
        <v>797.40033263491648</v>
      </c>
      <c r="S508" s="710">
        <f t="shared" si="137"/>
        <v>791.85586888482999</v>
      </c>
      <c r="T508" s="710">
        <f t="shared" si="138"/>
        <v>789.9754125939719</v>
      </c>
    </row>
    <row r="509" spans="2:20">
      <c r="B509" s="580">
        <v>435</v>
      </c>
      <c r="C509" s="710">
        <f t="shared" si="123"/>
        <v>1.648503581148165</v>
      </c>
      <c r="D509" s="710">
        <f t="shared" si="124"/>
        <v>1434.6786863419013</v>
      </c>
      <c r="E509" s="710">
        <f t="shared" si="125"/>
        <v>632.46737171720099</v>
      </c>
      <c r="F509" s="710">
        <f t="shared" si="126"/>
        <v>361.47757191059827</v>
      </c>
      <c r="G509" s="710">
        <f t="shared" si="127"/>
        <v>306.71176713076204</v>
      </c>
      <c r="H509" s="717">
        <f t="shared" si="128"/>
        <v>298.14879964854293</v>
      </c>
      <c r="I509" s="710">
        <f t="shared" si="129"/>
        <v>298.13287656688044</v>
      </c>
      <c r="J509" s="710">
        <f t="shared" si="130"/>
        <v>298.1217890648864</v>
      </c>
      <c r="K509" s="710">
        <f t="shared" si="131"/>
        <v>298.11524744153593</v>
      </c>
      <c r="L509" s="710">
        <f t="shared" si="132"/>
        <v>298.11307927314829</v>
      </c>
      <c r="N509" s="580">
        <v>435</v>
      </c>
      <c r="O509" s="710">
        <f t="shared" si="133"/>
        <v>1.648503581148165</v>
      </c>
      <c r="P509" s="710">
        <f t="shared" si="134"/>
        <v>820.22856995612051</v>
      </c>
      <c r="Q509" s="710">
        <f t="shared" si="135"/>
        <v>807.46498439383868</v>
      </c>
      <c r="R509" s="710">
        <f t="shared" si="136"/>
        <v>798.29269787049088</v>
      </c>
      <c r="S509" s="710">
        <f t="shared" si="137"/>
        <v>792.75453018126109</v>
      </c>
      <c r="T509" s="710">
        <f t="shared" si="138"/>
        <v>790.87612176173309</v>
      </c>
    </row>
    <row r="510" spans="2:20">
      <c r="B510" s="580">
        <v>436</v>
      </c>
      <c r="C510" s="710">
        <f t="shared" si="123"/>
        <v>1.6522932445531033</v>
      </c>
      <c r="D510" s="710">
        <f t="shared" si="124"/>
        <v>1434.7874994143826</v>
      </c>
      <c r="E510" s="710">
        <f t="shared" si="125"/>
        <v>633.09119000592852</v>
      </c>
      <c r="F510" s="710">
        <f t="shared" si="126"/>
        <v>361.73148572771021</v>
      </c>
      <c r="G510" s="710">
        <f t="shared" si="127"/>
        <v>306.76602354563494</v>
      </c>
      <c r="H510" s="717">
        <f t="shared" si="128"/>
        <v>298.15008642343679</v>
      </c>
      <c r="I510" s="710">
        <f t="shared" si="129"/>
        <v>298.13406257655487</v>
      </c>
      <c r="J510" s="710">
        <f t="shared" si="130"/>
        <v>298.12290402036632</v>
      </c>
      <c r="K510" s="710">
        <f t="shared" si="131"/>
        <v>298.11632010712151</v>
      </c>
      <c r="L510" s="710">
        <f t="shared" si="132"/>
        <v>298.11413784261833</v>
      </c>
      <c r="N510" s="580">
        <v>436</v>
      </c>
      <c r="O510" s="710">
        <f t="shared" si="133"/>
        <v>1.6522932445531033</v>
      </c>
      <c r="P510" s="710">
        <f t="shared" si="134"/>
        <v>821.09473206793336</v>
      </c>
      <c r="Q510" s="710">
        <f t="shared" si="135"/>
        <v>808.34581269075488</v>
      </c>
      <c r="R510" s="710">
        <f t="shared" si="136"/>
        <v>799.18402846389006</v>
      </c>
      <c r="S510" s="710">
        <f t="shared" si="137"/>
        <v>793.65214953562474</v>
      </c>
      <c r="T510" s="710">
        <f t="shared" si="138"/>
        <v>791.77578661304676</v>
      </c>
    </row>
    <row r="511" spans="2:20">
      <c r="B511" s="580">
        <v>437</v>
      </c>
      <c r="C511" s="710">
        <f t="shared" si="123"/>
        <v>1.6560829079580417</v>
      </c>
      <c r="D511" s="710">
        <f t="shared" si="124"/>
        <v>1434.895956547708</v>
      </c>
      <c r="E511" s="710">
        <f t="shared" si="125"/>
        <v>633.71396913710737</v>
      </c>
      <c r="F511" s="710">
        <f t="shared" si="126"/>
        <v>361.98559946751442</v>
      </c>
      <c r="G511" s="710">
        <f t="shared" si="127"/>
        <v>306.82045221729004</v>
      </c>
      <c r="H511" s="717">
        <f t="shared" si="128"/>
        <v>298.15138080900681</v>
      </c>
      <c r="I511" s="710">
        <f t="shared" si="129"/>
        <v>298.13525587337278</v>
      </c>
      <c r="J511" s="710">
        <f t="shared" si="130"/>
        <v>298.12402603078914</v>
      </c>
      <c r="K511" s="710">
        <f t="shared" si="131"/>
        <v>298.11739968771968</v>
      </c>
      <c r="L511" s="710">
        <f t="shared" si="132"/>
        <v>298.11520327998755</v>
      </c>
      <c r="N511" s="580">
        <v>437</v>
      </c>
      <c r="O511" s="710">
        <f t="shared" si="133"/>
        <v>1.6560829079580417</v>
      </c>
      <c r="P511" s="710">
        <f t="shared" si="134"/>
        <v>821.95988991846878</v>
      </c>
      <c r="Q511" s="710">
        <f t="shared" si="135"/>
        <v>809.22561972186099</v>
      </c>
      <c r="R511" s="710">
        <f t="shared" si="136"/>
        <v>800.07432561471751</v>
      </c>
      <c r="S511" s="710">
        <f t="shared" si="137"/>
        <v>794.54872815598799</v>
      </c>
      <c r="T511" s="710">
        <f t="shared" si="138"/>
        <v>792.67440835873333</v>
      </c>
    </row>
    <row r="512" spans="2:20">
      <c r="B512" s="580">
        <v>438</v>
      </c>
      <c r="C512" s="710">
        <f t="shared" si="123"/>
        <v>1.6598725713629798</v>
      </c>
      <c r="D512" s="710">
        <f t="shared" si="124"/>
        <v>1435.0040612581424</v>
      </c>
      <c r="E512" s="710">
        <f t="shared" si="125"/>
        <v>634.33571136811042</v>
      </c>
      <c r="F512" s="710">
        <f t="shared" si="126"/>
        <v>362.23991164245945</v>
      </c>
      <c r="G512" s="710">
        <f t="shared" si="127"/>
        <v>306.87505298487036</v>
      </c>
      <c r="H512" s="717">
        <f t="shared" si="128"/>
        <v>298.15268282731898</v>
      </c>
      <c r="I512" s="710">
        <f t="shared" si="129"/>
        <v>298.13645647973499</v>
      </c>
      <c r="J512" s="710">
        <f t="shared" si="130"/>
        <v>298.1251551187857</v>
      </c>
      <c r="K512" s="710">
        <f t="shared" si="131"/>
        <v>298.11848620609544</v>
      </c>
      <c r="L512" s="710">
        <f t="shared" si="132"/>
        <v>298.11627560806352</v>
      </c>
      <c r="N512" s="580">
        <v>438</v>
      </c>
      <c r="O512" s="710">
        <f t="shared" si="133"/>
        <v>1.6598725713629798</v>
      </c>
      <c r="P512" s="710">
        <f t="shared" si="134"/>
        <v>822.82404467210529</v>
      </c>
      <c r="Q512" s="710">
        <f t="shared" si="135"/>
        <v>810.10440667125158</v>
      </c>
      <c r="R512" s="710">
        <f t="shared" si="136"/>
        <v>800.96359052118578</v>
      </c>
      <c r="S512" s="710">
        <f t="shared" si="137"/>
        <v>795.44426724901746</v>
      </c>
      <c r="T512" s="710">
        <f t="shared" si="138"/>
        <v>793.57198820820906</v>
      </c>
    </row>
    <row r="513" spans="2:20">
      <c r="B513" s="580">
        <v>439</v>
      </c>
      <c r="C513" s="710">
        <f t="shared" si="123"/>
        <v>1.6636622347679182</v>
      </c>
      <c r="D513" s="710">
        <f t="shared" si="124"/>
        <v>1435.1118170084053</v>
      </c>
      <c r="E513" s="710">
        <f t="shared" si="125"/>
        <v>634.95641895339111</v>
      </c>
      <c r="F513" s="710">
        <f t="shared" si="126"/>
        <v>362.49442077094926</v>
      </c>
      <c r="G513" s="710">
        <f t="shared" si="127"/>
        <v>306.92982568617566</v>
      </c>
      <c r="H513" s="717">
        <f t="shared" si="128"/>
        <v>298.15399250041111</v>
      </c>
      <c r="I513" s="710">
        <f t="shared" si="129"/>
        <v>298.13766441801658</v>
      </c>
      <c r="J513" s="710">
        <f t="shared" si="130"/>
        <v>298.12629130696337</v>
      </c>
      <c r="K513" s="710">
        <f t="shared" si="131"/>
        <v>298.11957968499121</v>
      </c>
      <c r="L513" s="710">
        <f t="shared" si="132"/>
        <v>298.11735484963185</v>
      </c>
      <c r="N513" s="580">
        <v>439</v>
      </c>
      <c r="O513" s="710">
        <f t="shared" si="133"/>
        <v>1.6636622347679182</v>
      </c>
      <c r="P513" s="710">
        <f t="shared" si="134"/>
        <v>823.68719749187176</v>
      </c>
      <c r="Q513" s="710">
        <f t="shared" si="135"/>
        <v>810.98217472164811</v>
      </c>
      <c r="R513" s="710">
        <f t="shared" si="136"/>
        <v>801.85182438011816</v>
      </c>
      <c r="S513" s="710">
        <f t="shared" si="137"/>
        <v>796.33876801998099</v>
      </c>
      <c r="T513" s="710">
        <f t="shared" si="138"/>
        <v>794.46852736948779</v>
      </c>
    </row>
    <row r="514" spans="2:20">
      <c r="B514" s="580">
        <v>440</v>
      </c>
      <c r="C514" s="710">
        <f t="shared" si="123"/>
        <v>1.6674518981728566</v>
      </c>
      <c r="D514" s="710">
        <f t="shared" si="124"/>
        <v>1435.2192272085608</v>
      </c>
      <c r="E514" s="710">
        <f t="shared" si="125"/>
        <v>635.57609414443459</v>
      </c>
      <c r="F514" s="710">
        <f t="shared" si="126"/>
        <v>362.7491253773245</v>
      </c>
      <c r="G514" s="710">
        <f t="shared" si="127"/>
        <v>306.9847701576727</v>
      </c>
      <c r="H514" s="717">
        <f t="shared" si="128"/>
        <v>298.1553098502925</v>
      </c>
      <c r="I514" s="710">
        <f t="shared" si="129"/>
        <v>298.13887971056687</v>
      </c>
      <c r="J514" s="710">
        <f t="shared" si="130"/>
        <v>298.12743461790569</v>
      </c>
      <c r="K514" s="710">
        <f t="shared" si="131"/>
        <v>298.12068014712702</v>
      </c>
      <c r="L514" s="710">
        <f t="shared" si="132"/>
        <v>298.11844102745607</v>
      </c>
      <c r="N514" s="580">
        <v>440</v>
      </c>
      <c r="O514" s="710">
        <f t="shared" si="133"/>
        <v>1.6674518981728566</v>
      </c>
      <c r="P514" s="710">
        <f t="shared" si="134"/>
        <v>824.54934953944826</v>
      </c>
      <c r="Q514" s="710">
        <f t="shared" si="135"/>
        <v>811.85892505440063</v>
      </c>
      <c r="R514" s="710">
        <f t="shared" si="136"/>
        <v>802.73902838695051</v>
      </c>
      <c r="S514" s="710">
        <f t="shared" si="137"/>
        <v>797.23223167274818</v>
      </c>
      <c r="T514" s="710">
        <f t="shared" si="138"/>
        <v>795.36402704918328</v>
      </c>
    </row>
    <row r="515" spans="2:20">
      <c r="B515" s="580">
        <v>441</v>
      </c>
      <c r="C515" s="710">
        <f t="shared" si="123"/>
        <v>1.6712415615777949</v>
      </c>
      <c r="D515" s="710">
        <f t="shared" si="124"/>
        <v>1435.3262952168918</v>
      </c>
      <c r="E515" s="710">
        <f t="shared" si="125"/>
        <v>636.19473918970971</v>
      </c>
      <c r="F515" s="710">
        <f t="shared" si="126"/>
        <v>363.00402399184361</v>
      </c>
      <c r="G515" s="710">
        <f t="shared" si="127"/>
        <v>307.03988623450516</v>
      </c>
      <c r="H515" s="717">
        <f t="shared" si="128"/>
        <v>298.15663489894371</v>
      </c>
      <c r="I515" s="710">
        <f t="shared" si="129"/>
        <v>298.14010237970922</v>
      </c>
      <c r="J515" s="710">
        <f t="shared" si="130"/>
        <v>298.12858507417218</v>
      </c>
      <c r="K515" s="710">
        <f t="shared" si="131"/>
        <v>298.12178761519999</v>
      </c>
      <c r="L515" s="710">
        <f t="shared" si="132"/>
        <v>298.11953416427724</v>
      </c>
      <c r="N515" s="580">
        <v>441</v>
      </c>
      <c r="O515" s="710">
        <f t="shared" si="133"/>
        <v>1.6712415615777949</v>
      </c>
      <c r="P515" s="710">
        <f t="shared" si="134"/>
        <v>825.41050197516824</v>
      </c>
      <c r="Q515" s="710">
        <f t="shared" si="135"/>
        <v>812.73465884948996</v>
      </c>
      <c r="R515" s="710">
        <f t="shared" si="136"/>
        <v>803.62520373573227</v>
      </c>
      <c r="S515" s="710">
        <f t="shared" si="137"/>
        <v>798.12465940979337</v>
      </c>
      <c r="T515" s="710">
        <f t="shared" si="138"/>
        <v>796.25848845250982</v>
      </c>
    </row>
    <row r="516" spans="2:20">
      <c r="B516" s="580">
        <v>442</v>
      </c>
      <c r="C516" s="710">
        <f t="shared" si="123"/>
        <v>1.675031224982733</v>
      </c>
      <c r="D516" s="710">
        <f t="shared" si="124"/>
        <v>1435.4330243407587</v>
      </c>
      <c r="E516" s="710">
        <f t="shared" si="125"/>
        <v>636.81235633462222</v>
      </c>
      <c r="F516" s="710">
        <f t="shared" si="126"/>
        <v>363.2591151506636</v>
      </c>
      <c r="G516" s="710">
        <f t="shared" si="127"/>
        <v>307.09517375050393</v>
      </c>
      <c r="H516" s="717">
        <f t="shared" si="128"/>
        <v>298.15796766831653</v>
      </c>
      <c r="I516" s="710">
        <f t="shared" si="129"/>
        <v>298.14133244774087</v>
      </c>
      <c r="J516" s="710">
        <f t="shared" si="130"/>
        <v>298.12974269829823</v>
      </c>
      <c r="K516" s="710">
        <f t="shared" si="131"/>
        <v>298.12290211188429</v>
      </c>
      <c r="L516" s="710">
        <f t="shared" si="132"/>
        <v>298.12063428281397</v>
      </c>
      <c r="N516" s="580">
        <v>442</v>
      </c>
      <c r="O516" s="710">
        <f t="shared" si="133"/>
        <v>1.675031224982733</v>
      </c>
      <c r="P516" s="710">
        <f t="shared" si="134"/>
        <v>826.27065595801957</v>
      </c>
      <c r="Q516" s="710">
        <f t="shared" si="135"/>
        <v>813.60937728552824</v>
      </c>
      <c r="R516" s="710">
        <f t="shared" si="136"/>
        <v>804.51035161912887</v>
      </c>
      <c r="S516" s="710">
        <f t="shared" si="137"/>
        <v>799.01605243219683</v>
      </c>
      <c r="T516" s="710">
        <f t="shared" si="138"/>
        <v>797.1519127832845</v>
      </c>
    </row>
    <row r="517" spans="2:20">
      <c r="B517" s="580">
        <v>443</v>
      </c>
      <c r="C517" s="710">
        <f t="shared" si="123"/>
        <v>1.6788208883876714</v>
      </c>
      <c r="D517" s="710">
        <f t="shared" si="124"/>
        <v>1435.5394178374445</v>
      </c>
      <c r="E517" s="710">
        <f t="shared" si="125"/>
        <v>637.42894782146914</v>
      </c>
      <c r="F517" s="710">
        <f t="shared" si="126"/>
        <v>363.51439739582122</v>
      </c>
      <c r="G517" s="710">
        <f t="shared" si="127"/>
        <v>307.15063253819687</v>
      </c>
      <c r="H517" s="717">
        <f t="shared" si="128"/>
        <v>298.15930818033382</v>
      </c>
      <c r="I517" s="710">
        <f t="shared" si="129"/>
        <v>298.14256993693266</v>
      </c>
      <c r="J517" s="710">
        <f t="shared" si="130"/>
        <v>298.13090751279486</v>
      </c>
      <c r="K517" s="710">
        <f t="shared" si="131"/>
        <v>298.12402365983098</v>
      </c>
      <c r="L517" s="710">
        <f t="shared" si="132"/>
        <v>298.12174140576201</v>
      </c>
      <c r="N517" s="580">
        <v>443</v>
      </c>
      <c r="O517" s="710">
        <f t="shared" si="133"/>
        <v>1.6788208883876714</v>
      </c>
      <c r="P517" s="710">
        <f t="shared" si="134"/>
        <v>827.12981264564655</v>
      </c>
      <c r="Q517" s="710">
        <f t="shared" si="135"/>
        <v>814.48308153976154</v>
      </c>
      <c r="R517" s="710">
        <f t="shared" si="136"/>
        <v>805.39447322842284</v>
      </c>
      <c r="S517" s="710">
        <f t="shared" si="137"/>
        <v>799.90641193964598</v>
      </c>
      <c r="T517" s="710">
        <f t="shared" si="138"/>
        <v>798.04430124392877</v>
      </c>
    </row>
    <row r="518" spans="2:20">
      <c r="B518" s="580">
        <v>444</v>
      </c>
      <c r="C518" s="710">
        <f t="shared" si="123"/>
        <v>1.6826105517926098</v>
      </c>
      <c r="D518" s="710">
        <f t="shared" si="124"/>
        <v>1435.6454789149868</v>
      </c>
      <c r="E518" s="710">
        <f t="shared" si="125"/>
        <v>638.04451588939401</v>
      </c>
      <c r="F518" s="710">
        <f t="shared" si="126"/>
        <v>363.76986927521381</v>
      </c>
      <c r="G518" s="710">
        <f t="shared" si="127"/>
        <v>307.20626242881895</v>
      </c>
      <c r="H518" s="717">
        <f t="shared" si="128"/>
        <v>298.16065645688946</v>
      </c>
      <c r="I518" s="710">
        <f t="shared" si="129"/>
        <v>298.14381486952908</v>
      </c>
      <c r="J518" s="710">
        <f t="shared" si="130"/>
        <v>298.13207954014854</v>
      </c>
      <c r="K518" s="710">
        <f t="shared" si="131"/>
        <v>298.12515228166774</v>
      </c>
      <c r="L518" s="710">
        <f t="shared" si="132"/>
        <v>298.12285555579427</v>
      </c>
      <c r="N518" s="580">
        <v>444</v>
      </c>
      <c r="O518" s="710">
        <f t="shared" si="133"/>
        <v>1.6826105517926098</v>
      </c>
      <c r="P518" s="710">
        <f t="shared" si="134"/>
        <v>827.98797319435107</v>
      </c>
      <c r="Q518" s="710">
        <f t="shared" si="135"/>
        <v>815.35577278807068</v>
      </c>
      <c r="R518" s="710">
        <f t="shared" si="136"/>
        <v>806.27756975351508</v>
      </c>
      <c r="S518" s="710">
        <f t="shared" si="137"/>
        <v>800.79573913043737</v>
      </c>
      <c r="T518" s="710">
        <f t="shared" si="138"/>
        <v>798.93565503546972</v>
      </c>
    </row>
    <row r="519" spans="2:20">
      <c r="B519" s="580">
        <v>445</v>
      </c>
      <c r="C519" s="710">
        <f t="shared" si="123"/>
        <v>1.6864002151975481</v>
      </c>
      <c r="D519" s="710">
        <f t="shared" si="124"/>
        <v>1435.7512107329935</v>
      </c>
      <c r="E519" s="710">
        <f t="shared" si="125"/>
        <v>638.65906277434385</v>
      </c>
      <c r="F519" s="710">
        <f t="shared" si="126"/>
        <v>364.02552934258046</v>
      </c>
      <c r="G519" s="710">
        <f t="shared" si="127"/>
        <v>307.26206325232175</v>
      </c>
      <c r="H519" s="717">
        <f t="shared" si="128"/>
        <v>298.16201251984785</v>
      </c>
      <c r="I519" s="710">
        <f t="shared" si="129"/>
        <v>298.145067267748</v>
      </c>
      <c r="J519" s="710">
        <f t="shared" si="130"/>
        <v>298.13325880282093</v>
      </c>
      <c r="K519" s="710">
        <f t="shared" si="131"/>
        <v>298.12628799999868</v>
      </c>
      <c r="L519" s="710">
        <f t="shared" si="132"/>
        <v>298.12397675556036</v>
      </c>
      <c r="N519" s="580">
        <v>445</v>
      </c>
      <c r="O519" s="710">
        <f t="shared" si="133"/>
        <v>1.6864002151975481</v>
      </c>
      <c r="P519" s="710">
        <f t="shared" si="134"/>
        <v>828.84513875909443</v>
      </c>
      <c r="Q519" s="710">
        <f t="shared" si="135"/>
        <v>816.22745220497325</v>
      </c>
      <c r="R519" s="710">
        <f t="shared" si="136"/>
        <v>807.15964238292736</v>
      </c>
      <c r="S519" s="710">
        <f t="shared" si="137"/>
        <v>801.68403520147797</v>
      </c>
      <c r="T519" s="710">
        <f t="shared" si="138"/>
        <v>799.82597535754223</v>
      </c>
    </row>
    <row r="520" spans="2:20">
      <c r="B520" s="580">
        <v>446</v>
      </c>
      <c r="C520" s="710">
        <f t="shared" si="123"/>
        <v>1.6901898786024865</v>
      </c>
      <c r="D520" s="710">
        <f t="shared" si="124"/>
        <v>1435.8566164034455</v>
      </c>
      <c r="E520" s="710">
        <f t="shared" si="125"/>
        <v>639.27259070902596</v>
      </c>
      <c r="F520" s="710">
        <f t="shared" si="126"/>
        <v>364.28137615748295</v>
      </c>
      <c r="G520" s="710">
        <f t="shared" si="127"/>
        <v>307.31803483738372</v>
      </c>
      <c r="H520" s="717">
        <f t="shared" si="128"/>
        <v>298.16337639104415</v>
      </c>
      <c r="I520" s="710">
        <f t="shared" si="129"/>
        <v>298.14632715378031</v>
      </c>
      <c r="J520" s="710">
        <f t="shared" si="130"/>
        <v>298.13444532324894</v>
      </c>
      <c r="K520" s="710">
        <f t="shared" si="131"/>
        <v>298.12743083740406</v>
      </c>
      <c r="L520" s="710">
        <f t="shared" si="132"/>
        <v>298.12510502768657</v>
      </c>
      <c r="N520" s="580">
        <v>446</v>
      </c>
      <c r="O520" s="710">
        <f t="shared" si="133"/>
        <v>1.6901898786024865</v>
      </c>
      <c r="P520" s="710">
        <f t="shared" si="134"/>
        <v>829.70131049349902</v>
      </c>
      <c r="Q520" s="710">
        <f t="shared" si="135"/>
        <v>817.09812096362509</v>
      </c>
      <c r="R520" s="710">
        <f t="shared" si="136"/>
        <v>808.04069230380321</v>
      </c>
      <c r="S520" s="710">
        <f t="shared" si="137"/>
        <v>802.57130134828753</v>
      </c>
      <c r="T520" s="710">
        <f t="shared" si="138"/>
        <v>800.71526340838989</v>
      </c>
    </row>
    <row r="521" spans="2:20">
      <c r="B521" s="580">
        <v>447</v>
      </c>
      <c r="C521" s="710">
        <f t="shared" si="123"/>
        <v>1.6939795420074246</v>
      </c>
      <c r="D521" s="710">
        <f t="shared" si="124"/>
        <v>1435.9616989914875</v>
      </c>
      <c r="E521" s="710">
        <f t="shared" si="125"/>
        <v>639.88510192286697</v>
      </c>
      <c r="F521" s="710">
        <f t="shared" si="126"/>
        <v>364.53740828528692</v>
      </c>
      <c r="G521" s="710">
        <f t="shared" si="127"/>
        <v>307.37417701141976</v>
      </c>
      <c r="H521" s="717">
        <f t="shared" si="128"/>
        <v>298.16474809228396</v>
      </c>
      <c r="I521" s="710">
        <f t="shared" si="129"/>
        <v>298.14759454979003</v>
      </c>
      <c r="J521" s="710">
        <f t="shared" si="130"/>
        <v>298.13563912384427</v>
      </c>
      <c r="K521" s="710">
        <f t="shared" si="131"/>
        <v>298.12858081644038</v>
      </c>
      <c r="L521" s="710">
        <f t="shared" si="132"/>
        <v>298.12624039477572</v>
      </c>
      <c r="N521" s="580">
        <v>447</v>
      </c>
      <c r="O521" s="710">
        <f t="shared" si="133"/>
        <v>1.6939795420074246</v>
      </c>
      <c r="P521" s="710">
        <f t="shared" si="134"/>
        <v>830.5564895498494</v>
      </c>
      <c r="Q521" s="710">
        <f t="shared" si="135"/>
        <v>817.96778023582181</v>
      </c>
      <c r="R521" s="710">
        <f t="shared" si="136"/>
        <v>808.92072070190977</v>
      </c>
      <c r="S521" s="710">
        <f t="shared" si="137"/>
        <v>803.45753876499907</v>
      </c>
      <c r="T521" s="710">
        <f t="shared" si="138"/>
        <v>801.60352038486724</v>
      </c>
    </row>
    <row r="522" spans="2:20">
      <c r="B522" s="580">
        <v>448</v>
      </c>
      <c r="C522" s="710">
        <f t="shared" si="123"/>
        <v>1.697769205412363</v>
      </c>
      <c r="D522" s="710">
        <f t="shared" si="124"/>
        <v>1436.0664615162025</v>
      </c>
      <c r="E522" s="710">
        <f t="shared" si="125"/>
        <v>640.49659864197213</v>
      </c>
      <c r="F522" s="710">
        <f t="shared" si="126"/>
        <v>364.79362429714263</v>
      </c>
      <c r="G522" s="710">
        <f t="shared" si="127"/>
        <v>307.43048960059099</v>
      </c>
      <c r="H522" s="717">
        <f t="shared" si="128"/>
        <v>298.16612764534324</v>
      </c>
      <c r="I522" s="710">
        <f t="shared" si="129"/>
        <v>298.14886947791399</v>
      </c>
      <c r="J522" s="710">
        <f t="shared" si="130"/>
        <v>298.13684022699334</v>
      </c>
      <c r="K522" s="710">
        <f t="shared" si="131"/>
        <v>298.12973795964001</v>
      </c>
      <c r="L522" s="710">
        <f t="shared" si="132"/>
        <v>298.12738287940687</v>
      </c>
      <c r="N522" s="580">
        <v>448</v>
      </c>
      <c r="O522" s="710">
        <f t="shared" si="133"/>
        <v>1.697769205412363</v>
      </c>
      <c r="P522" s="710">
        <f t="shared" si="134"/>
        <v>831.41067707909428</v>
      </c>
      <c r="Q522" s="710">
        <f t="shared" si="135"/>
        <v>818.83643119200019</v>
      </c>
      <c r="R522" s="710">
        <f t="shared" si="136"/>
        <v>809.79972876163959</v>
      </c>
      <c r="S522" s="710">
        <f t="shared" si="137"/>
        <v>804.34274864436156</v>
      </c>
      <c r="T522" s="710">
        <f t="shared" si="138"/>
        <v>802.49074748244095</v>
      </c>
    </row>
    <row r="523" spans="2:20">
      <c r="B523" s="580">
        <v>449</v>
      </c>
      <c r="C523" s="710">
        <f t="shared" ref="C523:C586" si="139">$C$73*B523</f>
        <v>1.7015588688173013</v>
      </c>
      <c r="D523" s="710">
        <f t="shared" ref="D523:D586" si="140">(1-2*FoAb-2*FoAb*BiCombAb)*D522+2*FoAb*E522+2*FoAb*BiCombAb*Tcomb</f>
        <v>1436.1709069513759</v>
      </c>
      <c r="E523" s="710">
        <f t="shared" ref="E523:E586" si="141">FoAb*D522+(1-2*FoAb)*E522+FoAb*F522</f>
        <v>641.10708308908556</v>
      </c>
      <c r="F523" s="710">
        <f t="shared" ref="F523:F586" si="142">FoAb*E522+(1-2*FoAb)*F522+FoAb*G522</f>
        <v>365.05002276996623</v>
      </c>
      <c r="G523" s="710">
        <f t="shared" ref="G523:G586" si="143">FoAb*F522+(1-2*FoAb)*G522+FoAb*H522</f>
        <v>307.48697242981456</v>
      </c>
      <c r="H523" s="717">
        <f t="shared" ref="H523:H586" si="144">_FoN1*G522+(1-_FoN1-_FoN2)*H522+_FoN2*I522</f>
        <v>298.16751507196807</v>
      </c>
      <c r="I523" s="710">
        <f t="shared" ref="I523:I586" si="145">FoCase*H522+(1-2*FoCase)*I522+FoCase*J522</f>
        <v>298.15015196026172</v>
      </c>
      <c r="J523" s="710">
        <f t="shared" ref="J523:J586" si="146">FoCase*I522+(1-2*FoCase)*J522+FoCase*K522</f>
        <v>298.13804865505722</v>
      </c>
      <c r="K523" s="710">
        <f t="shared" ref="K523:K586" si="147">FoCase*J522+(1-2*FoCase)*K522+FoCase*L522</f>
        <v>298.13090228951086</v>
      </c>
      <c r="L523" s="710">
        <f t="shared" ref="L523:L586" si="148">(1-2*FoCase-2*FoCase*BiAtmCase)*L522+2*FoCase*K522+2*FoCase*BiAtmCase*Tatm</f>
        <v>298.12853250413514</v>
      </c>
      <c r="N523" s="580">
        <v>449</v>
      </c>
      <c r="O523" s="710">
        <f t="shared" ref="O523:O586" si="149">$O$73*N523</f>
        <v>1.7015588688173013</v>
      </c>
      <c r="P523" s="710">
        <f t="shared" ref="P523:P586" si="150">(1-2*FoCase-2*FoCase*BiCombCase)*P522+2*FoCase*Q522+2*FoCase*BiCombCase*Tcomb</f>
        <v>832.26387423084793</v>
      </c>
      <c r="Q523" s="710">
        <f t="shared" ref="Q523:Q586" si="151">FoCase*P522+(1-2*FoCase)*Q522+FoCase*R522</f>
        <v>819.70407500124043</v>
      </c>
      <c r="R523" s="710">
        <f t="shared" ref="R523:R586" si="152">FoCase*Q522+(1-2*FoCase)*R522+FoCase*S522</f>
        <v>810.6777176660114</v>
      </c>
      <c r="S523" s="710">
        <f t="shared" ref="S523:S586" si="153">FoCase*R522+(1-2*FoCase)*S522+FoCase*T522</f>
        <v>805.22693217774076</v>
      </c>
      <c r="T523" s="710">
        <f t="shared" ref="T523:T586" si="154">(1-2*FoCase-2*FoCase*BiAtmCase)*T522+2*FoCase*S522+2*FoCase*BiAtmCase*Tatm</f>
        <v>803.37694589519208</v>
      </c>
    </row>
    <row r="524" spans="2:20">
      <c r="B524" s="580">
        <v>450</v>
      </c>
      <c r="C524" s="710">
        <f t="shared" si="139"/>
        <v>1.7053485322222397</v>
      </c>
      <c r="D524" s="710">
        <f t="shared" si="140"/>
        <v>1436.2750382262457</v>
      </c>
      <c r="E524" s="710">
        <f t="shared" si="141"/>
        <v>641.71655748355238</v>
      </c>
      <c r="F524" s="710">
        <f t="shared" si="142"/>
        <v>365.30660228642074</v>
      </c>
      <c r="G524" s="710">
        <f t="shared" si="143"/>
        <v>307.5436253227731</v>
      </c>
      <c r="H524" s="717">
        <f t="shared" si="144"/>
        <v>298.16891039387446</v>
      </c>
      <c r="I524" s="710">
        <f t="shared" si="145"/>
        <v>298.15144201891542</v>
      </c>
      <c r="J524" s="710">
        <f t="shared" si="146"/>
        <v>298.13926443037127</v>
      </c>
      <c r="K524" s="710">
        <f t="shared" si="147"/>
        <v>298.13207382853648</v>
      </c>
      <c r="L524" s="710">
        <f t="shared" si="148"/>
        <v>298.1296892914915</v>
      </c>
      <c r="N524" s="580">
        <v>450</v>
      </c>
      <c r="O524" s="710">
        <f t="shared" si="149"/>
        <v>1.7053485322222397</v>
      </c>
      <c r="P524" s="710">
        <f t="shared" si="150"/>
        <v>833.11608215339152</v>
      </c>
      <c r="Q524" s="710">
        <f t="shared" si="151"/>
        <v>820.57071283126675</v>
      </c>
      <c r="R524" s="710">
        <f t="shared" si="152"/>
        <v>811.55468859667292</v>
      </c>
      <c r="S524" s="710">
        <f t="shared" si="153"/>
        <v>806.11009055512125</v>
      </c>
      <c r="T524" s="710">
        <f t="shared" si="154"/>
        <v>804.26211681581674</v>
      </c>
    </row>
    <row r="525" spans="2:20">
      <c r="B525" s="580">
        <v>451</v>
      </c>
      <c r="C525" s="710">
        <f t="shared" si="139"/>
        <v>1.7091381956271778</v>
      </c>
      <c r="D525" s="710">
        <f t="shared" si="140"/>
        <v>1436.3788582262393</v>
      </c>
      <c r="E525" s="710">
        <f t="shared" si="141"/>
        <v>642.32502404128059</v>
      </c>
      <c r="F525" s="710">
        <f t="shared" si="142"/>
        <v>365.56336143489716</v>
      </c>
      <c r="G525" s="710">
        <f t="shared" si="143"/>
        <v>307.60044810192454</v>
      </c>
      <c r="H525" s="717">
        <f t="shared" si="144"/>
        <v>298.17031363274845</v>
      </c>
      <c r="I525" s="710">
        <f t="shared" si="145"/>
        <v>298.15273967592935</v>
      </c>
      <c r="J525" s="710">
        <f t="shared" si="146"/>
        <v>298.14048757524512</v>
      </c>
      <c r="K525" s="710">
        <f t="shared" si="147"/>
        <v>298.13325259917565</v>
      </c>
      <c r="L525" s="710">
        <f t="shared" si="148"/>
        <v>298.13085326398271</v>
      </c>
      <c r="N525" s="580">
        <v>451</v>
      </c>
      <c r="O525" s="710">
        <f t="shared" si="149"/>
        <v>1.7091381956271778</v>
      </c>
      <c r="P525" s="710">
        <f t="shared" si="150"/>
        <v>833.96730199367516</v>
      </c>
      <c r="Q525" s="710">
        <f t="shared" si="151"/>
        <v>821.43634584844995</v>
      </c>
      <c r="R525" s="710">
        <f t="shared" si="152"/>
        <v>812.43064273390144</v>
      </c>
      <c r="S525" s="710">
        <f t="shared" si="153"/>
        <v>806.99222496510788</v>
      </c>
      <c r="T525" s="710">
        <f t="shared" si="154"/>
        <v>805.14626143562839</v>
      </c>
    </row>
    <row r="526" spans="2:20">
      <c r="B526" s="580">
        <v>452</v>
      </c>
      <c r="C526" s="710">
        <f t="shared" si="139"/>
        <v>1.7129278590321162</v>
      </c>
      <c r="D526" s="710">
        <f t="shared" si="140"/>
        <v>1436.4823697936999</v>
      </c>
      <c r="E526" s="710">
        <f t="shared" si="141"/>
        <v>642.93248497470449</v>
      </c>
      <c r="F526" s="710">
        <f t="shared" si="142"/>
        <v>365.8202988094954</v>
      </c>
      <c r="G526" s="710">
        <f t="shared" si="143"/>
        <v>307.65744058851152</v>
      </c>
      <c r="H526" s="717">
        <f t="shared" si="144"/>
        <v>298.17172481024585</v>
      </c>
      <c r="I526" s="710">
        <f t="shared" si="145"/>
        <v>298.1540449533303</v>
      </c>
      <c r="J526" s="710">
        <f t="shared" si="146"/>
        <v>298.14171811196229</v>
      </c>
      <c r="K526" s="710">
        <f t="shared" si="147"/>
        <v>298.13443862386242</v>
      </c>
      <c r="L526" s="710">
        <f t="shared" si="148"/>
        <v>298.13202444409097</v>
      </c>
      <c r="N526" s="580">
        <v>452</v>
      </c>
      <c r="O526" s="710">
        <f t="shared" si="149"/>
        <v>1.7129278590321162</v>
      </c>
      <c r="P526" s="710">
        <f t="shared" si="150"/>
        <v>834.81753489731886</v>
      </c>
      <c r="Q526" s="710">
        <f t="shared" si="151"/>
        <v>822.30097521780795</v>
      </c>
      <c r="R526" s="710">
        <f t="shared" si="152"/>
        <v>813.30558125660605</v>
      </c>
      <c r="S526" s="710">
        <f t="shared" si="153"/>
        <v>807.87333659492742</v>
      </c>
      <c r="T526" s="710">
        <f t="shared" si="154"/>
        <v>806.02938094455919</v>
      </c>
    </row>
    <row r="527" spans="2:20">
      <c r="B527" s="580">
        <v>453</v>
      </c>
      <c r="C527" s="710">
        <f t="shared" si="139"/>
        <v>1.7167175224370546</v>
      </c>
      <c r="D527" s="710">
        <f t="shared" si="140"/>
        <v>1436.5855757285979</v>
      </c>
      <c r="E527" s="710">
        <f t="shared" si="141"/>
        <v>643.53894249274924</v>
      </c>
      <c r="F527" s="710">
        <f t="shared" si="142"/>
        <v>366.07741301000544</v>
      </c>
      <c r="G527" s="710">
        <f t="shared" si="143"/>
        <v>307.71460260257106</v>
      </c>
      <c r="H527" s="717">
        <f t="shared" si="144"/>
        <v>298.17314394799195</v>
      </c>
      <c r="I527" s="710">
        <f t="shared" si="145"/>
        <v>298.15535787311694</v>
      </c>
      <c r="J527" s="710">
        <f t="shared" si="146"/>
        <v>298.14295606278029</v>
      </c>
      <c r="K527" s="710">
        <f t="shared" si="147"/>
        <v>298.13563192500567</v>
      </c>
      <c r="L527" s="710">
        <f t="shared" si="148"/>
        <v>298.13320285427386</v>
      </c>
      <c r="N527" s="580">
        <v>453</v>
      </c>
      <c r="O527" s="710">
        <f t="shared" si="149"/>
        <v>1.7167175224370546</v>
      </c>
      <c r="P527" s="710">
        <f t="shared" si="150"/>
        <v>835.66678200861452</v>
      </c>
      <c r="Q527" s="710">
        <f t="shared" si="151"/>
        <v>823.16460210300841</v>
      </c>
      <c r="R527" s="710">
        <f t="shared" si="152"/>
        <v>814.17950534232875</v>
      </c>
      <c r="S527" s="710">
        <f t="shared" si="153"/>
        <v>808.75342663042989</v>
      </c>
      <c r="T527" s="710">
        <f t="shared" si="154"/>
        <v>806.91147653116161</v>
      </c>
    </row>
    <row r="528" spans="2:20">
      <c r="B528" s="580">
        <v>454</v>
      </c>
      <c r="C528" s="710">
        <f t="shared" si="139"/>
        <v>1.7205071858419929</v>
      </c>
      <c r="D528" s="710">
        <f t="shared" si="140"/>
        <v>1436.6884787892327</v>
      </c>
      <c r="E528" s="710">
        <f t="shared" si="141"/>
        <v>644.14439880079578</v>
      </c>
      <c r="F528" s="710">
        <f t="shared" si="142"/>
        <v>366.33470264188861</v>
      </c>
      <c r="G528" s="710">
        <f t="shared" si="143"/>
        <v>307.77193396294388</v>
      </c>
      <c r="H528" s="717">
        <f t="shared" si="144"/>
        <v>298.17457106758161</v>
      </c>
      <c r="I528" s="710">
        <f t="shared" si="145"/>
        <v>298.15667845725989</v>
      </c>
      <c r="J528" s="710">
        <f t="shared" si="146"/>
        <v>298.14420144993034</v>
      </c>
      <c r="K528" s="710">
        <f t="shared" si="147"/>
        <v>298.13683252498907</v>
      </c>
      <c r="L528" s="710">
        <f t="shared" si="148"/>
        <v>298.13438851696407</v>
      </c>
      <c r="N528" s="580">
        <v>454</v>
      </c>
      <c r="O528" s="710">
        <f t="shared" si="149"/>
        <v>1.7205071858419929</v>
      </c>
      <c r="P528" s="710">
        <f t="shared" si="150"/>
        <v>836.5150444705273</v>
      </c>
      <c r="Q528" s="710">
        <f t="shared" si="151"/>
        <v>824.0272276663693</v>
      </c>
      <c r="R528" s="710">
        <f t="shared" si="152"/>
        <v>815.05241616724629</v>
      </c>
      <c r="S528" s="710">
        <f t="shared" si="153"/>
        <v>809.63249625609069</v>
      </c>
      <c r="T528" s="710">
        <f t="shared" si="154"/>
        <v>807.79254938261022</v>
      </c>
    </row>
    <row r="529" spans="2:20">
      <c r="B529" s="580">
        <v>455</v>
      </c>
      <c r="C529" s="710">
        <f t="shared" si="139"/>
        <v>1.7242968492469313</v>
      </c>
      <c r="D529" s="710">
        <f t="shared" si="140"/>
        <v>1436.7910816929216</v>
      </c>
      <c r="E529" s="710">
        <f t="shared" si="141"/>
        <v>644.74885610064678</v>
      </c>
      <c r="F529" s="710">
        <f t="shared" si="142"/>
        <v>366.59216631625833</v>
      </c>
      <c r="G529" s="710">
        <f t="shared" si="143"/>
        <v>307.82943448728395</v>
      </c>
      <c r="H529" s="717">
        <f t="shared" si="144"/>
        <v>298.17600619057896</v>
      </c>
      <c r="I529" s="710">
        <f t="shared" si="145"/>
        <v>298.15800672770149</v>
      </c>
      <c r="J529" s="710">
        <f t="shared" si="146"/>
        <v>298.14545429561701</v>
      </c>
      <c r="K529" s="710">
        <f t="shared" si="147"/>
        <v>298.13804044617103</v>
      </c>
      <c r="L529" s="710">
        <f t="shared" si="148"/>
        <v>298.13558145456926</v>
      </c>
      <c r="N529" s="580">
        <v>455</v>
      </c>
      <c r="O529" s="710">
        <f t="shared" si="149"/>
        <v>1.7242968492469313</v>
      </c>
      <c r="P529" s="710">
        <f t="shared" si="150"/>
        <v>837.36232342469702</v>
      </c>
      <c r="Q529" s="710">
        <f t="shared" si="151"/>
        <v>824.88885306886152</v>
      </c>
      <c r="R529" s="710">
        <f t="shared" si="152"/>
        <v>815.92431490617173</v>
      </c>
      <c r="S529" s="710">
        <f t="shared" si="153"/>
        <v>810.51054665501192</v>
      </c>
      <c r="T529" s="710">
        <f t="shared" si="154"/>
        <v>808.67260068470307</v>
      </c>
    </row>
    <row r="530" spans="2:20">
      <c r="B530" s="580">
        <v>456</v>
      </c>
      <c r="C530" s="710">
        <f t="shared" si="139"/>
        <v>1.7280865126518694</v>
      </c>
      <c r="D530" s="710">
        <f t="shared" si="140"/>
        <v>1436.8933871166771</v>
      </c>
      <c r="E530" s="710">
        <f t="shared" si="141"/>
        <v>645.35231659049396</v>
      </c>
      <c r="F530" s="710">
        <f t="shared" si="142"/>
        <v>366.84980264986154</v>
      </c>
      <c r="G530" s="710">
        <f t="shared" si="143"/>
        <v>307.88710399206781</v>
      </c>
      <c r="H530" s="717">
        <f t="shared" si="144"/>
        <v>298.17744933851742</v>
      </c>
      <c r="I530" s="710">
        <f t="shared" si="145"/>
        <v>298.15934270635563</v>
      </c>
      <c r="J530" s="710">
        <f t="shared" si="146"/>
        <v>298.14671462201841</v>
      </c>
      <c r="K530" s="710">
        <f t="shared" si="147"/>
        <v>298.13925571088419</v>
      </c>
      <c r="L530" s="710">
        <f t="shared" si="148"/>
        <v>298.136781689472</v>
      </c>
      <c r="N530" s="580">
        <v>456</v>
      </c>
      <c r="O530" s="710">
        <f t="shared" si="149"/>
        <v>1.7280865126518694</v>
      </c>
      <c r="P530" s="710">
        <f t="shared" si="150"/>
        <v>838.20862001143996</v>
      </c>
      <c r="Q530" s="710">
        <f t="shared" si="151"/>
        <v>825.74947947010946</v>
      </c>
      <c r="R530" s="710">
        <f t="shared" si="152"/>
        <v>816.79520273255616</v>
      </c>
      <c r="S530" s="710">
        <f t="shared" si="153"/>
        <v>811.38757900892347</v>
      </c>
      <c r="T530" s="710">
        <f t="shared" si="154"/>
        <v>809.55163162186318</v>
      </c>
    </row>
    <row r="531" spans="2:20">
      <c r="B531" s="580">
        <v>457</v>
      </c>
      <c r="C531" s="710">
        <f t="shared" si="139"/>
        <v>1.7318761760568078</v>
      </c>
      <c r="D531" s="710">
        <f t="shared" si="140"/>
        <v>1436.9953976978732</v>
      </c>
      <c r="E531" s="710">
        <f t="shared" si="141"/>
        <v>645.9547824648854</v>
      </c>
      <c r="F531" s="710">
        <f t="shared" si="142"/>
        <v>367.1076102650598</v>
      </c>
      <c r="G531" s="710">
        <f t="shared" si="143"/>
        <v>307.94494229260397</v>
      </c>
      <c r="H531" s="717">
        <f t="shared" si="144"/>
        <v>298.17890053289949</v>
      </c>
      <c r="I531" s="710">
        <f t="shared" si="145"/>
        <v>298.1606864151077</v>
      </c>
      <c r="J531" s="710">
        <f t="shared" si="146"/>
        <v>298.1479824512856</v>
      </c>
      <c r="K531" s="710">
        <f t="shared" si="147"/>
        <v>298.1404783414356</v>
      </c>
      <c r="L531" s="710">
        <f t="shared" si="148"/>
        <v>298.13798924402937</v>
      </c>
      <c r="N531" s="580">
        <v>457</v>
      </c>
      <c r="O531" s="710">
        <f t="shared" si="149"/>
        <v>1.7318761760568078</v>
      </c>
      <c r="P531" s="710">
        <f t="shared" si="150"/>
        <v>839.05393536975043</v>
      </c>
      <c r="Q531" s="710">
        <f t="shared" si="151"/>
        <v>826.60910802839305</v>
      </c>
      <c r="R531" s="710">
        <f t="shared" si="152"/>
        <v>817.66508081849008</v>
      </c>
      <c r="S531" s="710">
        <f t="shared" si="153"/>
        <v>812.26359449818574</v>
      </c>
      <c r="T531" s="710">
        <f t="shared" si="154"/>
        <v>810.42964337714045</v>
      </c>
    </row>
    <row r="532" spans="2:20">
      <c r="B532" s="580">
        <v>458</v>
      </c>
      <c r="C532" s="710">
        <f t="shared" si="139"/>
        <v>1.7356658394617461</v>
      </c>
      <c r="D532" s="710">
        <f t="shared" si="140"/>
        <v>1437.0971160348997</v>
      </c>
      <c r="E532" s="710">
        <f t="shared" si="141"/>
        <v>646.55625591469436</v>
      </c>
      <c r="F532" s="710">
        <f t="shared" si="142"/>
        <v>367.36558778981049</v>
      </c>
      <c r="G532" s="710">
        <f t="shared" si="143"/>
        <v>308.00294920304225</v>
      </c>
      <c r="H532" s="717">
        <f t="shared" si="144"/>
        <v>298.18035979519647</v>
      </c>
      <c r="I532" s="710">
        <f t="shared" si="145"/>
        <v>298.16203787581429</v>
      </c>
      <c r="J532" s="710">
        <f t="shared" si="146"/>
        <v>298.1492578055429</v>
      </c>
      <c r="K532" s="710">
        <f t="shared" si="147"/>
        <v>298.14170836010629</v>
      </c>
      <c r="L532" s="710">
        <f t="shared" si="148"/>
        <v>298.13920414057287</v>
      </c>
      <c r="N532" s="580">
        <v>458</v>
      </c>
      <c r="O532" s="710">
        <f t="shared" si="149"/>
        <v>1.7356658394617461</v>
      </c>
      <c r="P532" s="710">
        <f t="shared" si="150"/>
        <v>839.89827063730172</v>
      </c>
      <c r="Q532" s="710">
        <f t="shared" si="151"/>
        <v>827.46773990064958</v>
      </c>
      <c r="R532" s="710">
        <f t="shared" si="152"/>
        <v>818.53395033470485</v>
      </c>
      <c r="S532" s="710">
        <f t="shared" si="153"/>
        <v>813.13859430179014</v>
      </c>
      <c r="T532" s="710">
        <f t="shared" si="154"/>
        <v>811.30663713221327</v>
      </c>
    </row>
    <row r="533" spans="2:20">
      <c r="B533" s="580">
        <v>459</v>
      </c>
      <c r="C533" s="710">
        <f t="shared" si="139"/>
        <v>1.7394555028666845</v>
      </c>
      <c r="D533" s="710">
        <f t="shared" si="140"/>
        <v>1437.198544687807</v>
      </c>
      <c r="E533" s="710">
        <f t="shared" si="141"/>
        <v>647.15673912708883</v>
      </c>
      <c r="F533" s="710">
        <f t="shared" si="142"/>
        <v>367.62373385764772</v>
      </c>
      <c r="G533" s="710">
        <f t="shared" si="143"/>
        <v>308.06112453638286</v>
      </c>
      <c r="H533" s="717">
        <f t="shared" si="144"/>
        <v>298.18182714684855</v>
      </c>
      <c r="I533" s="710">
        <f t="shared" si="145"/>
        <v>298.16339711030326</v>
      </c>
      <c r="J533" s="710">
        <f t="shared" si="146"/>
        <v>298.15054070688723</v>
      </c>
      <c r="K533" s="710">
        <f t="shared" si="147"/>
        <v>298.14294578915121</v>
      </c>
      <c r="L533" s="710">
        <f t="shared" si="148"/>
        <v>298.14042640140821</v>
      </c>
      <c r="N533" s="580">
        <v>459</v>
      </c>
      <c r="O533" s="710">
        <f t="shared" si="149"/>
        <v>1.7394555028666845</v>
      </c>
      <c r="P533" s="710">
        <f t="shared" si="150"/>
        <v>840.74162695044845</v>
      </c>
      <c r="Q533" s="710">
        <f t="shared" si="151"/>
        <v>828.32537624247448</v>
      </c>
      <c r="R533" s="710">
        <f t="shared" si="152"/>
        <v>819.40181245057443</v>
      </c>
      <c r="S533" s="710">
        <f t="shared" si="153"/>
        <v>814.0125795973612</v>
      </c>
      <c r="T533" s="710">
        <f t="shared" si="154"/>
        <v>812.18261406738952</v>
      </c>
    </row>
    <row r="534" spans="2:20">
      <c r="B534" s="580">
        <v>460</v>
      </c>
      <c r="C534" s="710">
        <f t="shared" si="139"/>
        <v>1.7432451662716226</v>
      </c>
      <c r="D534" s="710">
        <f t="shared" si="140"/>
        <v>1437.2996861789377</v>
      </c>
      <c r="E534" s="710">
        <f t="shared" si="141"/>
        <v>647.75623428550136</v>
      </c>
      <c r="F534" s="710">
        <f t="shared" si="142"/>
        <v>367.88204710766371</v>
      </c>
      <c r="G534" s="710">
        <f t="shared" si="143"/>
        <v>308.11946810448586</v>
      </c>
      <c r="H534" s="717">
        <f t="shared" si="144"/>
        <v>298.18330260926462</v>
      </c>
      <c r="I534" s="710">
        <f t="shared" si="145"/>
        <v>298.16476414037334</v>
      </c>
      <c r="J534" s="710">
        <f t="shared" si="146"/>
        <v>298.15183117738843</v>
      </c>
      <c r="K534" s="710">
        <f t="shared" si="147"/>
        <v>298.14419065079909</v>
      </c>
      <c r="L534" s="710">
        <f t="shared" si="148"/>
        <v>298.14165604881526</v>
      </c>
      <c r="N534" s="580">
        <v>460</v>
      </c>
      <c r="O534" s="710">
        <f t="shared" si="149"/>
        <v>1.7432451662716226</v>
      </c>
      <c r="P534" s="710">
        <f t="shared" si="150"/>
        <v>841.58400544422761</v>
      </c>
      <c r="Q534" s="710">
        <f t="shared" si="151"/>
        <v>829.18201820812374</v>
      </c>
      <c r="R534" s="710">
        <f t="shared" si="152"/>
        <v>820.26866833411725</v>
      </c>
      <c r="S534" s="710">
        <f t="shared" si="153"/>
        <v>814.88555156115808</v>
      </c>
      <c r="T534" s="710">
        <f t="shared" si="154"/>
        <v>813.057575361609</v>
      </c>
    </row>
    <row r="535" spans="2:20">
      <c r="B535" s="580">
        <v>461</v>
      </c>
      <c r="C535" s="710">
        <f t="shared" si="139"/>
        <v>1.747034829676561</v>
      </c>
      <c r="D535" s="710">
        <f t="shared" si="140"/>
        <v>1437.4005429935503</v>
      </c>
      <c r="E535" s="710">
        <f t="shared" si="141"/>
        <v>648.3547435696006</v>
      </c>
      <c r="F535" s="710">
        <f t="shared" si="142"/>
        <v>368.14052618449023</v>
      </c>
      <c r="G535" s="710">
        <f t="shared" si="143"/>
        <v>308.17797971808005</v>
      </c>
      <c r="H535" s="717">
        <f t="shared" si="144"/>
        <v>298.18478620382211</v>
      </c>
      <c r="I535" s="710">
        <f t="shared" si="145"/>
        <v>298.16613898779411</v>
      </c>
      <c r="J535" s="710">
        <f t="shared" si="146"/>
        <v>298.15312923908868</v>
      </c>
      <c r="K535" s="710">
        <f t="shared" si="147"/>
        <v>298.14544296725217</v>
      </c>
      <c r="L535" s="710">
        <f t="shared" si="148"/>
        <v>298.1428931050479</v>
      </c>
      <c r="N535" s="580">
        <v>461</v>
      </c>
      <c r="O535" s="710">
        <f t="shared" si="149"/>
        <v>1.747034829676561</v>
      </c>
      <c r="P535" s="710">
        <f t="shared" si="150"/>
        <v>842.42540725235995</v>
      </c>
      <c r="Q535" s="710">
        <f t="shared" si="151"/>
        <v>830.03766695051479</v>
      </c>
      <c r="R535" s="710">
        <f t="shared" si="152"/>
        <v>821.13451915199721</v>
      </c>
      <c r="S535" s="710">
        <f t="shared" si="153"/>
        <v>815.75751136807628</v>
      </c>
      <c r="T535" s="710">
        <f t="shared" si="154"/>
        <v>813.9315221924445</v>
      </c>
    </row>
    <row r="536" spans="2:20">
      <c r="B536" s="580">
        <v>462</v>
      </c>
      <c r="C536" s="710">
        <f t="shared" si="139"/>
        <v>1.7508244930814993</v>
      </c>
      <c r="D536" s="710">
        <f t="shared" si="140"/>
        <v>1437.5011175804293</v>
      </c>
      <c r="E536" s="710">
        <f t="shared" si="141"/>
        <v>648.95226915526268</v>
      </c>
      <c r="F536" s="710">
        <f t="shared" si="142"/>
        <v>368.39916973827945</v>
      </c>
      <c r="G536" s="710">
        <f t="shared" si="143"/>
        <v>308.23665918677233</v>
      </c>
      <c r="H536" s="717">
        <f t="shared" si="144"/>
        <v>298.18627795186677</v>
      </c>
      <c r="I536" s="710">
        <f t="shared" si="145"/>
        <v>298.16752167430582</v>
      </c>
      <c r="J536" s="710">
        <f t="shared" si="146"/>
        <v>298.15443491400276</v>
      </c>
      <c r="K536" s="710">
        <f t="shared" si="147"/>
        <v>298.14670276068614</v>
      </c>
      <c r="L536" s="710">
        <f t="shared" si="148"/>
        <v>298.14413759233366</v>
      </c>
      <c r="N536" s="580">
        <v>462</v>
      </c>
      <c r="O536" s="710">
        <f t="shared" si="149"/>
        <v>1.7508244930814993</v>
      </c>
      <c r="P536" s="710">
        <f t="shared" si="150"/>
        <v>843.26583350725218</v>
      </c>
      <c r="Q536" s="710">
        <f t="shared" si="151"/>
        <v>830.89232362122857</v>
      </c>
      <c r="R536" s="710">
        <f t="shared" si="152"/>
        <v>821.99936606952576</v>
      </c>
      <c r="S536" s="710">
        <f t="shared" si="153"/>
        <v>816.62846019164886</v>
      </c>
      <c r="T536" s="710">
        <f t="shared" si="154"/>
        <v>814.80445573610325</v>
      </c>
    </row>
    <row r="537" spans="2:20">
      <c r="B537" s="580">
        <v>463</v>
      </c>
      <c r="C537" s="710">
        <f t="shared" si="139"/>
        <v>1.7546141564864377</v>
      </c>
      <c r="D537" s="710">
        <f t="shared" si="140"/>
        <v>1437.6014123524885</v>
      </c>
      <c r="E537" s="710">
        <f t="shared" si="141"/>
        <v>649.548813214544</v>
      </c>
      <c r="F537" s="710">
        <f t="shared" si="142"/>
        <v>368.65797642468556</v>
      </c>
      <c r="G537" s="710">
        <f t="shared" si="143"/>
        <v>308.29550631905664</v>
      </c>
      <c r="H537" s="717">
        <f t="shared" si="144"/>
        <v>298.18777787471276</v>
      </c>
      <c r="I537" s="710">
        <f t="shared" si="145"/>
        <v>298.16891222161934</v>
      </c>
      <c r="J537" s="710">
        <f t="shared" si="146"/>
        <v>298.15574822411736</v>
      </c>
      <c r="K537" s="710">
        <f t="shared" si="147"/>
        <v>298.14797005324988</v>
      </c>
      <c r="L537" s="710">
        <f t="shared" si="148"/>
        <v>298.14538953287359</v>
      </c>
      <c r="N537" s="580">
        <v>463</v>
      </c>
      <c r="O537" s="710">
        <f t="shared" si="149"/>
        <v>1.7546141564864377</v>
      </c>
      <c r="P537" s="710">
        <f t="shared" si="150"/>
        <v>844.10528533999775</v>
      </c>
      <c r="Q537" s="710">
        <f t="shared" si="151"/>
        <v>831.74598937051053</v>
      </c>
      <c r="R537" s="710">
        <f t="shared" si="152"/>
        <v>822.86321025066297</v>
      </c>
      <c r="S537" s="710">
        <f t="shared" si="153"/>
        <v>817.49839920404838</v>
      </c>
      <c r="T537" s="710">
        <f t="shared" si="154"/>
        <v>815.676377167429</v>
      </c>
    </row>
    <row r="538" spans="2:20">
      <c r="B538" s="580">
        <v>464</v>
      </c>
      <c r="C538" s="710">
        <f t="shared" si="139"/>
        <v>1.7584038198913761</v>
      </c>
      <c r="D538" s="710">
        <f t="shared" si="140"/>
        <v>1437.7014296873613</v>
      </c>
      <c r="E538" s="710">
        <f t="shared" si="141"/>
        <v>650.14437791565422</v>
      </c>
      <c r="F538" s="710">
        <f t="shared" si="142"/>
        <v>368.91694490484576</v>
      </c>
      <c r="G538" s="710">
        <f t="shared" si="143"/>
        <v>308.35452092232305</v>
      </c>
      <c r="H538" s="717">
        <f t="shared" si="144"/>
        <v>298.18928599364239</v>
      </c>
      <c r="I538" s="710">
        <f t="shared" si="145"/>
        <v>298.17031065141583</v>
      </c>
      <c r="J538" s="710">
        <f t="shared" si="146"/>
        <v>298.15706919139143</v>
      </c>
      <c r="K538" s="710">
        <f t="shared" si="147"/>
        <v>298.14924486706525</v>
      </c>
      <c r="L538" s="710">
        <f t="shared" si="148"/>
        <v>298.14664894884226</v>
      </c>
      <c r="N538" s="580">
        <v>464</v>
      </c>
      <c r="O538" s="710">
        <f t="shared" si="149"/>
        <v>1.7584038198913761</v>
      </c>
      <c r="P538" s="710">
        <f t="shared" si="150"/>
        <v>844.94376388037858</v>
      </c>
      <c r="Q538" s="710">
        <f t="shared" si="151"/>
        <v>832.5986653472728</v>
      </c>
      <c r="R538" s="710">
        <f t="shared" si="152"/>
        <v>823.72605285801967</v>
      </c>
      <c r="S538" s="710">
        <f t="shared" si="153"/>
        <v>818.36732957608831</v>
      </c>
      <c r="T538" s="710">
        <f t="shared" si="154"/>
        <v>816.54728765990342</v>
      </c>
    </row>
    <row r="539" spans="2:20">
      <c r="B539" s="580">
        <v>465</v>
      </c>
      <c r="C539" s="710">
        <f t="shared" si="139"/>
        <v>1.7621934832963142</v>
      </c>
      <c r="D539" s="710">
        <f t="shared" si="140"/>
        <v>1437.8011719279821</v>
      </c>
      <c r="E539" s="710">
        <f t="shared" si="141"/>
        <v>650.73896542293096</v>
      </c>
      <c r="F539" s="710">
        <f t="shared" si="142"/>
        <v>369.1760738453616</v>
      </c>
      <c r="G539" s="710">
        <f t="shared" si="143"/>
        <v>308.41370280286679</v>
      </c>
      <c r="H539" s="717">
        <f t="shared" si="144"/>
        <v>298.19080232990598</v>
      </c>
      <c r="I539" s="710">
        <f t="shared" si="145"/>
        <v>298.17171698534685</v>
      </c>
      <c r="J539" s="710">
        <f t="shared" si="146"/>
        <v>298.15839783775567</v>
      </c>
      <c r="K539" s="710">
        <f t="shared" si="147"/>
        <v>298.15052722422723</v>
      </c>
      <c r="L539" s="710">
        <f t="shared" si="148"/>
        <v>298.14791586238726</v>
      </c>
      <c r="N539" s="580">
        <v>465</v>
      </c>
      <c r="O539" s="710">
        <f t="shared" si="149"/>
        <v>1.7621934832963142</v>
      </c>
      <c r="P539" s="710">
        <f t="shared" si="150"/>
        <v>845.78127025686706</v>
      </c>
      <c r="Q539" s="710">
        <f t="shared" si="151"/>
        <v>833.45035269909511</v>
      </c>
      <c r="R539" s="710">
        <f t="shared" si="152"/>
        <v>824.58789505285847</v>
      </c>
      <c r="S539" s="710">
        <f t="shared" si="153"/>
        <v>819.23525247722455</v>
      </c>
      <c r="T539" s="710">
        <f t="shared" si="154"/>
        <v>817.41718838564714</v>
      </c>
    </row>
    <row r="540" spans="2:20">
      <c r="B540" s="580">
        <v>466</v>
      </c>
      <c r="C540" s="710">
        <f t="shared" si="139"/>
        <v>1.7659831467012526</v>
      </c>
      <c r="D540" s="710">
        <f t="shared" si="140"/>
        <v>1437.9006413831585</v>
      </c>
      <c r="E540" s="710">
        <f t="shared" si="141"/>
        <v>651.33257789681375</v>
      </c>
      <c r="F540" s="710">
        <f t="shared" si="142"/>
        <v>369.43536191828065</v>
      </c>
      <c r="G540" s="710">
        <f t="shared" si="143"/>
        <v>308.47305176589714</v>
      </c>
      <c r="H540" s="717">
        <f t="shared" si="144"/>
        <v>298.19232690472171</v>
      </c>
      <c r="I540" s="710">
        <f t="shared" si="145"/>
        <v>298.17313124503391</v>
      </c>
      <c r="J540" s="710">
        <f t="shared" si="146"/>
        <v>298.15973418511271</v>
      </c>
      <c r="K540" s="710">
        <f t="shared" si="147"/>
        <v>298.1518171468033</v>
      </c>
      <c r="L540" s="710">
        <f t="shared" si="148"/>
        <v>298.14919029562958</v>
      </c>
      <c r="N540" s="580">
        <v>466</v>
      </c>
      <c r="O540" s="710">
        <f t="shared" si="149"/>
        <v>1.7659831467012526</v>
      </c>
      <c r="P540" s="710">
        <f t="shared" si="150"/>
        <v>846.61780559662679</v>
      </c>
      <c r="Q540" s="710">
        <f t="shared" si="151"/>
        <v>834.30105257222681</v>
      </c>
      <c r="R540" s="710">
        <f t="shared" si="152"/>
        <v>825.44873799509571</v>
      </c>
      <c r="S540" s="710">
        <f t="shared" si="153"/>
        <v>820.10216907555719</v>
      </c>
      <c r="T540" s="710">
        <f t="shared" si="154"/>
        <v>818.28608051542221</v>
      </c>
    </row>
    <row r="541" spans="2:20">
      <c r="B541" s="580">
        <v>467</v>
      </c>
      <c r="C541" s="710">
        <f t="shared" si="139"/>
        <v>1.7697728101061909</v>
      </c>
      <c r="D541" s="710">
        <f t="shared" si="140"/>
        <v>1437.9998403281322</v>
      </c>
      <c r="E541" s="710">
        <f t="shared" si="141"/>
        <v>651.92521749382024</v>
      </c>
      <c r="F541" s="710">
        <f t="shared" si="142"/>
        <v>369.69480780107745</v>
      </c>
      <c r="G541" s="710">
        <f t="shared" si="143"/>
        <v>308.53256761554638</v>
      </c>
      <c r="H541" s="717">
        <f t="shared" si="144"/>
        <v>298.19385973927569</v>
      </c>
      <c r="I541" s="710">
        <f t="shared" si="145"/>
        <v>298.17455345206861</v>
      </c>
      <c r="J541" s="710">
        <f t="shared" si="146"/>
        <v>298.16107825533658</v>
      </c>
      <c r="K541" s="710">
        <f t="shared" si="147"/>
        <v>298.15311465683368</v>
      </c>
      <c r="L541" s="710">
        <f t="shared" si="148"/>
        <v>298.15047227066293</v>
      </c>
      <c r="N541" s="580">
        <v>467</v>
      </c>
      <c r="O541" s="710">
        <f t="shared" si="149"/>
        <v>1.7697728101061909</v>
      </c>
      <c r="P541" s="710">
        <f t="shared" si="150"/>
        <v>847.45337102551468</v>
      </c>
      <c r="Q541" s="710">
        <f t="shared" si="151"/>
        <v>835.1507661115885</v>
      </c>
      <c r="R541" s="710">
        <f t="shared" si="152"/>
        <v>826.30858284330282</v>
      </c>
      <c r="S541" s="710">
        <f t="shared" si="153"/>
        <v>820.96808053783207</v>
      </c>
      <c r="T541" s="710">
        <f t="shared" si="154"/>
        <v>819.15396521863329</v>
      </c>
    </row>
    <row r="542" spans="2:20">
      <c r="B542" s="580">
        <v>468</v>
      </c>
      <c r="C542" s="710">
        <f t="shared" si="139"/>
        <v>1.7735624735111293</v>
      </c>
      <c r="D542" s="710">
        <f t="shared" si="140"/>
        <v>1438.0987710051331</v>
      </c>
      <c r="E542" s="710">
        <f t="shared" si="141"/>
        <v>652.5168863665217</v>
      </c>
      <c r="F542" s="710">
        <f t="shared" si="142"/>
        <v>369.95441017663506</v>
      </c>
      <c r="G542" s="710">
        <f t="shared" si="143"/>
        <v>308.59225015487863</v>
      </c>
      <c r="H542" s="717">
        <f t="shared" si="144"/>
        <v>298.19540085472164</v>
      </c>
      <c r="I542" s="710">
        <f t="shared" si="145"/>
        <v>298.17598362801232</v>
      </c>
      <c r="J542" s="710">
        <f t="shared" si="146"/>
        <v>298.16243007027288</v>
      </c>
      <c r="K542" s="710">
        <f t="shared" si="147"/>
        <v>298.15441977633088</v>
      </c>
      <c r="L542" s="710">
        <f t="shared" si="148"/>
        <v>298.1517618095537</v>
      </c>
      <c r="N542" s="580">
        <v>468</v>
      </c>
      <c r="O542" s="710">
        <f t="shared" si="149"/>
        <v>1.7735624735111293</v>
      </c>
      <c r="P542" s="710">
        <f t="shared" si="150"/>
        <v>848.2879676680825</v>
      </c>
      <c r="Q542" s="710">
        <f t="shared" si="151"/>
        <v>835.99949446077267</v>
      </c>
      <c r="R542" s="710">
        <f t="shared" si="152"/>
        <v>827.16743075470799</v>
      </c>
      <c r="S542" s="710">
        <f t="shared" si="153"/>
        <v>821.83298802944194</v>
      </c>
      <c r="T542" s="710">
        <f t="shared" si="154"/>
        <v>820.02084366332895</v>
      </c>
    </row>
    <row r="543" spans="2:20">
      <c r="B543" s="580">
        <v>469</v>
      </c>
      <c r="C543" s="710">
        <f t="shared" si="139"/>
        <v>1.7773521369160674</v>
      </c>
      <c r="D543" s="710">
        <f t="shared" si="140"/>
        <v>1438.1974356239214</v>
      </c>
      <c r="E543" s="710">
        <f t="shared" si="141"/>
        <v>653.10758666352046</v>
      </c>
      <c r="F543" s="710">
        <f t="shared" si="142"/>
        <v>370.21416773322653</v>
      </c>
      <c r="G543" s="710">
        <f t="shared" si="143"/>
        <v>308.65209918589858</v>
      </c>
      <c r="H543" s="717">
        <f t="shared" si="144"/>
        <v>298.1969502721808</v>
      </c>
      <c r="I543" s="710">
        <f t="shared" si="145"/>
        <v>298.1774217943962</v>
      </c>
      <c r="J543" s="710">
        <f t="shared" si="146"/>
        <v>298.16378965173828</v>
      </c>
      <c r="K543" s="710">
        <f t="shared" si="147"/>
        <v>298.15573252727978</v>
      </c>
      <c r="L543" s="710">
        <f t="shared" si="148"/>
        <v>298.153058934341</v>
      </c>
      <c r="N543" s="580">
        <v>469</v>
      </c>
      <c r="O543" s="710">
        <f t="shared" si="149"/>
        <v>1.7773521369160674</v>
      </c>
      <c r="P543" s="710">
        <f t="shared" si="150"/>
        <v>849.12159664757758</v>
      </c>
      <c r="Q543" s="710">
        <f t="shared" si="151"/>
        <v>836.84723876204657</v>
      </c>
      <c r="R543" s="710">
        <f t="shared" si="152"/>
        <v>828.02528288519773</v>
      </c>
      <c r="S543" s="710">
        <f t="shared" si="153"/>
        <v>822.6968927144286</v>
      </c>
      <c r="T543" s="710">
        <f t="shared" si="154"/>
        <v>820.88671701620353</v>
      </c>
    </row>
    <row r="544" spans="2:20">
      <c r="B544" s="580">
        <v>470</v>
      </c>
      <c r="C544" s="710">
        <f t="shared" si="139"/>
        <v>1.7811418003210058</v>
      </c>
      <c r="D544" s="710">
        <f t="shared" si="140"/>
        <v>1438.2958363623213</v>
      </c>
      <c r="E544" s="710">
        <f t="shared" si="141"/>
        <v>653.69732052942697</v>
      </c>
      <c r="F544" s="710">
        <f t="shared" si="142"/>
        <v>370.47407916449623</v>
      </c>
      <c r="G544" s="710">
        <f t="shared" si="143"/>
        <v>308.71211450956048</v>
      </c>
      <c r="H544" s="717">
        <f t="shared" si="144"/>
        <v>298.19850801274191</v>
      </c>
      <c r="I544" s="710">
        <f t="shared" si="145"/>
        <v>298.17886797272092</v>
      </c>
      <c r="J544" s="710">
        <f t="shared" si="146"/>
        <v>298.16515702152077</v>
      </c>
      <c r="K544" s="710">
        <f t="shared" si="147"/>
        <v>298.15705293163717</v>
      </c>
      <c r="L544" s="710">
        <f t="shared" si="148"/>
        <v>298.15436366703631</v>
      </c>
      <c r="N544" s="580">
        <v>470</v>
      </c>
      <c r="O544" s="710">
        <f t="shared" si="149"/>
        <v>1.7811418003210058</v>
      </c>
      <c r="P544" s="710">
        <f t="shared" si="150"/>
        <v>849.95425908594552</v>
      </c>
      <c r="Q544" s="710">
        <f t="shared" si="151"/>
        <v>837.69400015635256</v>
      </c>
      <c r="R544" s="710">
        <f t="shared" si="152"/>
        <v>828.88214038931801</v>
      </c>
      <c r="S544" s="710">
        <f t="shared" si="153"/>
        <v>823.5597957554844</v>
      </c>
      <c r="T544" s="710">
        <f t="shared" si="154"/>
        <v>821.75158644259852</v>
      </c>
    </row>
    <row r="545" spans="2:20">
      <c r="B545" s="580">
        <v>471</v>
      </c>
      <c r="C545" s="710">
        <f t="shared" si="139"/>
        <v>1.7849314637259441</v>
      </c>
      <c r="D545" s="710">
        <f t="shared" si="140"/>
        <v>1438.3939753667476</v>
      </c>
      <c r="E545" s="710">
        <f t="shared" si="141"/>
        <v>654.28609010483842</v>
      </c>
      <c r="F545" s="710">
        <f t="shared" si="142"/>
        <v>370.73414316944138</v>
      </c>
      <c r="G545" s="710">
        <f t="shared" si="143"/>
        <v>308.77229592577669</v>
      </c>
      <c r="H545" s="717">
        <f t="shared" si="144"/>
        <v>298.20007409746103</v>
      </c>
      <c r="I545" s="710">
        <f t="shared" si="145"/>
        <v>298.18032218445649</v>
      </c>
      <c r="J545" s="710">
        <f t="shared" si="146"/>
        <v>298.16653220137937</v>
      </c>
      <c r="K545" s="710">
        <f t="shared" si="147"/>
        <v>298.15838101133204</v>
      </c>
      <c r="L545" s="710">
        <f t="shared" si="148"/>
        <v>298.15567602962329</v>
      </c>
      <c r="N545" s="580">
        <v>471</v>
      </c>
      <c r="O545" s="710">
        <f t="shared" si="149"/>
        <v>1.7849314637259441</v>
      </c>
      <c r="P545" s="710">
        <f t="shared" si="150"/>
        <v>850.7859561038307</v>
      </c>
      <c r="Q545" s="710">
        <f t="shared" si="151"/>
        <v>838.53977978331045</v>
      </c>
      <c r="R545" s="710">
        <f t="shared" si="152"/>
        <v>829.73800442027687</v>
      </c>
      <c r="S545" s="710">
        <f t="shared" si="153"/>
        <v>824.42169831395313</v>
      </c>
      <c r="T545" s="710">
        <f t="shared" si="154"/>
        <v>822.61545310650479</v>
      </c>
    </row>
    <row r="546" spans="2:20">
      <c r="B546" s="580">
        <v>472</v>
      </c>
      <c r="C546" s="710">
        <f t="shared" si="139"/>
        <v>1.7887211271308825</v>
      </c>
      <c r="D546" s="710">
        <f t="shared" si="140"/>
        <v>1438.4918547527204</v>
      </c>
      <c r="E546" s="710">
        <f t="shared" si="141"/>
        <v>654.87389752631714</v>
      </c>
      <c r="F546" s="710">
        <f t="shared" si="142"/>
        <v>370.9943584523935</v>
      </c>
      <c r="G546" s="710">
        <f t="shared" si="143"/>
        <v>308.8326432334265</v>
      </c>
      <c r="H546" s="717">
        <f t="shared" si="144"/>
        <v>298.2016485473614</v>
      </c>
      <c r="I546" s="710">
        <f t="shared" si="145"/>
        <v>298.18178445104229</v>
      </c>
      <c r="J546" s="710">
        <f t="shared" si="146"/>
        <v>298.16791521304367</v>
      </c>
      <c r="K546" s="710">
        <f t="shared" si="147"/>
        <v>298.15971678826497</v>
      </c>
      <c r="L546" s="710">
        <f t="shared" si="148"/>
        <v>298.15699604405785</v>
      </c>
      <c r="N546" s="580">
        <v>472</v>
      </c>
      <c r="O546" s="710">
        <f t="shared" si="149"/>
        <v>1.7887211271308825</v>
      </c>
      <c r="P546" s="710">
        <f t="shared" si="150"/>
        <v>851.61668882057847</v>
      </c>
      <c r="Q546" s="710">
        <f t="shared" si="151"/>
        <v>839.38457878121847</v>
      </c>
      <c r="R546" s="710">
        <f t="shared" si="152"/>
        <v>830.59287612994444</v>
      </c>
      <c r="S546" s="710">
        <f t="shared" si="153"/>
        <v>825.28260154983241</v>
      </c>
      <c r="T546" s="710">
        <f t="shared" si="154"/>
        <v>823.47831817056306</v>
      </c>
    </row>
    <row r="547" spans="2:20">
      <c r="B547" s="580">
        <v>473</v>
      </c>
      <c r="C547" s="710">
        <f t="shared" si="139"/>
        <v>1.7925107905358209</v>
      </c>
      <c r="D547" s="710">
        <f t="shared" si="140"/>
        <v>1438.5894766053736</v>
      </c>
      <c r="E547" s="710">
        <f t="shared" si="141"/>
        <v>655.46074492637024</v>
      </c>
      <c r="F547" s="710">
        <f t="shared" si="142"/>
        <v>371.25472372299998</v>
      </c>
      <c r="G547" s="710">
        <f t="shared" si="143"/>
        <v>308.89315623036481</v>
      </c>
      <c r="H547" s="717">
        <f t="shared" si="144"/>
        <v>298.20323138343326</v>
      </c>
      <c r="I547" s="710">
        <f t="shared" si="145"/>
        <v>298.18325479388687</v>
      </c>
      <c r="J547" s="710">
        <f t="shared" si="146"/>
        <v>298.16930607821428</v>
      </c>
      <c r="K547" s="710">
        <f t="shared" si="147"/>
        <v>298.16106028430818</v>
      </c>
      <c r="L547" s="710">
        <f t="shared" si="148"/>
        <v>298.15832373226777</v>
      </c>
      <c r="N547" s="580">
        <v>473</v>
      </c>
      <c r="O547" s="710">
        <f t="shared" si="149"/>
        <v>1.7925107905358209</v>
      </c>
      <c r="P547" s="710">
        <f t="shared" si="150"/>
        <v>852.44645835423603</v>
      </c>
      <c r="Q547" s="710">
        <f t="shared" si="151"/>
        <v>840.22839828705526</v>
      </c>
      <c r="R547" s="710">
        <f t="shared" si="152"/>
        <v>831.4467566688561</v>
      </c>
      <c r="S547" s="710">
        <f t="shared" si="153"/>
        <v>826.14250662177483</v>
      </c>
      <c r="T547" s="710">
        <f t="shared" si="154"/>
        <v>824.3401827960663</v>
      </c>
    </row>
    <row r="548" spans="2:20">
      <c r="B548" s="580">
        <v>474</v>
      </c>
      <c r="C548" s="710">
        <f t="shared" si="139"/>
        <v>1.796300453940759</v>
      </c>
      <c r="D548" s="710">
        <f t="shared" si="140"/>
        <v>1438.6868429799538</v>
      </c>
      <c r="E548" s="710">
        <f t="shared" si="141"/>
        <v>656.04663443342974</v>
      </c>
      <c r="F548" s="710">
        <f t="shared" si="142"/>
        <v>371.51523769620547</v>
      </c>
      <c r="G548" s="710">
        <f t="shared" si="143"/>
        <v>308.95383471343041</v>
      </c>
      <c r="H548" s="717">
        <f t="shared" si="144"/>
        <v>298.20482262663398</v>
      </c>
      <c r="I548" s="710">
        <f t="shared" si="145"/>
        <v>298.1847332343678</v>
      </c>
      <c r="J548" s="710">
        <f t="shared" si="146"/>
        <v>298.17070481856217</v>
      </c>
      <c r="K548" s="710">
        <f t="shared" si="147"/>
        <v>298.1624115213055</v>
      </c>
      <c r="L548" s="710">
        <f t="shared" si="148"/>
        <v>298.15965911615262</v>
      </c>
      <c r="N548" s="580">
        <v>474</v>
      </c>
      <c r="O548" s="710">
        <f t="shared" si="149"/>
        <v>1.796300453940759</v>
      </c>
      <c r="P548" s="710">
        <f t="shared" si="150"/>
        <v>853.27526582155451</v>
      </c>
      <c r="Q548" s="710">
        <f t="shared" si="151"/>
        <v>841.07123943648128</v>
      </c>
      <c r="R548" s="710">
        <f t="shared" si="152"/>
        <v>832.29964718621261</v>
      </c>
      <c r="S548" s="710">
        <f t="shared" si="153"/>
        <v>827.00141468708966</v>
      </c>
      <c r="T548" s="710">
        <f t="shared" si="154"/>
        <v>825.20104814296099</v>
      </c>
    </row>
    <row r="549" spans="2:20">
      <c r="B549" s="580">
        <v>475</v>
      </c>
      <c r="C549" s="710">
        <f t="shared" si="139"/>
        <v>1.8000901173456973</v>
      </c>
      <c r="D549" s="710">
        <f t="shared" si="140"/>
        <v>1438.78395590231</v>
      </c>
      <c r="E549" s="710">
        <f t="shared" si="141"/>
        <v>656.63156817183335</v>
      </c>
      <c r="F549" s="710">
        <f t="shared" si="142"/>
        <v>371.77589909223377</v>
      </c>
      <c r="G549" s="710">
        <f t="shared" si="143"/>
        <v>309.01467847845504</v>
      </c>
      <c r="H549" s="717">
        <f t="shared" si="144"/>
        <v>298.20642229788768</v>
      </c>
      <c r="I549" s="710">
        <f t="shared" si="145"/>
        <v>298.18621979383147</v>
      </c>
      <c r="J549" s="710">
        <f t="shared" si="146"/>
        <v>298.17211145572861</v>
      </c>
      <c r="K549" s="710">
        <f t="shared" si="147"/>
        <v>298.16377052107197</v>
      </c>
      <c r="L549" s="710">
        <f t="shared" si="148"/>
        <v>298.16100221758364</v>
      </c>
      <c r="N549" s="580">
        <v>475</v>
      </c>
      <c r="O549" s="710">
        <f t="shared" si="149"/>
        <v>1.8000901173456973</v>
      </c>
      <c r="P549" s="710">
        <f t="shared" si="150"/>
        <v>854.1031123379903</v>
      </c>
      <c r="Q549" s="710">
        <f t="shared" si="151"/>
        <v>841.91310336384004</v>
      </c>
      <c r="R549" s="710">
        <f t="shared" si="152"/>
        <v>833.15154882988281</v>
      </c>
      <c r="S549" s="710">
        <f t="shared" si="153"/>
        <v>827.85932690174423</v>
      </c>
      <c r="T549" s="710">
        <f t="shared" si="154"/>
        <v>826.06091536984889</v>
      </c>
    </row>
    <row r="550" spans="2:20">
      <c r="B550" s="580">
        <v>476</v>
      </c>
      <c r="C550" s="710">
        <f t="shared" si="139"/>
        <v>1.8038797807506357</v>
      </c>
      <c r="D550" s="710">
        <f t="shared" si="140"/>
        <v>1438.8808173693776</v>
      </c>
      <c r="E550" s="710">
        <f t="shared" si="141"/>
        <v>657.21554826180545</v>
      </c>
      <c r="F550" s="710">
        <f t="shared" si="142"/>
        <v>372.03670663656908</v>
      </c>
      <c r="G550" s="710">
        <f t="shared" si="143"/>
        <v>309.07568732027147</v>
      </c>
      <c r="H550" s="717">
        <f t="shared" si="144"/>
        <v>298.20803041808529</v>
      </c>
      <c r="I550" s="710">
        <f t="shared" si="145"/>
        <v>298.18771449359321</v>
      </c>
      <c r="J550" s="710">
        <f t="shared" si="146"/>
        <v>298.17352601132535</v>
      </c>
      <c r="K550" s="710">
        <f t="shared" si="147"/>
        <v>298.16513730539378</v>
      </c>
      <c r="L550" s="710">
        <f t="shared" si="148"/>
        <v>298.16235305840354</v>
      </c>
      <c r="N550" s="580">
        <v>476</v>
      </c>
      <c r="O550" s="710">
        <f t="shared" si="149"/>
        <v>1.8038797807506357</v>
      </c>
      <c r="P550" s="710">
        <f t="shared" si="150"/>
        <v>854.92999901770645</v>
      </c>
      <c r="Q550" s="710">
        <f t="shared" si="151"/>
        <v>842.75399120216002</v>
      </c>
      <c r="R550" s="710">
        <f t="shared" si="152"/>
        <v>834.00246274640426</v>
      </c>
      <c r="S550" s="710">
        <f t="shared" si="153"/>
        <v>828.71624442036568</v>
      </c>
      <c r="T550" s="710">
        <f t="shared" si="154"/>
        <v>826.919785633988</v>
      </c>
    </row>
    <row r="551" spans="2:20">
      <c r="B551" s="580">
        <v>477</v>
      </c>
      <c r="C551" s="710">
        <f t="shared" si="139"/>
        <v>1.8076694441555741</v>
      </c>
      <c r="D551" s="710">
        <f t="shared" si="140"/>
        <v>1438.9774293496512</v>
      </c>
      <c r="E551" s="710">
        <f t="shared" si="141"/>
        <v>657.79857681943929</v>
      </c>
      <c r="F551" s="710">
        <f t="shared" si="142"/>
        <v>372.29765905993798</v>
      </c>
      <c r="G551" s="710">
        <f t="shared" si="143"/>
        <v>309.13686103272238</v>
      </c>
      <c r="H551" s="717">
        <f t="shared" si="144"/>
        <v>298.2096470080844</v>
      </c>
      <c r="I551" s="710">
        <f t="shared" si="145"/>
        <v>298.18921735493677</v>
      </c>
      <c r="J551" s="710">
        <f t="shared" si="146"/>
        <v>298.17494850693413</v>
      </c>
      <c r="K551" s="710">
        <f t="shared" si="147"/>
        <v>298.16651189602823</v>
      </c>
      <c r="L551" s="710">
        <f t="shared" si="148"/>
        <v>298.16371166042643</v>
      </c>
      <c r="N551" s="580">
        <v>477</v>
      </c>
      <c r="O551" s="710">
        <f t="shared" si="149"/>
        <v>1.8076694441555741</v>
      </c>
      <c r="P551" s="710">
        <f t="shared" si="150"/>
        <v>855.75592697357399</v>
      </c>
      <c r="Q551" s="710">
        <f t="shared" si="151"/>
        <v>843.59390408315596</v>
      </c>
      <c r="R551" s="710">
        <f t="shared" si="152"/>
        <v>834.85239008098551</v>
      </c>
      <c r="S551" s="710">
        <f t="shared" si="153"/>
        <v>829.57216839624232</v>
      </c>
      <c r="T551" s="710">
        <f t="shared" si="154"/>
        <v>827.77766009129516</v>
      </c>
    </row>
    <row r="552" spans="2:20">
      <c r="B552" s="580">
        <v>478</v>
      </c>
      <c r="C552" s="710">
        <f t="shared" si="139"/>
        <v>1.8114591075605124</v>
      </c>
      <c r="D552" s="710">
        <f t="shared" si="140"/>
        <v>1439.0737937836516</v>
      </c>
      <c r="E552" s="710">
        <f t="shared" si="141"/>
        <v>658.38065595667922</v>
      </c>
      <c r="F552" s="710">
        <f t="shared" si="142"/>
        <v>372.55875509829093</v>
      </c>
      <c r="G552" s="710">
        <f t="shared" si="143"/>
        <v>309.19819940866847</v>
      </c>
      <c r="H552" s="717">
        <f t="shared" si="144"/>
        <v>298.21127208870905</v>
      </c>
      <c r="I552" s="710">
        <f t="shared" si="145"/>
        <v>298.19072839911456</v>
      </c>
      <c r="J552" s="710">
        <f t="shared" si="146"/>
        <v>298.17637896410668</v>
      </c>
      <c r="K552" s="710">
        <f t="shared" si="147"/>
        <v>298.16789431470352</v>
      </c>
      <c r="L552" s="710">
        <f t="shared" si="148"/>
        <v>298.16507804543744</v>
      </c>
      <c r="N552" s="580">
        <v>478</v>
      </c>
      <c r="O552" s="710">
        <f t="shared" si="149"/>
        <v>1.8114591075605124</v>
      </c>
      <c r="P552" s="710">
        <f t="shared" si="150"/>
        <v>856.58089731717382</v>
      </c>
      <c r="Q552" s="710">
        <f t="shared" si="151"/>
        <v>844.43284313723041</v>
      </c>
      <c r="R552" s="710">
        <f t="shared" si="152"/>
        <v>835.70133197750704</v>
      </c>
      <c r="S552" s="710">
        <f t="shared" si="153"/>
        <v>830.42709998132545</v>
      </c>
      <c r="T552" s="710">
        <f t="shared" si="154"/>
        <v>828.63453989634638</v>
      </c>
    </row>
    <row r="553" spans="2:20">
      <c r="B553" s="580">
        <v>479</v>
      </c>
      <c r="C553" s="710">
        <f t="shared" si="139"/>
        <v>1.8152487709654506</v>
      </c>
      <c r="D553" s="710">
        <f t="shared" si="140"/>
        <v>1439.1699125843836</v>
      </c>
      <c r="E553" s="710">
        <f t="shared" si="141"/>
        <v>658.961787781304</v>
      </c>
      <c r="F553" s="710">
        <f t="shared" si="142"/>
        <v>372.81999349278385</v>
      </c>
      <c r="G553" s="710">
        <f t="shared" si="143"/>
        <v>309.25970223999713</v>
      </c>
      <c r="H553" s="717">
        <f t="shared" si="144"/>
        <v>298.21290568074971</v>
      </c>
      <c r="I553" s="710">
        <f t="shared" si="145"/>
        <v>298.1922476473473</v>
      </c>
      <c r="J553" s="710">
        <f t="shared" si="146"/>
        <v>298.17781740436459</v>
      </c>
      <c r="K553" s="710">
        <f t="shared" si="147"/>
        <v>298.16928458311838</v>
      </c>
      <c r="L553" s="710">
        <f t="shared" si="148"/>
        <v>298.16645223519293</v>
      </c>
      <c r="N553" s="580">
        <v>479</v>
      </c>
      <c r="O553" s="710">
        <f t="shared" si="149"/>
        <v>1.8152487709654506</v>
      </c>
      <c r="P553" s="710">
        <f t="shared" si="150"/>
        <v>857.40491115879809</v>
      </c>
      <c r="Q553" s="710">
        <f t="shared" si="151"/>
        <v>845.27080949347521</v>
      </c>
      <c r="R553" s="710">
        <f t="shared" si="152"/>
        <v>836.54928957852326</v>
      </c>
      <c r="S553" s="710">
        <f t="shared" si="153"/>
        <v>831.28104032623082</v>
      </c>
      <c r="T553" s="710">
        <f t="shared" si="154"/>
        <v>829.49042620237935</v>
      </c>
    </row>
    <row r="554" spans="2:20">
      <c r="B554" s="580">
        <v>480</v>
      </c>
      <c r="C554" s="710">
        <f t="shared" si="139"/>
        <v>1.8190384343703889</v>
      </c>
      <c r="D554" s="710">
        <f t="shared" si="140"/>
        <v>1439.2657876377878</v>
      </c>
      <c r="E554" s="710">
        <f t="shared" si="141"/>
        <v>659.54197439691018</v>
      </c>
      <c r="F554" s="710">
        <f t="shared" si="142"/>
        <v>373.08137298976015</v>
      </c>
      <c r="G554" s="710">
        <f t="shared" si="143"/>
        <v>309.32136931763057</v>
      </c>
      <c r="H554" s="717">
        <f t="shared" si="144"/>
        <v>298.21454780496322</v>
      </c>
      <c r="I554" s="710">
        <f t="shared" si="145"/>
        <v>298.19377512082406</v>
      </c>
      <c r="J554" s="710">
        <f t="shared" si="146"/>
        <v>298.17926384919917</v>
      </c>
      <c r="K554" s="710">
        <f t="shared" si="147"/>
        <v>298.1706827229425</v>
      </c>
      <c r="L554" s="710">
        <f t="shared" si="148"/>
        <v>298.16783425141995</v>
      </c>
      <c r="N554" s="580">
        <v>480</v>
      </c>
      <c r="O554" s="710">
        <f t="shared" si="149"/>
        <v>1.8190384343703889</v>
      </c>
      <c r="P554" s="710">
        <f t="shared" si="150"/>
        <v>858.22796960745131</v>
      </c>
      <c r="Q554" s="710">
        <f t="shared" si="151"/>
        <v>846.10780427967347</v>
      </c>
      <c r="R554" s="710">
        <f t="shared" si="152"/>
        <v>837.3962640252638</v>
      </c>
      <c r="S554" s="710">
        <f t="shared" si="153"/>
        <v>832.1339905802397</v>
      </c>
      <c r="T554" s="710">
        <f t="shared" si="154"/>
        <v>830.34532016129481</v>
      </c>
    </row>
    <row r="555" spans="2:20">
      <c r="B555" s="580">
        <v>481</v>
      </c>
      <c r="C555" s="710">
        <f t="shared" si="139"/>
        <v>1.8228280977753273</v>
      </c>
      <c r="D555" s="710">
        <f t="shared" si="140"/>
        <v>1439.3614208031822</v>
      </c>
      <c r="E555" s="710">
        <f t="shared" si="141"/>
        <v>660.12121790289598</v>
      </c>
      <c r="F555" s="710">
        <f t="shared" si="142"/>
        <v>373.34289234073219</v>
      </c>
      <c r="G555" s="710">
        <f t="shared" si="143"/>
        <v>309.38320043153419</v>
      </c>
      <c r="H555" s="717">
        <f t="shared" si="144"/>
        <v>298.21619848207251</v>
      </c>
      <c r="I555" s="710">
        <f t="shared" si="145"/>
        <v>298.19531084070184</v>
      </c>
      <c r="J555" s="710">
        <f t="shared" si="146"/>
        <v>298.18071832007126</v>
      </c>
      <c r="K555" s="710">
        <f t="shared" si="147"/>
        <v>298.17208875581571</v>
      </c>
      <c r="L555" s="710">
        <f t="shared" si="148"/>
        <v>298.16922411581652</v>
      </c>
      <c r="N555" s="580">
        <v>481</v>
      </c>
      <c r="O555" s="710">
        <f t="shared" si="149"/>
        <v>1.8228280977753273</v>
      </c>
      <c r="P555" s="710">
        <f t="shared" si="150"/>
        <v>859.05007377085269</v>
      </c>
      <c r="Q555" s="710">
        <f t="shared" si="151"/>
        <v>846.9438286223002</v>
      </c>
      <c r="R555" s="710">
        <f t="shared" si="152"/>
        <v>838.24225645763499</v>
      </c>
      <c r="S555" s="710">
        <f t="shared" si="153"/>
        <v>832.98595189130117</v>
      </c>
      <c r="T555" s="710">
        <f t="shared" si="154"/>
        <v>831.19922292365743</v>
      </c>
    </row>
    <row r="556" spans="2:20">
      <c r="B556" s="580">
        <v>482</v>
      </c>
      <c r="C556" s="710">
        <f t="shared" si="139"/>
        <v>1.8266177611802656</v>
      </c>
      <c r="D556" s="710">
        <f t="shared" si="140"/>
        <v>1439.4568139136993</v>
      </c>
      <c r="E556" s="710">
        <f t="shared" si="141"/>
        <v>660.69952039444649</v>
      </c>
      <c r="F556" s="710">
        <f t="shared" si="142"/>
        <v>373.60455030236346</v>
      </c>
      <c r="G556" s="710">
        <f t="shared" si="143"/>
        <v>309.445195370725</v>
      </c>
      <c r="H556" s="717">
        <f t="shared" si="144"/>
        <v>298.21785773276673</v>
      </c>
      <c r="I556" s="710">
        <f t="shared" si="145"/>
        <v>298.19685482810587</v>
      </c>
      <c r="J556" s="710">
        <f t="shared" si="146"/>
        <v>298.18218083841111</v>
      </c>
      <c r="K556" s="710">
        <f t="shared" si="147"/>
        <v>298.17350270334816</v>
      </c>
      <c r="L556" s="710">
        <f t="shared" si="148"/>
        <v>298.17062185005108</v>
      </c>
      <c r="N556" s="580">
        <v>482</v>
      </c>
      <c r="O556" s="710">
        <f t="shared" si="149"/>
        <v>1.8266177611802656</v>
      </c>
      <c r="P556" s="710">
        <f t="shared" si="150"/>
        <v>859.87122475543674</v>
      </c>
      <c r="Q556" s="710">
        <f t="shared" si="151"/>
        <v>847.7788836465246</v>
      </c>
      <c r="R556" s="710">
        <f t="shared" si="152"/>
        <v>839.08726801422188</v>
      </c>
      <c r="S556" s="710">
        <f t="shared" si="153"/>
        <v>833.8369254060334</v>
      </c>
      <c r="T556" s="710">
        <f t="shared" si="154"/>
        <v>832.05213563869825</v>
      </c>
    </row>
    <row r="557" spans="2:20">
      <c r="B557" s="580">
        <v>483</v>
      </c>
      <c r="C557" s="710">
        <f t="shared" si="139"/>
        <v>1.8304074245852038</v>
      </c>
      <c r="D557" s="710">
        <f t="shared" si="140"/>
        <v>1439.5519687767137</v>
      </c>
      <c r="E557" s="710">
        <f t="shared" si="141"/>
        <v>661.27688396251881</v>
      </c>
      <c r="F557" s="710">
        <f t="shared" si="142"/>
        <v>373.86634563645009</v>
      </c>
      <c r="G557" s="710">
        <f t="shared" si="143"/>
        <v>309.50735392327971</v>
      </c>
      <c r="H557" s="717">
        <f t="shared" si="144"/>
        <v>298.21952557770106</v>
      </c>
      <c r="I557" s="710">
        <f t="shared" si="145"/>
        <v>298.19840710412922</v>
      </c>
      <c r="J557" s="710">
        <f t="shared" si="146"/>
        <v>298.18365142561834</v>
      </c>
      <c r="K557" s="710">
        <f t="shared" si="147"/>
        <v>298.17492458712036</v>
      </c>
      <c r="L557" s="710">
        <f t="shared" si="148"/>
        <v>298.17202747576266</v>
      </c>
      <c r="N557" s="580">
        <v>483</v>
      </c>
      <c r="O557" s="710">
        <f t="shared" si="149"/>
        <v>1.8304074245852038</v>
      </c>
      <c r="P557" s="710">
        <f t="shared" si="150"/>
        <v>860.69142366635515</v>
      </c>
      <c r="Q557" s="710">
        <f t="shared" si="151"/>
        <v>848.61297047621133</v>
      </c>
      <c r="R557" s="710">
        <f t="shared" si="152"/>
        <v>839.93129983228903</v>
      </c>
      <c r="S557" s="710">
        <f t="shared" si="153"/>
        <v>834.68691226972487</v>
      </c>
      <c r="T557" s="710">
        <f t="shared" si="154"/>
        <v>832.90405945431587</v>
      </c>
    </row>
    <row r="558" spans="2:20">
      <c r="B558" s="580">
        <v>484</v>
      </c>
      <c r="C558" s="710">
        <f t="shared" si="139"/>
        <v>1.8341970879901421</v>
      </c>
      <c r="D558" s="710">
        <f t="shared" si="140"/>
        <v>1439.6468871742634</v>
      </c>
      <c r="E558" s="710">
        <f t="shared" si="141"/>
        <v>661.85331069382698</v>
      </c>
      <c r="F558" s="710">
        <f t="shared" si="142"/>
        <v>374.1282771099028</v>
      </c>
      <c r="G558" s="710">
        <f t="shared" si="143"/>
        <v>309.56967587634307</v>
      </c>
      <c r="H558" s="717">
        <f t="shared" si="144"/>
        <v>298.22120203749637</v>
      </c>
      <c r="I558" s="710">
        <f t="shared" si="145"/>
        <v>298.1999676898327</v>
      </c>
      <c r="J558" s="710">
        <f t="shared" si="146"/>
        <v>298.18513010306162</v>
      </c>
      <c r="K558" s="710">
        <f t="shared" si="147"/>
        <v>298.17635442868266</v>
      </c>
      <c r="L558" s="710">
        <f t="shared" si="148"/>
        <v>298.17344101456052</v>
      </c>
      <c r="N558" s="580">
        <v>484</v>
      </c>
      <c r="O558" s="710">
        <f t="shared" si="149"/>
        <v>1.8341970879901421</v>
      </c>
      <c r="P558" s="710">
        <f t="shared" si="150"/>
        <v>861.51067160747834</v>
      </c>
      <c r="Q558" s="710">
        <f t="shared" si="151"/>
        <v>849.44609023392184</v>
      </c>
      <c r="R558" s="710">
        <f t="shared" si="152"/>
        <v>840.77435304778237</v>
      </c>
      <c r="S558" s="710">
        <f t="shared" si="153"/>
        <v>835.53591362633642</v>
      </c>
      <c r="T558" s="710">
        <f t="shared" si="154"/>
        <v>833.75499551707787</v>
      </c>
    </row>
    <row r="559" spans="2:20">
      <c r="B559" s="580">
        <v>485</v>
      </c>
      <c r="C559" s="710">
        <f t="shared" si="139"/>
        <v>1.8379867513950805</v>
      </c>
      <c r="D559" s="710">
        <f t="shared" si="140"/>
        <v>1439.7415708634639</v>
      </c>
      <c r="E559" s="710">
        <f t="shared" si="141"/>
        <v>662.42880267082944</v>
      </c>
      <c r="F559" s="710">
        <f t="shared" si="142"/>
        <v>374.39034349472888</v>
      </c>
      <c r="G559" s="710">
        <f t="shared" si="143"/>
        <v>309.63216101613585</v>
      </c>
      <c r="H559" s="717">
        <f t="shared" si="144"/>
        <v>298.22288713273952</v>
      </c>
      <c r="I559" s="710">
        <f t="shared" si="145"/>
        <v>298.20153660624476</v>
      </c>
      <c r="J559" s="710">
        <f t="shared" si="146"/>
        <v>298.18661689207875</v>
      </c>
      <c r="K559" s="710">
        <f t="shared" si="147"/>
        <v>298.1777922495553</v>
      </c>
      <c r="L559" s="710">
        <f t="shared" si="148"/>
        <v>298.17486248802402</v>
      </c>
      <c r="N559" s="580">
        <v>485</v>
      </c>
      <c r="O559" s="710">
        <f t="shared" si="149"/>
        <v>1.8379867513950805</v>
      </c>
      <c r="P559" s="710">
        <f t="shared" si="150"/>
        <v>862.32896968139676</v>
      </c>
      <c r="Q559" s="710">
        <f t="shared" si="151"/>
        <v>850.27824404091632</v>
      </c>
      <c r="R559" s="710">
        <f t="shared" si="152"/>
        <v>841.6164287953311</v>
      </c>
      <c r="S559" s="710">
        <f t="shared" si="153"/>
        <v>836.3839306185024</v>
      </c>
      <c r="T559" s="710">
        <f t="shared" si="154"/>
        <v>834.60494497222237</v>
      </c>
    </row>
    <row r="560" spans="2:20">
      <c r="B560" s="580">
        <v>486</v>
      </c>
      <c r="C560" s="710">
        <f t="shared" si="139"/>
        <v>1.8417764148000189</v>
      </c>
      <c r="D560" s="710">
        <f t="shared" si="140"/>
        <v>1439.8360215769153</v>
      </c>
      <c r="E560" s="710">
        <f t="shared" si="141"/>
        <v>663.00336197171453</v>
      </c>
      <c r="F560" s="710">
        <f t="shared" si="142"/>
        <v>374.65254356801421</v>
      </c>
      <c r="G560" s="710">
        <f t="shared" si="143"/>
        <v>309.69480912796303</v>
      </c>
      <c r="H560" s="717">
        <f t="shared" si="144"/>
        <v>298.22458088398292</v>
      </c>
      <c r="I560" s="710">
        <f t="shared" si="145"/>
        <v>298.20311387436135</v>
      </c>
      <c r="J560" s="710">
        <f t="shared" si="146"/>
        <v>298.18811181397643</v>
      </c>
      <c r="K560" s="710">
        <f t="shared" si="147"/>
        <v>298.17923807122833</v>
      </c>
      <c r="L560" s="710">
        <f t="shared" si="148"/>
        <v>298.1762919177026</v>
      </c>
      <c r="N560" s="580">
        <v>486</v>
      </c>
      <c r="O560" s="710">
        <f t="shared" si="149"/>
        <v>1.8417764148000189</v>
      </c>
      <c r="P560" s="710">
        <f t="shared" si="150"/>
        <v>863.14631898942275</v>
      </c>
      <c r="Q560" s="710">
        <f t="shared" si="151"/>
        <v>851.10943301715463</v>
      </c>
      <c r="R560" s="710">
        <f t="shared" si="152"/>
        <v>842.4575282082485</v>
      </c>
      <c r="S560" s="710">
        <f t="shared" si="153"/>
        <v>837.23096438753225</v>
      </c>
      <c r="T560" s="710">
        <f t="shared" si="154"/>
        <v>835.45390896365984</v>
      </c>
    </row>
    <row r="561" spans="2:20">
      <c r="B561" s="580">
        <v>487</v>
      </c>
      <c r="C561" s="710">
        <f t="shared" si="139"/>
        <v>1.8455660782049572</v>
      </c>
      <c r="D561" s="710">
        <f t="shared" si="140"/>
        <v>1439.9302410231023</v>
      </c>
      <c r="E561" s="710">
        <f t="shared" si="141"/>
        <v>663.57699067038857</v>
      </c>
      <c r="F561" s="710">
        <f t="shared" si="142"/>
        <v>374.91487611190496</v>
      </c>
      <c r="G561" s="710">
        <f t="shared" si="143"/>
        <v>309.75761999622193</v>
      </c>
      <c r="H561" s="717">
        <f t="shared" si="144"/>
        <v>298.22628331174468</v>
      </c>
      <c r="I561" s="710">
        <f t="shared" si="145"/>
        <v>298.20469951514588</v>
      </c>
      <c r="J561" s="710">
        <f t="shared" si="146"/>
        <v>298.18961489003004</v>
      </c>
      <c r="K561" s="710">
        <f t="shared" si="147"/>
        <v>298.18069191516139</v>
      </c>
      <c r="L561" s="710">
        <f t="shared" si="148"/>
        <v>298.17772932511576</v>
      </c>
      <c r="N561" s="580">
        <v>487</v>
      </c>
      <c r="O561" s="710">
        <f t="shared" si="149"/>
        <v>1.8455660782049572</v>
      </c>
      <c r="P561" s="710">
        <f t="shared" si="150"/>
        <v>863.96272063159142</v>
      </c>
      <c r="Q561" s="710">
        <f t="shared" si="151"/>
        <v>851.93965828129819</v>
      </c>
      <c r="R561" s="710">
        <f t="shared" si="152"/>
        <v>843.2976524185342</v>
      </c>
      <c r="S561" s="710">
        <f t="shared" si="153"/>
        <v>838.07701607341244</v>
      </c>
      <c r="T561" s="710">
        <f t="shared" si="154"/>
        <v>836.30188863397427</v>
      </c>
    </row>
    <row r="562" spans="2:20">
      <c r="B562" s="580">
        <v>488</v>
      </c>
      <c r="C562" s="710">
        <f t="shared" si="139"/>
        <v>1.8493557416098954</v>
      </c>
      <c r="D562" s="710">
        <f t="shared" si="140"/>
        <v>1440.024230886788</v>
      </c>
      <c r="E562" s="710">
        <f t="shared" si="141"/>
        <v>664.14969083646315</v>
      </c>
      <c r="F562" s="710">
        <f t="shared" si="142"/>
        <v>375.17733991359006</v>
      </c>
      <c r="G562" s="710">
        <f t="shared" si="143"/>
        <v>309.82059340441015</v>
      </c>
      <c r="H562" s="717">
        <f t="shared" si="144"/>
        <v>298.22799443650831</v>
      </c>
      <c r="I562" s="710">
        <f t="shared" si="145"/>
        <v>298.20629354952916</v>
      </c>
      <c r="J562" s="710">
        <f t="shared" si="146"/>
        <v>298.19112614148378</v>
      </c>
      <c r="K562" s="710">
        <f t="shared" si="147"/>
        <v>298.18215380278355</v>
      </c>
      <c r="L562" s="710">
        <f t="shared" si="148"/>
        <v>298.17917473175254</v>
      </c>
      <c r="N562" s="580">
        <v>488</v>
      </c>
      <c r="O562" s="710">
        <f t="shared" si="149"/>
        <v>1.8493557416098954</v>
      </c>
      <c r="P562" s="710">
        <f t="shared" si="150"/>
        <v>864.77817570666264</v>
      </c>
      <c r="Q562" s="710">
        <f t="shared" si="151"/>
        <v>852.76892095071139</v>
      </c>
      <c r="R562" s="710">
        <f t="shared" si="152"/>
        <v>844.1368025568753</v>
      </c>
      <c r="S562" s="710">
        <f t="shared" si="153"/>
        <v>838.92208681480724</v>
      </c>
      <c r="T562" s="710">
        <f t="shared" si="154"/>
        <v>837.14888512442496</v>
      </c>
    </row>
    <row r="563" spans="2:20">
      <c r="B563" s="580">
        <v>489</v>
      </c>
      <c r="C563" s="710">
        <f t="shared" si="139"/>
        <v>1.8531454050148337</v>
      </c>
      <c r="D563" s="710">
        <f t="shared" si="140"/>
        <v>1440.1179928294007</v>
      </c>
      <c r="E563" s="710">
        <f t="shared" si="141"/>
        <v>664.7214645352434</v>
      </c>
      <c r="F563" s="710">
        <f t="shared" si="142"/>
        <v>375.43993376528272</v>
      </c>
      <c r="G563" s="710">
        <f t="shared" si="143"/>
        <v>309.88372913513365</v>
      </c>
      <c r="H563" s="717">
        <f t="shared" si="144"/>
        <v>298.22971427872272</v>
      </c>
      <c r="I563" s="710">
        <f t="shared" si="145"/>
        <v>298.20789599840901</v>
      </c>
      <c r="J563" s="710">
        <f t="shared" si="146"/>
        <v>298.19264558955018</v>
      </c>
      <c r="K563" s="710">
        <f t="shared" si="147"/>
        <v>298.18362375549333</v>
      </c>
      <c r="L563" s="710">
        <f t="shared" si="148"/>
        <v>298.18062815907155</v>
      </c>
      <c r="N563" s="580">
        <v>489</v>
      </c>
      <c r="O563" s="710">
        <f t="shared" si="149"/>
        <v>1.8531454050148337</v>
      </c>
      <c r="P563" s="710">
        <f t="shared" si="150"/>
        <v>865.59268531212217</v>
      </c>
      <c r="Q563" s="710">
        <f t="shared" si="151"/>
        <v>853.59722214146336</v>
      </c>
      <c r="R563" s="710">
        <f t="shared" si="152"/>
        <v>844.97497975264764</v>
      </c>
      <c r="S563" s="710">
        <f t="shared" si="153"/>
        <v>839.76617774906128</v>
      </c>
      <c r="T563" s="710">
        <f t="shared" si="154"/>
        <v>837.99489957494814</v>
      </c>
    </row>
    <row r="564" spans="2:20">
      <c r="B564" s="580">
        <v>490</v>
      </c>
      <c r="C564" s="710">
        <f t="shared" si="139"/>
        <v>1.8569350684197721</v>
      </c>
      <c r="D564" s="710">
        <f t="shared" si="140"/>
        <v>1440.2115284894144</v>
      </c>
      <c r="E564" s="710">
        <f t="shared" si="141"/>
        <v>665.29231382771627</v>
      </c>
      <c r="F564" s="710">
        <f t="shared" si="142"/>
        <v>375.70265646420296</v>
      </c>
      <c r="G564" s="710">
        <f t="shared" si="143"/>
        <v>309.94702697011468</v>
      </c>
      <c r="H564" s="717">
        <f t="shared" si="144"/>
        <v>298.23144285880215</v>
      </c>
      <c r="I564" s="710">
        <f t="shared" si="145"/>
        <v>298.20950688265037</v>
      </c>
      <c r="J564" s="710">
        <f t="shared" si="146"/>
        <v>298.19417325541025</v>
      </c>
      <c r="K564" s="710">
        <f t="shared" si="147"/>
        <v>298.18510179465835</v>
      </c>
      <c r="L564" s="710">
        <f t="shared" si="148"/>
        <v>298.18208962850116</v>
      </c>
      <c r="N564" s="580">
        <v>490</v>
      </c>
      <c r="O564" s="710">
        <f t="shared" si="149"/>
        <v>1.8569350684197721</v>
      </c>
      <c r="P564" s="710">
        <f t="shared" si="150"/>
        <v>866.40625054418354</v>
      </c>
      <c r="Q564" s="710">
        <f t="shared" si="151"/>
        <v>854.42456296832881</v>
      </c>
      <c r="R564" s="710">
        <f t="shared" si="152"/>
        <v>845.81218513391786</v>
      </c>
      <c r="S564" s="710">
        <f t="shared" si="153"/>
        <v>840.60929001220006</v>
      </c>
      <c r="T564" s="710">
        <f t="shared" si="154"/>
        <v>838.83993312415816</v>
      </c>
    </row>
    <row r="565" spans="2:20">
      <c r="B565" s="580">
        <v>491</v>
      </c>
      <c r="C565" s="710">
        <f t="shared" si="139"/>
        <v>1.8607247318247104</v>
      </c>
      <c r="D565" s="710">
        <f t="shared" si="140"/>
        <v>1440.3048394827226</v>
      </c>
      <c r="E565" s="710">
        <f t="shared" si="141"/>
        <v>665.86224077054021</v>
      </c>
      <c r="F565" s="710">
        <f t="shared" si="142"/>
        <v>375.96550681255962</v>
      </c>
      <c r="G565" s="710">
        <f t="shared" si="143"/>
        <v>310.01048669019957</v>
      </c>
      <c r="H565" s="717">
        <f t="shared" si="144"/>
        <v>298.23318019712593</v>
      </c>
      <c r="I565" s="710">
        <f t="shared" si="145"/>
        <v>298.21112622308522</v>
      </c>
      <c r="J565" s="710">
        <f t="shared" si="146"/>
        <v>298.1957091602132</v>
      </c>
      <c r="K565" s="710">
        <f t="shared" si="147"/>
        <v>298.18658794161536</v>
      </c>
      <c r="L565" s="710">
        <f t="shared" si="148"/>
        <v>298.18355916143895</v>
      </c>
      <c r="N565" s="580">
        <v>491</v>
      </c>
      <c r="O565" s="710">
        <f t="shared" si="149"/>
        <v>1.8607247318247104</v>
      </c>
      <c r="P565" s="710">
        <f t="shared" si="150"/>
        <v>867.21887249778911</v>
      </c>
      <c r="Q565" s="710">
        <f t="shared" si="151"/>
        <v>855.25094454479029</v>
      </c>
      <c r="R565" s="710">
        <f t="shared" si="152"/>
        <v>846.64841982744474</v>
      </c>
      <c r="S565" s="710">
        <f t="shared" si="153"/>
        <v>841.45142473893191</v>
      </c>
      <c r="T565" s="710">
        <f t="shared" si="154"/>
        <v>839.68398690934941</v>
      </c>
    </row>
    <row r="566" spans="2:20">
      <c r="B566" s="580">
        <v>492</v>
      </c>
      <c r="C566" s="710">
        <f t="shared" si="139"/>
        <v>1.8645143952296486</v>
      </c>
      <c r="D566" s="710">
        <f t="shared" si="140"/>
        <v>1440.3979274030066</v>
      </c>
      <c r="E566" s="710">
        <f t="shared" si="141"/>
        <v>666.43124741603424</v>
      </c>
      <c r="F566" s="710">
        <f t="shared" si="142"/>
        <v>376.22848361753233</v>
      </c>
      <c r="G566" s="710">
        <f t="shared" si="143"/>
        <v>310.07410807536684</v>
      </c>
      <c r="H566" s="717">
        <f t="shared" si="144"/>
        <v>298.23492631403866</v>
      </c>
      <c r="I566" s="710">
        <f t="shared" si="145"/>
        <v>298.21275404051232</v>
      </c>
      <c r="J566" s="710">
        <f t="shared" si="146"/>
        <v>298.19725332507653</v>
      </c>
      <c r="K566" s="710">
        <f t="shared" si="147"/>
        <v>298.18808221766994</v>
      </c>
      <c r="L566" s="710">
        <f t="shared" si="148"/>
        <v>298.18503677925156</v>
      </c>
      <c r="N566" s="580">
        <v>492</v>
      </c>
      <c r="O566" s="710">
        <f t="shared" si="149"/>
        <v>1.8645143952296486</v>
      </c>
      <c r="P566" s="710">
        <f t="shared" si="150"/>
        <v>868.03055226661183</v>
      </c>
      <c r="Q566" s="710">
        <f t="shared" si="151"/>
        <v>856.07636798303906</v>
      </c>
      <c r="R566" s="710">
        <f t="shared" si="152"/>
        <v>847.48368495868056</v>
      </c>
      <c r="S566" s="710">
        <f t="shared" si="153"/>
        <v>842.2925830626499</v>
      </c>
      <c r="T566" s="710">
        <f t="shared" si="154"/>
        <v>840.52706206649736</v>
      </c>
    </row>
    <row r="567" spans="2:20">
      <c r="B567" s="580">
        <v>493</v>
      </c>
      <c r="C567" s="710">
        <f t="shared" si="139"/>
        <v>1.8683040586345869</v>
      </c>
      <c r="D567" s="710">
        <f t="shared" si="140"/>
        <v>1440.4907938220965</v>
      </c>
      <c r="E567" s="710">
        <f t="shared" si="141"/>
        <v>666.99933581216806</v>
      </c>
      <c r="F567" s="710">
        <f t="shared" si="142"/>
        <v>376.49158569125399</v>
      </c>
      <c r="G567" s="710">
        <f t="shared" si="143"/>
        <v>310.13789090473483</v>
      </c>
      <c r="H567" s="717">
        <f t="shared" si="144"/>
        <v>298.23668122984981</v>
      </c>
      <c r="I567" s="710">
        <f t="shared" si="145"/>
        <v>298.21439035569711</v>
      </c>
      <c r="J567" s="710">
        <f t="shared" si="146"/>
        <v>298.19880577108563</v>
      </c>
      <c r="K567" s="710">
        <f t="shared" si="147"/>
        <v>298.18958464409661</v>
      </c>
      <c r="L567" s="710">
        <f t="shared" si="148"/>
        <v>298.18652250327494</v>
      </c>
      <c r="N567" s="580">
        <v>493</v>
      </c>
      <c r="O567" s="710">
        <f t="shared" si="149"/>
        <v>1.8683040586345869</v>
      </c>
      <c r="P567" s="710">
        <f t="shared" si="150"/>
        <v>868.84129094305649</v>
      </c>
      <c r="Q567" s="710">
        <f t="shared" si="151"/>
        <v>856.90083439397711</v>
      </c>
      <c r="R567" s="710">
        <f t="shared" si="152"/>
        <v>848.31798165177258</v>
      </c>
      <c r="S567" s="710">
        <f t="shared" si="153"/>
        <v>843.13276611543301</v>
      </c>
      <c r="T567" s="710">
        <f t="shared" si="154"/>
        <v>841.36915973026055</v>
      </c>
    </row>
    <row r="568" spans="2:20">
      <c r="B568" s="580">
        <v>494</v>
      </c>
      <c r="C568" s="710">
        <f t="shared" si="139"/>
        <v>1.8720937220395253</v>
      </c>
      <c r="D568" s="710">
        <f t="shared" si="140"/>
        <v>1440.5834402903265</v>
      </c>
      <c r="E568" s="710">
        <f t="shared" si="141"/>
        <v>667.56650800255227</v>
      </c>
      <c r="F568" s="710">
        <f t="shared" si="142"/>
        <v>376.75481185079292</v>
      </c>
      <c r="G568" s="710">
        <f t="shared" si="143"/>
        <v>310.2018349565696</v>
      </c>
      <c r="H568" s="717">
        <f t="shared" si="144"/>
        <v>298.23844496483377</v>
      </c>
      <c r="I568" s="710">
        <f t="shared" si="145"/>
        <v>298.21603518937178</v>
      </c>
      <c r="J568" s="710">
        <f t="shared" si="146"/>
        <v>298.20036651929382</v>
      </c>
      <c r="K568" s="710">
        <f t="shared" si="147"/>
        <v>298.1910952421386</v>
      </c>
      <c r="L568" s="710">
        <f t="shared" si="148"/>
        <v>298.18801635481384</v>
      </c>
      <c r="N568" s="580">
        <v>494</v>
      </c>
      <c r="O568" s="710">
        <f t="shared" si="149"/>
        <v>1.8720937220395253</v>
      </c>
      <c r="P568" s="710">
        <f t="shared" si="150"/>
        <v>869.65108961826149</v>
      </c>
      <c r="Q568" s="710">
        <f t="shared" si="151"/>
        <v>857.72434488721819</v>
      </c>
      <c r="R568" s="710">
        <f t="shared" si="152"/>
        <v>849.15131102956491</v>
      </c>
      <c r="S568" s="710">
        <f t="shared" si="153"/>
        <v>843.97197502804693</v>
      </c>
      <c r="T568" s="710">
        <f t="shared" si="154"/>
        <v>842.21028103398226</v>
      </c>
    </row>
    <row r="569" spans="2:20">
      <c r="B569" s="580">
        <v>495</v>
      </c>
      <c r="C569" s="710">
        <f t="shared" si="139"/>
        <v>1.8758833854444636</v>
      </c>
      <c r="D569" s="710">
        <f t="shared" si="140"/>
        <v>1440.6758683368846</v>
      </c>
      <c r="E569" s="710">
        <f t="shared" si="141"/>
        <v>668.13276602642918</v>
      </c>
      <c r="F569" s="710">
        <f t="shared" si="142"/>
        <v>377.0181609181351</v>
      </c>
      <c r="G569" s="710">
        <f t="shared" si="143"/>
        <v>310.26594000829272</v>
      </c>
      <c r="H569" s="717">
        <f t="shared" si="144"/>
        <v>298.24021753922989</v>
      </c>
      <c r="I569" s="710">
        <f t="shared" si="145"/>
        <v>298.21768856223503</v>
      </c>
      <c r="J569" s="710">
        <f t="shared" si="146"/>
        <v>298.2019355907222</v>
      </c>
      <c r="K569" s="710">
        <f t="shared" si="147"/>
        <v>298.1926140330076</v>
      </c>
      <c r="L569" s="710">
        <f t="shared" si="148"/>
        <v>298.18951835514196</v>
      </c>
      <c r="N569" s="580">
        <v>495</v>
      </c>
      <c r="O569" s="710">
        <f t="shared" si="149"/>
        <v>1.8758833854444636</v>
      </c>
      <c r="P569" s="710">
        <f t="shared" si="150"/>
        <v>870.45994938209981</v>
      </c>
      <c r="Q569" s="710">
        <f t="shared" si="151"/>
        <v>858.54690057108962</v>
      </c>
      <c r="R569" s="710">
        <f t="shared" si="152"/>
        <v>849.98367421359956</v>
      </c>
      <c r="S569" s="710">
        <f t="shared" si="153"/>
        <v>844.81021092994717</v>
      </c>
      <c r="T569" s="710">
        <f t="shared" si="154"/>
        <v>843.05042710969121</v>
      </c>
    </row>
    <row r="570" spans="2:20">
      <c r="B570" s="580">
        <v>496</v>
      </c>
      <c r="C570" s="710">
        <f t="shared" si="139"/>
        <v>1.879673048849402</v>
      </c>
      <c r="D570" s="710">
        <f t="shared" si="140"/>
        <v>1440.7680794701569</v>
      </c>
      <c r="E570" s="710">
        <f t="shared" si="141"/>
        <v>668.69811191866415</v>
      </c>
      <c r="F570" s="710">
        <f t="shared" si="142"/>
        <v>377.28163172016656</v>
      </c>
      <c r="G570" s="710">
        <f t="shared" si="143"/>
        <v>310.33020583648886</v>
      </c>
      <c r="H570" s="717">
        <f t="shared" si="144"/>
        <v>298.241998973242</v>
      </c>
      <c r="I570" s="710">
        <f t="shared" si="145"/>
        <v>298.21935049495181</v>
      </c>
      <c r="J570" s="710">
        <f t="shared" si="146"/>
        <v>298.20351300635963</v>
      </c>
      <c r="K570" s="710">
        <f t="shared" si="147"/>
        <v>298.19414103788375</v>
      </c>
      <c r="L570" s="710">
        <f t="shared" si="148"/>
        <v>298.19102852550157</v>
      </c>
      <c r="N570" s="580">
        <v>496</v>
      </c>
      <c r="O570" s="710">
        <f t="shared" si="149"/>
        <v>1.879673048849402</v>
      </c>
      <c r="P570" s="710">
        <f t="shared" si="150"/>
        <v>871.26787132318111</v>
      </c>
      <c r="Q570" s="710">
        <f t="shared" si="151"/>
        <v>859.36850255263369</v>
      </c>
      <c r="R570" s="710">
        <f t="shared" si="152"/>
        <v>850.81507232411832</v>
      </c>
      <c r="S570" s="710">
        <f t="shared" si="153"/>
        <v>845.64747494927917</v>
      </c>
      <c r="T570" s="710">
        <f t="shared" si="154"/>
        <v>843.88959908810375</v>
      </c>
    </row>
    <row r="571" spans="2:20">
      <c r="B571" s="580">
        <v>497</v>
      </c>
      <c r="C571" s="710">
        <f t="shared" si="139"/>
        <v>1.8834627122543401</v>
      </c>
      <c r="D571" s="710">
        <f t="shared" si="140"/>
        <v>1440.8600751780648</v>
      </c>
      <c r="E571" s="710">
        <f t="shared" si="141"/>
        <v>669.26254770973742</v>
      </c>
      <c r="F571" s="710">
        <f t="shared" si="142"/>
        <v>377.54522308865575</v>
      </c>
      <c r="G571" s="710">
        <f t="shared" si="143"/>
        <v>310.39463221691346</v>
      </c>
      <c r="H571" s="717">
        <f t="shared" si="144"/>
        <v>298.24378928703879</v>
      </c>
      <c r="I571" s="710">
        <f t="shared" si="145"/>
        <v>298.22102100815357</v>
      </c>
      <c r="J571" s="710">
        <f t="shared" si="146"/>
        <v>298.20509878716229</v>
      </c>
      <c r="K571" s="710">
        <f t="shared" si="147"/>
        <v>298.19567627791548</v>
      </c>
      <c r="L571" s="710">
        <f t="shared" si="148"/>
        <v>298.19254688710356</v>
      </c>
      <c r="N571" s="580">
        <v>497</v>
      </c>
      <c r="O571" s="710">
        <f t="shared" si="149"/>
        <v>1.8834627122543401</v>
      </c>
      <c r="P571" s="710">
        <f t="shared" si="150"/>
        <v>872.07485652885271</v>
      </c>
      <c r="Q571" s="710">
        <f t="shared" si="151"/>
        <v>860.18915193760915</v>
      </c>
      <c r="R571" s="710">
        <f t="shared" si="152"/>
        <v>851.64550648006423</v>
      </c>
      <c r="S571" s="710">
        <f t="shared" si="153"/>
        <v>846.48376821288059</v>
      </c>
      <c r="T571" s="710">
        <f t="shared" si="154"/>
        <v>844.72779809862539</v>
      </c>
    </row>
    <row r="572" spans="2:20">
      <c r="B572" s="580">
        <v>498</v>
      </c>
      <c r="C572" s="710">
        <f t="shared" si="139"/>
        <v>1.8872523756592785</v>
      </c>
      <c r="D572" s="710">
        <f t="shared" si="140"/>
        <v>1440.9518569283969</v>
      </c>
      <c r="E572" s="710">
        <f t="shared" si="141"/>
        <v>669.82607542573521</v>
      </c>
      <c r="F572" s="710">
        <f t="shared" si="142"/>
        <v>377.80893386023581</v>
      </c>
      <c r="G572" s="710">
        <f t="shared" si="143"/>
        <v>310.45921892450059</v>
      </c>
      <c r="H572" s="717">
        <f t="shared" si="144"/>
        <v>298.24558850075334</v>
      </c>
      <c r="I572" s="710">
        <f t="shared" si="145"/>
        <v>298.2227001224378</v>
      </c>
      <c r="J572" s="710">
        <f t="shared" si="146"/>
        <v>298.20669295405406</v>
      </c>
      <c r="K572" s="710">
        <f t="shared" si="147"/>
        <v>298.19721977421955</v>
      </c>
      <c r="L572" s="710">
        <f t="shared" si="148"/>
        <v>298.19407346112729</v>
      </c>
      <c r="N572" s="580">
        <v>498</v>
      </c>
      <c r="O572" s="710">
        <f t="shared" si="149"/>
        <v>1.8872523756592785</v>
      </c>
      <c r="P572" s="710">
        <f t="shared" si="150"/>
        <v>872.88090608520122</v>
      </c>
      <c r="Q572" s="710">
        <f t="shared" si="151"/>
        <v>861.00884983049264</v>
      </c>
      <c r="R572" s="710">
        <f t="shared" si="152"/>
        <v>852.47497779908281</v>
      </c>
      <c r="S572" s="710">
        <f t="shared" si="153"/>
        <v>847.3190918462825</v>
      </c>
      <c r="T572" s="710">
        <f t="shared" si="154"/>
        <v>845.56502526935219</v>
      </c>
    </row>
    <row r="573" spans="2:20">
      <c r="B573" s="580">
        <v>499</v>
      </c>
      <c r="C573" s="710">
        <f t="shared" si="139"/>
        <v>1.8910420390642169</v>
      </c>
      <c r="D573" s="710">
        <f t="shared" si="140"/>
        <v>1441.0434261691362</v>
      </c>
      <c r="E573" s="710">
        <f t="shared" si="141"/>
        <v>670.38869708834329</v>
      </c>
      <c r="F573" s="710">
        <f t="shared" si="142"/>
        <v>378.07276287638734</v>
      </c>
      <c r="G573" s="710">
        <f t="shared" si="143"/>
        <v>310.52396573337023</v>
      </c>
      <c r="H573" s="717">
        <f t="shared" si="144"/>
        <v>298.24739663448332</v>
      </c>
      <c r="I573" s="710">
        <f t="shared" si="145"/>
        <v>298.22438785836823</v>
      </c>
      <c r="J573" s="710">
        <f t="shared" si="146"/>
        <v>298.20829552792588</v>
      </c>
      <c r="K573" s="710">
        <f t="shared" si="147"/>
        <v>298.19877154788054</v>
      </c>
      <c r="L573" s="710">
        <f t="shared" si="148"/>
        <v>298.19560826872038</v>
      </c>
      <c r="N573" s="580">
        <v>499</v>
      </c>
      <c r="O573" s="710">
        <f t="shared" si="149"/>
        <v>1.8910420390642169</v>
      </c>
      <c r="P573" s="710">
        <f t="shared" si="150"/>
        <v>873.68602107705408</v>
      </c>
      <c r="Q573" s="710">
        <f t="shared" si="151"/>
        <v>861.8275973344804</v>
      </c>
      <c r="R573" s="710">
        <f t="shared" si="152"/>
        <v>853.30348739752367</v>
      </c>
      <c r="S573" s="710">
        <f t="shared" si="153"/>
        <v>848.15344697371108</v>
      </c>
      <c r="T573" s="710">
        <f t="shared" si="154"/>
        <v>846.40128172707193</v>
      </c>
    </row>
    <row r="574" spans="2:20">
      <c r="B574" s="580">
        <v>500</v>
      </c>
      <c r="C574" s="710">
        <f t="shared" si="139"/>
        <v>1.8948317024691552</v>
      </c>
      <c r="D574" s="710">
        <f t="shared" si="140"/>
        <v>1441.1347843287811</v>
      </c>
      <c r="E574" s="710">
        <f t="shared" si="141"/>
        <v>670.95041471483887</v>
      </c>
      <c r="F574" s="710">
        <f t="shared" si="142"/>
        <v>378.33670898342052</v>
      </c>
      <c r="G574" s="710">
        <f t="shared" si="143"/>
        <v>310.5888724168363</v>
      </c>
      <c r="H574" s="717">
        <f t="shared" si="144"/>
        <v>298.24921370829065</v>
      </c>
      <c r="I574" s="710">
        <f t="shared" si="145"/>
        <v>298.22608423647443</v>
      </c>
      <c r="J574" s="710">
        <f t="shared" si="146"/>
        <v>298.2099065296361</v>
      </c>
      <c r="K574" s="710">
        <f t="shared" si="147"/>
        <v>298.2003316199511</v>
      </c>
      <c r="L574" s="710">
        <f t="shared" si="148"/>
        <v>298.19715133099868</v>
      </c>
      <c r="N574" s="580">
        <v>500</v>
      </c>
      <c r="O574" s="710">
        <f t="shared" si="149"/>
        <v>1.8948317024691552</v>
      </c>
      <c r="P574" s="710">
        <f t="shared" si="150"/>
        <v>874.490202587981</v>
      </c>
      <c r="Q574" s="710">
        <f t="shared" si="151"/>
        <v>862.64539555148917</v>
      </c>
      <c r="R574" s="710">
        <f t="shared" si="152"/>
        <v>854.1310363904422</v>
      </c>
      <c r="S574" s="710">
        <f t="shared" si="153"/>
        <v>848.98683471808886</v>
      </c>
      <c r="T574" s="710">
        <f t="shared" si="154"/>
        <v>847.23656859726646</v>
      </c>
    </row>
    <row r="575" spans="2:20">
      <c r="B575" s="580">
        <v>501</v>
      </c>
      <c r="C575" s="710">
        <f t="shared" si="139"/>
        <v>1.8986213658740934</v>
      </c>
      <c r="D575" s="710">
        <f t="shared" si="140"/>
        <v>1441.225932816661</v>
      </c>
      <c r="E575" s="710">
        <f t="shared" si="141"/>
        <v>671.51123031808413</v>
      </c>
      <c r="F575" s="710">
        <f t="shared" si="142"/>
        <v>378.60077103245789</v>
      </c>
      <c r="G575" s="710">
        <f t="shared" si="143"/>
        <v>310.65393874741358</v>
      </c>
      <c r="H575" s="717">
        <f t="shared" si="144"/>
        <v>298.25103974220156</v>
      </c>
      <c r="I575" s="710">
        <f t="shared" si="145"/>
        <v>298.22778927725204</v>
      </c>
      <c r="J575" s="710">
        <f t="shared" si="146"/>
        <v>298.21152598000998</v>
      </c>
      <c r="K575" s="710">
        <f t="shared" si="147"/>
        <v>298.20190001145181</v>
      </c>
      <c r="L575" s="710">
        <f t="shared" si="148"/>
        <v>298.19870266904604</v>
      </c>
      <c r="N575" s="580">
        <v>501</v>
      </c>
      <c r="O575" s="710">
        <f t="shared" si="149"/>
        <v>1.8986213658740934</v>
      </c>
      <c r="P575" s="710">
        <f t="shared" si="150"/>
        <v>875.29345170029501</v>
      </c>
      <c r="Q575" s="710">
        <f t="shared" si="151"/>
        <v>863.46224558215852</v>
      </c>
      <c r="R575" s="710">
        <f t="shared" si="152"/>
        <v>854.9576258916012</v>
      </c>
      <c r="S575" s="710">
        <f t="shared" si="153"/>
        <v>849.81925620103652</v>
      </c>
      <c r="T575" s="710">
        <f t="shared" si="154"/>
        <v>848.07088700411225</v>
      </c>
    </row>
    <row r="576" spans="2:20">
      <c r="B576" s="580">
        <v>502</v>
      </c>
      <c r="C576" s="710">
        <f t="shared" si="139"/>
        <v>1.9024110292790317</v>
      </c>
      <c r="D576" s="710">
        <f t="shared" si="140"/>
        <v>1441.3168730232469</v>
      </c>
      <c r="E576" s="710">
        <f t="shared" si="141"/>
        <v>672.07114590651986</v>
      </c>
      <c r="F576" s="710">
        <f t="shared" si="142"/>
        <v>378.86494787941689</v>
      </c>
      <c r="G576" s="710">
        <f t="shared" si="143"/>
        <v>310.71916449682561</v>
      </c>
      <c r="H576" s="717">
        <f t="shared" si="144"/>
        <v>298.25287475620655</v>
      </c>
      <c r="I576" s="710">
        <f t="shared" si="145"/>
        <v>298.2295030011623</v>
      </c>
      <c r="J576" s="710">
        <f t="shared" si="146"/>
        <v>298.21315389983988</v>
      </c>
      <c r="K576" s="710">
        <f t="shared" si="147"/>
        <v>298.2034767433708</v>
      </c>
      <c r="L576" s="710">
        <f t="shared" si="148"/>
        <v>298.20026230391443</v>
      </c>
      <c r="N576" s="580">
        <v>502</v>
      </c>
      <c r="O576" s="710">
        <f t="shared" si="149"/>
        <v>1.9024110292790317</v>
      </c>
      <c r="P576" s="710">
        <f t="shared" si="150"/>
        <v>876.09576949505458</v>
      </c>
      <c r="Q576" s="710">
        <f t="shared" si="151"/>
        <v>864.27814852585175</v>
      </c>
      <c r="R576" s="710">
        <f t="shared" si="152"/>
        <v>855.78325701347171</v>
      </c>
      <c r="S576" s="710">
        <f t="shared" si="153"/>
        <v>850.65071254287443</v>
      </c>
      <c r="T576" s="710">
        <f t="shared" si="154"/>
        <v>848.90423807048251</v>
      </c>
    </row>
    <row r="577" spans="2:20">
      <c r="B577" s="580">
        <v>503</v>
      </c>
      <c r="C577" s="710">
        <f t="shared" si="139"/>
        <v>1.9062006926839701</v>
      </c>
      <c r="D577" s="710">
        <f t="shared" si="140"/>
        <v>1441.4076063204564</v>
      </c>
      <c r="E577" s="710">
        <f t="shared" si="141"/>
        <v>672.63016348415874</v>
      </c>
      <c r="F577" s="710">
        <f t="shared" si="142"/>
        <v>379.12923838499239</v>
      </c>
      <c r="G577" s="710">
        <f t="shared" si="143"/>
        <v>310.78454943601207</v>
      </c>
      <c r="H577" s="717">
        <f t="shared" si="144"/>
        <v>298.25471877026018</v>
      </c>
      <c r="I577" s="710">
        <f t="shared" si="145"/>
        <v>298.23122542863229</v>
      </c>
      <c r="J577" s="710">
        <f t="shared" si="146"/>
        <v>298.21479030988496</v>
      </c>
      <c r="K577" s="710">
        <f t="shared" si="147"/>
        <v>298.20506183666379</v>
      </c>
      <c r="L577" s="710">
        <f t="shared" si="148"/>
        <v>298.20183025662351</v>
      </c>
      <c r="N577" s="580">
        <v>503</v>
      </c>
      <c r="O577" s="710">
        <f t="shared" si="149"/>
        <v>1.9062006926839701</v>
      </c>
      <c r="P577" s="710">
        <f t="shared" si="150"/>
        <v>876.89715705206481</v>
      </c>
      <c r="Q577" s="710">
        <f t="shared" si="151"/>
        <v>865.09310548065741</v>
      </c>
      <c r="R577" s="710">
        <f t="shared" si="152"/>
        <v>856.60793086723515</v>
      </c>
      <c r="S577" s="710">
        <f t="shared" si="153"/>
        <v>851.48120486262383</v>
      </c>
      <c r="T577" s="710">
        <f t="shared" si="154"/>
        <v>849.73662291794847</v>
      </c>
    </row>
    <row r="578" spans="2:20">
      <c r="B578" s="580">
        <v>504</v>
      </c>
      <c r="C578" s="710">
        <f t="shared" si="139"/>
        <v>1.9099903560889084</v>
      </c>
      <c r="D578" s="710">
        <f t="shared" si="140"/>
        <v>1441.4981340619538</v>
      </c>
      <c r="E578" s="710">
        <f t="shared" si="141"/>
        <v>673.18828505058036</v>
      </c>
      <c r="F578" s="710">
        <f t="shared" si="142"/>
        <v>379.39364141463932</v>
      </c>
      <c r="G578" s="710">
        <f t="shared" si="143"/>
        <v>310.85009333513619</v>
      </c>
      <c r="H578" s="717">
        <f t="shared" si="144"/>
        <v>298.25657180428107</v>
      </c>
      <c r="I578" s="710">
        <f t="shared" si="145"/>
        <v>298.23295658005452</v>
      </c>
      <c r="J578" s="710">
        <f t="shared" si="146"/>
        <v>298.21643523087113</v>
      </c>
      <c r="K578" s="710">
        <f t="shared" si="147"/>
        <v>298.20665531225399</v>
      </c>
      <c r="L578" s="710">
        <f t="shared" si="148"/>
        <v>298.20340654816061</v>
      </c>
      <c r="N578" s="580">
        <v>504</v>
      </c>
      <c r="O578" s="710">
        <f t="shared" si="149"/>
        <v>1.9099903560889084</v>
      </c>
      <c r="P578" s="710">
        <f t="shared" si="150"/>
        <v>877.69761544987864</v>
      </c>
      <c r="Q578" s="710">
        <f t="shared" si="151"/>
        <v>865.90711754339111</v>
      </c>
      <c r="R578" s="710">
        <f t="shared" si="152"/>
        <v>857.43164856278452</v>
      </c>
      <c r="S578" s="710">
        <f t="shared" si="153"/>
        <v>852.31073427800857</v>
      </c>
      <c r="T578" s="710">
        <f t="shared" si="154"/>
        <v>850.56804266678125</v>
      </c>
    </row>
    <row r="579" spans="2:20">
      <c r="B579" s="580">
        <v>505</v>
      </c>
      <c r="C579" s="710">
        <f t="shared" si="139"/>
        <v>1.9137800194938468</v>
      </c>
      <c r="D579" s="710">
        <f t="shared" si="140"/>
        <v>1441.5884575834457</v>
      </c>
      <c r="E579" s="710">
        <f t="shared" si="141"/>
        <v>673.74551260092505</v>
      </c>
      <c r="F579" s="710">
        <f t="shared" si="142"/>
        <v>379.6581558385555</v>
      </c>
      <c r="G579" s="710">
        <f t="shared" si="143"/>
        <v>310.91579596359202</v>
      </c>
      <c r="H579" s="717">
        <f t="shared" si="144"/>
        <v>298.25843387815166</v>
      </c>
      <c r="I579" s="710">
        <f t="shared" si="145"/>
        <v>298.23469647578725</v>
      </c>
      <c r="J579" s="710">
        <f t="shared" si="146"/>
        <v>298.21808868349092</v>
      </c>
      <c r="K579" s="710">
        <f t="shared" si="147"/>
        <v>298.20825719103203</v>
      </c>
      <c r="L579" s="710">
        <f t="shared" si="148"/>
        <v>298.20499119948079</v>
      </c>
      <c r="N579" s="580">
        <v>505</v>
      </c>
      <c r="O579" s="710">
        <f t="shared" si="149"/>
        <v>1.9137800194938468</v>
      </c>
      <c r="P579" s="710">
        <f t="shared" si="150"/>
        <v>878.49714576579845</v>
      </c>
      <c r="Q579" s="710">
        <f t="shared" si="151"/>
        <v>866.72018580959661</v>
      </c>
      <c r="R579" s="710">
        <f t="shared" si="152"/>
        <v>858.25441120872597</v>
      </c>
      <c r="S579" s="710">
        <f t="shared" si="153"/>
        <v>853.13930190545648</v>
      </c>
      <c r="T579" s="710">
        <f t="shared" si="154"/>
        <v>851.398498435953</v>
      </c>
    </row>
    <row r="580" spans="2:20">
      <c r="B580" s="580">
        <v>506</v>
      </c>
      <c r="C580" s="710">
        <f t="shared" si="139"/>
        <v>1.9175696828987849</v>
      </c>
      <c r="D580" s="710">
        <f t="shared" si="140"/>
        <v>1441.6785782029704</v>
      </c>
      <c r="E580" s="710">
        <f t="shared" si="141"/>
        <v>674.30184812588914</v>
      </c>
      <c r="F580" s="710">
        <f t="shared" si="142"/>
        <v>379.92278053166444</v>
      </c>
      <c r="G580" s="710">
        <f t="shared" si="143"/>
        <v>310.98165709001182</v>
      </c>
      <c r="H580" s="717">
        <f t="shared" si="144"/>
        <v>298.26030501171846</v>
      </c>
      <c r="I580" s="710">
        <f t="shared" si="145"/>
        <v>298.2364451361538</v>
      </c>
      <c r="J580" s="710">
        <f t="shared" si="146"/>
        <v>298.21975068840345</v>
      </c>
      <c r="K580" s="710">
        <f t="shared" si="147"/>
        <v>298.20986749385565</v>
      </c>
      <c r="L580" s="710">
        <f t="shared" si="148"/>
        <v>298.2065842315065</v>
      </c>
      <c r="N580" s="580">
        <v>506</v>
      </c>
      <c r="O580" s="710">
        <f t="shared" si="149"/>
        <v>1.9175696828987849</v>
      </c>
      <c r="P580" s="710">
        <f t="shared" si="150"/>
        <v>879.29574907587778</v>
      </c>
      <c r="Q580" s="710">
        <f t="shared" si="151"/>
        <v>867.53231137354737</v>
      </c>
      <c r="R580" s="710">
        <f t="shared" si="152"/>
        <v>859.07621991238045</v>
      </c>
      <c r="S580" s="710">
        <f t="shared" si="153"/>
        <v>853.96690886010106</v>
      </c>
      <c r="T580" s="710">
        <f t="shared" si="154"/>
        <v>852.227991343138</v>
      </c>
    </row>
    <row r="581" spans="2:20">
      <c r="B581" s="580">
        <v>507</v>
      </c>
      <c r="C581" s="710">
        <f t="shared" si="139"/>
        <v>1.9213593463037233</v>
      </c>
      <c r="D581" s="710">
        <f t="shared" si="140"/>
        <v>1441.7684972211832</v>
      </c>
      <c r="E581" s="710">
        <f t="shared" si="141"/>
        <v>674.85729361172037</v>
      </c>
      <c r="F581" s="710">
        <f t="shared" si="142"/>
        <v>380.18751437359788</v>
      </c>
      <c r="G581" s="710">
        <f t="shared" si="143"/>
        <v>311.04767648227335</v>
      </c>
      <c r="H581" s="717">
        <f t="shared" si="144"/>
        <v>298.26218522479161</v>
      </c>
      <c r="I581" s="710">
        <f t="shared" si="145"/>
        <v>298.23820258144303</v>
      </c>
      <c r="J581" s="710">
        <f t="shared" si="146"/>
        <v>298.22142126623424</v>
      </c>
      <c r="K581" s="710">
        <f t="shared" si="147"/>
        <v>298.21148624154978</v>
      </c>
      <c r="L581" s="710">
        <f t="shared" si="148"/>
        <v>298.20818566512753</v>
      </c>
      <c r="N581" s="580">
        <v>507</v>
      </c>
      <c r="O581" s="710">
        <f t="shared" si="149"/>
        <v>1.9213593463037233</v>
      </c>
      <c r="P581" s="710">
        <f t="shared" si="150"/>
        <v>880.09342645492245</v>
      </c>
      <c r="Q581" s="710">
        <f t="shared" si="151"/>
        <v>868.34349532824831</v>
      </c>
      <c r="R581" s="710">
        <f t="shared" si="152"/>
        <v>859.89707577978481</v>
      </c>
      <c r="S581" s="710">
        <f t="shared" si="153"/>
        <v>854.79355625578307</v>
      </c>
      <c r="T581" s="710">
        <f t="shared" si="154"/>
        <v>853.05652250471519</v>
      </c>
    </row>
    <row r="582" spans="2:20">
      <c r="B582" s="580">
        <v>508</v>
      </c>
      <c r="C582" s="710">
        <f t="shared" si="139"/>
        <v>1.9251490097086617</v>
      </c>
      <c r="D582" s="710">
        <f t="shared" si="140"/>
        <v>1441.8582159216376</v>
      </c>
      <c r="E582" s="710">
        <f t="shared" si="141"/>
        <v>675.41185104021315</v>
      </c>
      <c r="F582" s="710">
        <f t="shared" si="142"/>
        <v>380.45235624867888</v>
      </c>
      <c r="G582" s="710">
        <f t="shared" si="143"/>
        <v>311.11385390750718</v>
      </c>
      <c r="H582" s="717">
        <f t="shared" si="144"/>
        <v>298.26407453714495</v>
      </c>
      <c r="I582" s="710">
        <f t="shared" si="145"/>
        <v>298.23996883190898</v>
      </c>
      <c r="J582" s="710">
        <f t="shared" si="146"/>
        <v>298.22310043757511</v>
      </c>
      <c r="K582" s="710">
        <f t="shared" si="147"/>
        <v>298.21311345490636</v>
      </c>
      <c r="L582" s="710">
        <f t="shared" si="148"/>
        <v>298.20979552120099</v>
      </c>
      <c r="N582" s="580">
        <v>508</v>
      </c>
      <c r="O582" s="710">
        <f t="shared" si="149"/>
        <v>1.9251490097086617</v>
      </c>
      <c r="P582" s="710">
        <f t="shared" si="150"/>
        <v>880.89017897649205</v>
      </c>
      <c r="Q582" s="710">
        <f t="shared" si="151"/>
        <v>869.15373876543697</v>
      </c>
      <c r="R582" s="710">
        <f t="shared" si="152"/>
        <v>860.71697991569363</v>
      </c>
      <c r="S582" s="710">
        <f t="shared" si="153"/>
        <v>855.61924520505136</v>
      </c>
      <c r="T582" s="710">
        <f t="shared" si="154"/>
        <v>853.88409303576918</v>
      </c>
    </row>
    <row r="583" spans="2:20">
      <c r="B583" s="580">
        <v>509</v>
      </c>
      <c r="C583" s="710">
        <f t="shared" si="139"/>
        <v>1.9289386731136</v>
      </c>
      <c r="D583" s="710">
        <f t="shared" si="140"/>
        <v>1441.9477355710603</v>
      </c>
      <c r="E583" s="710">
        <f t="shared" si="141"/>
        <v>675.96552238870447</v>
      </c>
      <c r="F583" s="710">
        <f t="shared" si="142"/>
        <v>380.71730504590437</v>
      </c>
      <c r="G583" s="710">
        <f t="shared" si="143"/>
        <v>311.18018913210386</v>
      </c>
      <c r="H583" s="717">
        <f t="shared" si="144"/>
        <v>298.26597296851605</v>
      </c>
      <c r="I583" s="710">
        <f t="shared" si="145"/>
        <v>298.24174390777068</v>
      </c>
      <c r="J583" s="710">
        <f t="shared" si="146"/>
        <v>298.2247882229841</v>
      </c>
      <c r="K583" s="710">
        <f t="shared" si="147"/>
        <v>298.21474915468428</v>
      </c>
      <c r="L583" s="710">
        <f t="shared" si="148"/>
        <v>298.21141382055094</v>
      </c>
      <c r="N583" s="580">
        <v>509</v>
      </c>
      <c r="O583" s="710">
        <f t="shared" si="149"/>
        <v>1.9289386731136</v>
      </c>
      <c r="P583" s="710">
        <f t="shared" si="150"/>
        <v>881.68600771290153</v>
      </c>
      <c r="Q583" s="710">
        <f t="shared" si="151"/>
        <v>869.96304277558511</v>
      </c>
      <c r="R583" s="710">
        <f t="shared" si="152"/>
        <v>861.53593342358056</v>
      </c>
      <c r="S583" s="710">
        <f t="shared" si="153"/>
        <v>856.4439768191653</v>
      </c>
      <c r="T583" s="710">
        <f t="shared" si="154"/>
        <v>854.71070405009129</v>
      </c>
    </row>
    <row r="584" spans="2:20">
      <c r="B584" s="580">
        <v>510</v>
      </c>
      <c r="C584" s="710">
        <f t="shared" si="139"/>
        <v>1.9327283365185381</v>
      </c>
      <c r="D584" s="710">
        <f t="shared" si="140"/>
        <v>1442.0370574196229</v>
      </c>
      <c r="E584" s="710">
        <f t="shared" si="141"/>
        <v>676.51830963007035</v>
      </c>
      <c r="F584" s="710">
        <f t="shared" si="142"/>
        <v>380.98235965892854</v>
      </c>
      <c r="G584" s="710">
        <f t="shared" si="143"/>
        <v>311.24668192172106</v>
      </c>
      <c r="H584" s="717">
        <f t="shared" si="144"/>
        <v>298.26788053860594</v>
      </c>
      <c r="I584" s="710">
        <f t="shared" si="145"/>
        <v>298.24352782921221</v>
      </c>
      <c r="J584" s="710">
        <f t="shared" si="146"/>
        <v>298.22648464298544</v>
      </c>
      <c r="K584" s="710">
        <f t="shared" si="147"/>
        <v>298.21639336160905</v>
      </c>
      <c r="L584" s="710">
        <f t="shared" si="148"/>
        <v>298.21304058396885</v>
      </c>
      <c r="N584" s="580">
        <v>510</v>
      </c>
      <c r="O584" s="710">
        <f t="shared" si="149"/>
        <v>1.9327283365185381</v>
      </c>
      <c r="P584" s="710">
        <f t="shared" si="150"/>
        <v>882.48091373522254</v>
      </c>
      <c r="Q584" s="710">
        <f t="shared" si="151"/>
        <v>870.77140844789994</v>
      </c>
      <c r="R584" s="710">
        <f t="shared" si="152"/>
        <v>862.35393740563995</v>
      </c>
      <c r="S584" s="710">
        <f t="shared" si="153"/>
        <v>857.26775220809577</v>
      </c>
      <c r="T584" s="710">
        <f t="shared" si="154"/>
        <v>855.5363566601817</v>
      </c>
    </row>
    <row r="585" spans="2:20">
      <c r="B585" s="580">
        <v>511</v>
      </c>
      <c r="C585" s="710">
        <f t="shared" si="139"/>
        <v>1.9365179999234765</v>
      </c>
      <c r="D585" s="710">
        <f t="shared" si="140"/>
        <v>1442.1261827012077</v>
      </c>
      <c r="E585" s="710">
        <f t="shared" si="141"/>
        <v>677.07021473272198</v>
      </c>
      <c r="F585" s="710">
        <f t="shared" si="142"/>
        <v>381.24751898604546</v>
      </c>
      <c r="G585" s="710">
        <f t="shared" si="143"/>
        <v>311.31333204129095</v>
      </c>
      <c r="H585" s="717">
        <f t="shared" si="144"/>
        <v>298.26979726707918</v>
      </c>
      <c r="I585" s="710">
        <f t="shared" si="145"/>
        <v>298.24532061638268</v>
      </c>
      <c r="J585" s="710">
        <f t="shared" si="146"/>
        <v>298.22818971806919</v>
      </c>
      <c r="K585" s="710">
        <f t="shared" si="147"/>
        <v>298.21804609637309</v>
      </c>
      <c r="L585" s="710">
        <f t="shared" si="148"/>
        <v>298.21467583221255</v>
      </c>
      <c r="N585" s="580">
        <v>511</v>
      </c>
      <c r="O585" s="710">
        <f t="shared" si="149"/>
        <v>1.9365179999234765</v>
      </c>
      <c r="P585" s="710">
        <f t="shared" si="150"/>
        <v>883.27489811328473</v>
      </c>
      <c r="Q585" s="710">
        <f t="shared" si="151"/>
        <v>871.57883687032631</v>
      </c>
      <c r="R585" s="710">
        <f t="shared" si="152"/>
        <v>863.1709929627882</v>
      </c>
      <c r="S585" s="710">
        <f t="shared" si="153"/>
        <v>858.09057248052648</v>
      </c>
      <c r="T585" s="710">
        <f t="shared" si="154"/>
        <v>856.3610519772509</v>
      </c>
    </row>
    <row r="586" spans="2:20">
      <c r="B586" s="580">
        <v>512</v>
      </c>
      <c r="C586" s="710">
        <f t="shared" si="139"/>
        <v>1.9403076633284149</v>
      </c>
      <c r="D586" s="710">
        <f t="shared" si="140"/>
        <v>1442.2151126336707</v>
      </c>
      <c r="E586" s="710">
        <f t="shared" si="141"/>
        <v>677.6212396606029</v>
      </c>
      <c r="F586" s="710">
        <f t="shared" si="142"/>
        <v>381.51278193017203</v>
      </c>
      <c r="G586" s="710">
        <f t="shared" si="143"/>
        <v>311.3801392550269</v>
      </c>
      <c r="H586" s="717">
        <f t="shared" si="144"/>
        <v>298.2717231735636</v>
      </c>
      <c r="I586" s="710">
        <f t="shared" si="145"/>
        <v>298.24712228939597</v>
      </c>
      <c r="J586" s="710">
        <f t="shared" si="146"/>
        <v>298.22990346869153</v>
      </c>
      <c r="K586" s="710">
        <f t="shared" si="147"/>
        <v>298.21970737963517</v>
      </c>
      <c r="L586" s="710">
        <f t="shared" si="148"/>
        <v>298.21631958600716</v>
      </c>
      <c r="N586" s="580">
        <v>512</v>
      </c>
      <c r="O586" s="710">
        <f t="shared" si="149"/>
        <v>1.9403076633284149</v>
      </c>
      <c r="P586" s="710">
        <f t="shared" si="150"/>
        <v>884.06796191567764</v>
      </c>
      <c r="Q586" s="710">
        <f t="shared" si="151"/>
        <v>872.38532912954747</v>
      </c>
      <c r="R586" s="710">
        <f t="shared" si="152"/>
        <v>863.987101194665</v>
      </c>
      <c r="S586" s="710">
        <f t="shared" si="153"/>
        <v>858.91243874385577</v>
      </c>
      <c r="T586" s="710">
        <f t="shared" si="154"/>
        <v>857.18479111122053</v>
      </c>
    </row>
    <row r="587" spans="2:20">
      <c r="B587" s="580">
        <v>513</v>
      </c>
      <c r="C587" s="710">
        <f t="shared" ref="C587:C650" si="155">$C$73*B587</f>
        <v>1.9440973267333532</v>
      </c>
      <c r="D587" s="710">
        <f t="shared" ref="D587:D650" si="156">(1-2*FoAb-2*FoAb*BiCombAb)*D586+2*FoAb*E586+2*FoAb*BiCombAb*Tcomb</f>
        <v>1442.3038484190986</v>
      </c>
      <c r="E587" s="710">
        <f t="shared" ref="E587:E650" si="157">FoAb*D586+(1-2*FoAb)*E586+FoAb*F586</f>
        <v>678.17138637318567</v>
      </c>
      <c r="F587" s="710">
        <f t="shared" ref="F587:F650" si="158">FoAb*E586+(1-2*FoAb)*F586+FoAb*G586</f>
        <v>381.77814739883127</v>
      </c>
      <c r="G587" s="710">
        <f t="shared" ref="G587:G650" si="159">FoAb*F586+(1-2*FoAb)*G586+FoAb*H586</f>
        <v>311.44710332643103</v>
      </c>
      <c r="H587" s="717">
        <f t="shared" ref="H587:H650" si="160">_FoN1*G586+(1-_FoN1-_FoN2)*H586+_FoN2*I586</f>
        <v>298.2736582776505</v>
      </c>
      <c r="I587" s="710">
        <f t="shared" ref="I587:I650" si="161">FoCase*H586+(1-2*FoCase)*I586+FoCase*J586</f>
        <v>298.2489328683306</v>
      </c>
      <c r="J587" s="710">
        <f t="shared" ref="J587:J650" si="162">FoCase*I586+(1-2*FoCase)*J586+FoCase*K586</f>
        <v>298.23162591527426</v>
      </c>
      <c r="K587" s="710">
        <f t="shared" ref="K587:K650" si="163">FoCase*J586+(1-2*FoCase)*K586+FoCase*L586</f>
        <v>298.22137723202064</v>
      </c>
      <c r="L587" s="710">
        <f t="shared" ref="L587:L650" si="164">(1-2*FoCase-2*FoCase*BiAtmCase)*L586+2*FoCase*K586+2*FoCase*BiAtmCase*Tatm</f>
        <v>298.21797186604425</v>
      </c>
      <c r="N587" s="580">
        <v>513</v>
      </c>
      <c r="O587" s="710">
        <f t="shared" ref="O587:O650" si="165">$O$73*N587</f>
        <v>1.9440973267333532</v>
      </c>
      <c r="P587" s="710">
        <f t="shared" ref="P587:P650" si="166">(1-2*FoCase-2*FoCase*BiCombCase)*P586+2*FoCase*Q586+2*FoCase*BiCombCase*Tcomb</f>
        <v>884.86010620975162</v>
      </c>
      <c r="Q587" s="710">
        <f t="shared" ref="Q587:Q650" si="167">FoCase*P586+(1-2*FoCase)*Q586+FoCase*R586</f>
        <v>873.19088631098634</v>
      </c>
      <c r="R587" s="710">
        <f t="shared" ref="R587:R650" si="168">FoCase*Q586+(1-2*FoCase)*R586+FoCase*S586</f>
        <v>864.80226319963538</v>
      </c>
      <c r="S587" s="710">
        <f t="shared" ref="S587:S650" si="169">FoCase*R586+(1-2*FoCase)*S586+FoCase*T586</f>
        <v>859.73335210419805</v>
      </c>
      <c r="T587" s="710">
        <f t="shared" ref="T587:T650" si="170">(1-2*FoCase-2*FoCase*BiAtmCase)*T586+2*FoCase*S586+2*FoCase*BiAtmCase*Tatm</f>
        <v>858.00757517072589</v>
      </c>
    </row>
    <row r="588" spans="2:20">
      <c r="B588" s="580">
        <v>514</v>
      </c>
      <c r="C588" s="710">
        <f t="shared" si="155"/>
        <v>1.9478869901382916</v>
      </c>
      <c r="D588" s="710">
        <f t="shared" si="156"/>
        <v>1442.3923912440628</v>
      </c>
      <c r="E588" s="710">
        <f t="shared" si="157"/>
        <v>678.72065682546986</v>
      </c>
      <c r="F588" s="710">
        <f t="shared" si="158"/>
        <v>382.04361430413536</v>
      </c>
      <c r="G588" s="710">
        <f t="shared" si="159"/>
        <v>311.51422401830081</v>
      </c>
      <c r="H588" s="717">
        <f t="shared" si="160"/>
        <v>298.2756025988943</v>
      </c>
      <c r="I588" s="710">
        <f t="shared" si="161"/>
        <v>298.25075237322994</v>
      </c>
      <c r="J588" s="710">
        <f t="shared" si="162"/>
        <v>298.23335707820502</v>
      </c>
      <c r="K588" s="710">
        <f t="shared" si="163"/>
        <v>298.22305567412116</v>
      </c>
      <c r="L588" s="710">
        <f t="shared" si="164"/>
        <v>298.21963269298192</v>
      </c>
      <c r="N588" s="580">
        <v>514</v>
      </c>
      <c r="O588" s="710">
        <f t="shared" si="165"/>
        <v>1.9478869901382916</v>
      </c>
      <c r="P588" s="710">
        <f t="shared" si="166"/>
        <v>885.65133206161966</v>
      </c>
      <c r="Q588" s="710">
        <f t="shared" si="167"/>
        <v>873.99550949880756</v>
      </c>
      <c r="R588" s="710">
        <f t="shared" si="168"/>
        <v>865.61648007479073</v>
      </c>
      <c r="S588" s="710">
        <f t="shared" si="169"/>
        <v>860.55331366638529</v>
      </c>
      <c r="T588" s="710">
        <f t="shared" si="170"/>
        <v>858.82940526311643</v>
      </c>
    </row>
    <row r="589" spans="2:20">
      <c r="B589" s="580">
        <v>515</v>
      </c>
      <c r="C589" s="710">
        <f t="shared" si="155"/>
        <v>1.9516766535432297</v>
      </c>
      <c r="D589" s="710">
        <f t="shared" si="156"/>
        <v>1442.4807422798679</v>
      </c>
      <c r="E589" s="710">
        <f t="shared" si="157"/>
        <v>679.26905296797906</v>
      </c>
      <c r="F589" s="710">
        <f t="shared" si="158"/>
        <v>382.30918156276869</v>
      </c>
      <c r="G589" s="710">
        <f t="shared" si="159"/>
        <v>311.58150109273629</v>
      </c>
      <c r="H589" s="717">
        <f t="shared" si="160"/>
        <v>298.27755615681264</v>
      </c>
      <c r="I589" s="710">
        <f t="shared" si="161"/>
        <v>298.25258082410176</v>
      </c>
      <c r="J589" s="710">
        <f t="shared" si="162"/>
        <v>298.23509697783697</v>
      </c>
      <c r="K589" s="710">
        <f t="shared" si="163"/>
        <v>298.2247427264947</v>
      </c>
      <c r="L589" s="710">
        <f t="shared" si="164"/>
        <v>298.22130208744483</v>
      </c>
      <c r="N589" s="580">
        <v>515</v>
      </c>
      <c r="O589" s="710">
        <f t="shared" si="165"/>
        <v>1.9516766535432297</v>
      </c>
      <c r="P589" s="710">
        <f t="shared" si="166"/>
        <v>886.44164053615839</v>
      </c>
      <c r="Q589" s="710">
        <f t="shared" si="167"/>
        <v>874.79919977591919</v>
      </c>
      <c r="R589" s="710">
        <f t="shared" si="168"/>
        <v>866.42975291595053</v>
      </c>
      <c r="S589" s="710">
        <f t="shared" si="169"/>
        <v>861.37232453396848</v>
      </c>
      <c r="T589" s="710">
        <f t="shared" si="170"/>
        <v>859.65028249445811</v>
      </c>
    </row>
    <row r="590" spans="2:20">
      <c r="B590" s="580">
        <v>516</v>
      </c>
      <c r="C590" s="710">
        <f t="shared" si="155"/>
        <v>1.9554663169481681</v>
      </c>
      <c r="D590" s="710">
        <f t="shared" si="156"/>
        <v>1442.5689026827977</v>
      </c>
      <c r="E590" s="710">
        <f t="shared" si="157"/>
        <v>679.81657674675932</v>
      </c>
      <c r="F590" s="710">
        <f t="shared" si="158"/>
        <v>382.57484809597105</v>
      </c>
      <c r="G590" s="710">
        <f t="shared" si="159"/>
        <v>311.64893431114706</v>
      </c>
      <c r="H590" s="717">
        <f t="shared" si="160"/>
        <v>298.27951897088622</v>
      </c>
      <c r="I590" s="710">
        <f t="shared" si="161"/>
        <v>298.25441824091837</v>
      </c>
      <c r="J590" s="710">
        <f t="shared" si="162"/>
        <v>298.23684563448887</v>
      </c>
      <c r="K590" s="710">
        <f t="shared" si="163"/>
        <v>298.22643840966532</v>
      </c>
      <c r="L590" s="710">
        <f t="shared" si="164"/>
        <v>298.22298007002399</v>
      </c>
      <c r="N590" s="580">
        <v>516</v>
      </c>
      <c r="O590" s="710">
        <f t="shared" si="165"/>
        <v>1.9554663169481681</v>
      </c>
      <c r="P590" s="710">
        <f t="shared" si="166"/>
        <v>887.23103269701005</v>
      </c>
      <c r="Q590" s="710">
        <f t="shared" si="167"/>
        <v>875.60195822397304</v>
      </c>
      <c r="R590" s="710">
        <f t="shared" si="168"/>
        <v>867.24208281766369</v>
      </c>
      <c r="S590" s="710">
        <f t="shared" si="169"/>
        <v>862.19038580921915</v>
      </c>
      <c r="T590" s="710">
        <f t="shared" si="170"/>
        <v>860.47020796953393</v>
      </c>
    </row>
    <row r="591" spans="2:20">
      <c r="B591" s="580">
        <v>517</v>
      </c>
      <c r="C591" s="710">
        <f t="shared" si="155"/>
        <v>1.9592559803531064</v>
      </c>
      <c r="D591" s="710">
        <f t="shared" si="156"/>
        <v>1442.6568735943549</v>
      </c>
      <c r="E591" s="710">
        <f t="shared" si="157"/>
        <v>680.36323010337719</v>
      </c>
      <c r="F591" s="710">
        <f t="shared" si="158"/>
        <v>382.84061282952104</v>
      </c>
      <c r="G591" s="710">
        <f t="shared" si="159"/>
        <v>311.71652343425916</v>
      </c>
      <c r="H591" s="717">
        <f t="shared" si="160"/>
        <v>298.28149106055878</v>
      </c>
      <c r="I591" s="710">
        <f t="shared" si="161"/>
        <v>298.25626464361648</v>
      </c>
      <c r="J591" s="710">
        <f t="shared" si="162"/>
        <v>298.23860306844472</v>
      </c>
      <c r="K591" s="710">
        <f t="shared" si="163"/>
        <v>298.22814274412315</v>
      </c>
      <c r="L591" s="710">
        <f t="shared" si="164"/>
        <v>298.22466666127667</v>
      </c>
      <c r="N591" s="580">
        <v>517</v>
      </c>
      <c r="O591" s="710">
        <f t="shared" si="165"/>
        <v>1.9592559803531064</v>
      </c>
      <c r="P591" s="710">
        <f t="shared" si="166"/>
        <v>888.0195096065836</v>
      </c>
      <c r="Q591" s="710">
        <f t="shared" si="167"/>
        <v>876.40378592336742</v>
      </c>
      <c r="R591" s="710">
        <f t="shared" si="168"/>
        <v>868.05347087321002</v>
      </c>
      <c r="S591" s="710">
        <f t="shared" si="169"/>
        <v>863.00749859313055</v>
      </c>
      <c r="T591" s="710">
        <f t="shared" si="170"/>
        <v>861.28918279184643</v>
      </c>
    </row>
    <row r="592" spans="2:20">
      <c r="B592" s="580">
        <v>518</v>
      </c>
      <c r="C592" s="710">
        <f t="shared" si="155"/>
        <v>1.9630456437580448</v>
      </c>
      <c r="D592" s="710">
        <f t="shared" si="156"/>
        <v>1442.744656141499</v>
      </c>
      <c r="E592" s="710">
        <f t="shared" si="157"/>
        <v>680.90901497491836</v>
      </c>
      <c r="F592" s="710">
        <f t="shared" si="158"/>
        <v>383.10647469371906</v>
      </c>
      <c r="G592" s="710">
        <f t="shared" si="159"/>
        <v>311.78426822212191</v>
      </c>
      <c r="H592" s="717">
        <f t="shared" si="160"/>
        <v>298.28347244523701</v>
      </c>
      <c r="I592" s="710">
        <f t="shared" si="161"/>
        <v>298.25812005209707</v>
      </c>
      <c r="J592" s="710">
        <f t="shared" si="162"/>
        <v>298.24036929995407</v>
      </c>
      <c r="K592" s="710">
        <f t="shared" si="163"/>
        <v>298.2298557503243</v>
      </c>
      <c r="L592" s="710">
        <f t="shared" si="164"/>
        <v>298.2263618817264</v>
      </c>
      <c r="N592" s="580">
        <v>518</v>
      </c>
      <c r="O592" s="710">
        <f t="shared" si="165"/>
        <v>1.9630456437580448</v>
      </c>
      <c r="P592" s="710">
        <f t="shared" si="166"/>
        <v>888.80707232605619</v>
      </c>
      <c r="Q592" s="710">
        <f t="shared" si="167"/>
        <v>877.20468395324747</v>
      </c>
      <c r="R592" s="710">
        <f t="shared" si="168"/>
        <v>868.86391817460185</v>
      </c>
      <c r="S592" s="710">
        <f t="shared" si="169"/>
        <v>863.82366398541967</v>
      </c>
      <c r="T592" s="710">
        <f t="shared" si="170"/>
        <v>862.10720806361871</v>
      </c>
    </row>
    <row r="593" spans="2:20">
      <c r="B593" s="580">
        <v>519</v>
      </c>
      <c r="C593" s="710">
        <f t="shared" si="155"/>
        <v>1.9668353071629829</v>
      </c>
      <c r="D593" s="710">
        <f t="shared" si="156"/>
        <v>1442.8322514368779</v>
      </c>
      <c r="E593" s="710">
        <f t="shared" si="157"/>
        <v>681.45393329398587</v>
      </c>
      <c r="F593" s="710">
        <f t="shared" si="158"/>
        <v>383.37243262337091</v>
      </c>
      <c r="G593" s="710">
        <f t="shared" si="159"/>
        <v>311.8521684341149</v>
      </c>
      <c r="H593" s="717">
        <f t="shared" si="160"/>
        <v>298.28546314429053</v>
      </c>
      <c r="I593" s="710">
        <f t="shared" si="161"/>
        <v>298.25998448622533</v>
      </c>
      <c r="J593" s="710">
        <f t="shared" si="162"/>
        <v>298.24214434923147</v>
      </c>
      <c r="K593" s="710">
        <f t="shared" si="163"/>
        <v>298.23157744869059</v>
      </c>
      <c r="L593" s="710">
        <f t="shared" si="164"/>
        <v>298.22806575186252</v>
      </c>
      <c r="N593" s="580">
        <v>519</v>
      </c>
      <c r="O593" s="710">
        <f t="shared" si="165"/>
        <v>1.9668353071629829</v>
      </c>
      <c r="P593" s="710">
        <f t="shared" si="166"/>
        <v>889.59372191537454</v>
      </c>
      <c r="Q593" s="710">
        <f t="shared" si="167"/>
        <v>878.00465339150753</v>
      </c>
      <c r="R593" s="710">
        <f t="shared" si="168"/>
        <v>869.67342581258504</v>
      </c>
      <c r="S593" s="710">
        <f t="shared" si="169"/>
        <v>864.63888308452852</v>
      </c>
      <c r="T593" s="710">
        <f t="shared" si="170"/>
        <v>862.9242848857956</v>
      </c>
    </row>
    <row r="594" spans="2:20">
      <c r="B594" s="580">
        <v>520</v>
      </c>
      <c r="C594" s="710">
        <f t="shared" si="155"/>
        <v>1.9706249705679213</v>
      </c>
      <c r="D594" s="710">
        <f t="shared" si="156"/>
        <v>1442.9196605790582</v>
      </c>
      <c r="E594" s="710">
        <f t="shared" si="157"/>
        <v>681.99798698869995</v>
      </c>
      <c r="F594" s="710">
        <f t="shared" si="158"/>
        <v>383.63848555777093</v>
      </c>
      <c r="G594" s="710">
        <f t="shared" si="159"/>
        <v>311.92022382895459</v>
      </c>
      <c r="H594" s="717">
        <f t="shared" si="160"/>
        <v>298.28746317705168</v>
      </c>
      <c r="I594" s="710">
        <f t="shared" si="161"/>
        <v>298.2618579658307</v>
      </c>
      <c r="J594" s="710">
        <f t="shared" si="162"/>
        <v>298.24392823645678</v>
      </c>
      <c r="K594" s="710">
        <f t="shared" si="163"/>
        <v>298.23330785960968</v>
      </c>
      <c r="L594" s="710">
        <f t="shared" si="164"/>
        <v>298.22977829214057</v>
      </c>
      <c r="N594" s="580">
        <v>520</v>
      </c>
      <c r="O594" s="710">
        <f t="shared" si="165"/>
        <v>1.9706249705679213</v>
      </c>
      <c r="P594" s="710">
        <f t="shared" si="166"/>
        <v>890.37945943325644</v>
      </c>
      <c r="Q594" s="710">
        <f t="shared" si="167"/>
        <v>878.80369531479198</v>
      </c>
      <c r="R594" s="710">
        <f t="shared" si="168"/>
        <v>870.48199487664147</v>
      </c>
      <c r="S594" s="710">
        <f t="shared" si="169"/>
        <v>865.45315698762522</v>
      </c>
      <c r="T594" s="710">
        <f t="shared" si="170"/>
        <v>863.74041435804554</v>
      </c>
    </row>
    <row r="595" spans="2:20">
      <c r="B595" s="580">
        <v>521</v>
      </c>
      <c r="C595" s="710">
        <f t="shared" si="155"/>
        <v>1.9744146339728597</v>
      </c>
      <c r="D595" s="710">
        <f t="shared" si="156"/>
        <v>1443.0068846527499</v>
      </c>
      <c r="E595" s="710">
        <f t="shared" si="157"/>
        <v>682.54117798269692</v>
      </c>
      <c r="F595" s="710">
        <f t="shared" si="158"/>
        <v>383.90463244068559</v>
      </c>
      <c r="G595" s="710">
        <f t="shared" si="159"/>
        <v>311.9884341647014</v>
      </c>
      <c r="H595" s="717">
        <f t="shared" si="160"/>
        <v>298.2894725628156</v>
      </c>
      <c r="I595" s="710">
        <f t="shared" si="161"/>
        <v>298.26374051070655</v>
      </c>
      <c r="J595" s="710">
        <f t="shared" si="162"/>
        <v>298.24572098177481</v>
      </c>
      <c r="K595" s="710">
        <f t="shared" si="163"/>
        <v>298.23504700343489</v>
      </c>
      <c r="L595" s="710">
        <f t="shared" si="164"/>
        <v>298.23149952298166</v>
      </c>
      <c r="N595" s="580">
        <v>521</v>
      </c>
      <c r="O595" s="710">
        <f t="shared" si="165"/>
        <v>1.9744146339728597</v>
      </c>
      <c r="P595" s="710">
        <f t="shared" si="166"/>
        <v>891.16428593719218</v>
      </c>
      <c r="Q595" s="710">
        <f t="shared" si="167"/>
        <v>879.60181079849679</v>
      </c>
      <c r="R595" s="710">
        <f t="shared" si="168"/>
        <v>871.28962645498927</v>
      </c>
      <c r="S595" s="710">
        <f t="shared" si="169"/>
        <v>866.266486790606</v>
      </c>
      <c r="T595" s="710">
        <f t="shared" si="170"/>
        <v>864.55559757876233</v>
      </c>
    </row>
    <row r="596" spans="2:20">
      <c r="B596" s="580">
        <v>522</v>
      </c>
      <c r="C596" s="710">
        <f t="shared" si="155"/>
        <v>1.978204297377798</v>
      </c>
      <c r="D596" s="710">
        <f t="shared" si="156"/>
        <v>1443.0939247290269</v>
      </c>
      <c r="E596" s="710">
        <f t="shared" si="157"/>
        <v>683.08350819512816</v>
      </c>
      <c r="F596" s="710">
        <f t="shared" si="158"/>
        <v>384.17087222033689</v>
      </c>
      <c r="G596" s="710">
        <f t="shared" si="159"/>
        <v>312.05679919876616</v>
      </c>
      <c r="H596" s="717">
        <f t="shared" si="160"/>
        <v>298.29149132084007</v>
      </c>
      <c r="I596" s="710">
        <f t="shared" si="161"/>
        <v>298.26563214061019</v>
      </c>
      <c r="J596" s="710">
        <f t="shared" si="162"/>
        <v>298.24752260529533</v>
      </c>
      <c r="K596" s="710">
        <f t="shared" si="163"/>
        <v>298.23679490048505</v>
      </c>
      <c r="L596" s="710">
        <f t="shared" si="164"/>
        <v>298.23322946477293</v>
      </c>
      <c r="N596" s="580">
        <v>522</v>
      </c>
      <c r="O596" s="710">
        <f t="shared" si="165"/>
        <v>1.978204297377798</v>
      </c>
      <c r="P596" s="710">
        <f t="shared" si="166"/>
        <v>891.94820248344593</v>
      </c>
      <c r="Q596" s="710">
        <f t="shared" si="167"/>
        <v>880.39900091677146</v>
      </c>
      <c r="R596" s="710">
        <f t="shared" si="168"/>
        <v>872.09632163458491</v>
      </c>
      <c r="S596" s="710">
        <f t="shared" si="169"/>
        <v>867.07887358809649</v>
      </c>
      <c r="T596" s="710">
        <f t="shared" si="170"/>
        <v>865.36983564506568</v>
      </c>
    </row>
    <row r="597" spans="2:20">
      <c r="B597" s="580">
        <v>523</v>
      </c>
      <c r="C597" s="710">
        <f t="shared" si="155"/>
        <v>1.9819939607827364</v>
      </c>
      <c r="D597" s="710">
        <f t="shared" si="156"/>
        <v>1443.1807818655461</v>
      </c>
      <c r="E597" s="710">
        <f t="shared" si="157"/>
        <v>683.62497954066077</v>
      </c>
      <c r="F597" s="710">
        <f t="shared" si="158"/>
        <v>384.43720384938575</v>
      </c>
      <c r="G597" s="710">
        <f t="shared" si="159"/>
        <v>312.125318687917</v>
      </c>
      <c r="H597" s="717">
        <f t="shared" si="160"/>
        <v>298.29351947034547</v>
      </c>
      <c r="I597" s="710">
        <f t="shared" si="161"/>
        <v>298.2675328752631</v>
      </c>
      <c r="J597" s="710">
        <f t="shared" si="162"/>
        <v>298.24933312709288</v>
      </c>
      <c r="K597" s="710">
        <f t="shared" si="163"/>
        <v>298.23855157104447</v>
      </c>
      <c r="L597" s="710">
        <f t="shared" si="164"/>
        <v>298.23496813786704</v>
      </c>
      <c r="N597" s="580">
        <v>523</v>
      </c>
      <c r="O597" s="710">
        <f t="shared" si="165"/>
        <v>1.9819939607827364</v>
      </c>
      <c r="P597" s="710">
        <f t="shared" si="166"/>
        <v>892.73121012705724</v>
      </c>
      <c r="Q597" s="710">
        <f t="shared" si="167"/>
        <v>881.19526674251983</v>
      </c>
      <c r="R597" s="710">
        <f t="shared" si="168"/>
        <v>872.90208150112471</v>
      </c>
      <c r="S597" s="710">
        <f t="shared" si="169"/>
        <v>867.89031847345302</v>
      </c>
      <c r="T597" s="710">
        <f t="shared" si="170"/>
        <v>866.1831296528037</v>
      </c>
    </row>
    <row r="598" spans="2:20">
      <c r="B598" s="580">
        <v>524</v>
      </c>
      <c r="C598" s="710">
        <f t="shared" si="155"/>
        <v>1.9857836241876745</v>
      </c>
      <c r="D598" s="710">
        <f t="shared" si="156"/>
        <v>1443.2674571067605</v>
      </c>
      <c r="E598" s="710">
        <f t="shared" si="157"/>
        <v>684.16559392947704</v>
      </c>
      <c r="F598" s="710">
        <f t="shared" si="158"/>
        <v>384.70362628491586</v>
      </c>
      <c r="G598" s="710">
        <f t="shared" si="159"/>
        <v>312.19399238828589</v>
      </c>
      <c r="H598" s="717">
        <f t="shared" si="160"/>
        <v>298.29555703051471</v>
      </c>
      <c r="I598" s="710">
        <f t="shared" si="161"/>
        <v>298.26944273435015</v>
      </c>
      <c r="J598" s="710">
        <f t="shared" si="162"/>
        <v>298.25115256720687</v>
      </c>
      <c r="K598" s="710">
        <f t="shared" si="163"/>
        <v>298.24031703536269</v>
      </c>
      <c r="L598" s="710">
        <f t="shared" si="164"/>
        <v>298.23671556258222</v>
      </c>
      <c r="N598" s="580">
        <v>524</v>
      </c>
      <c r="O598" s="710">
        <f t="shared" si="165"/>
        <v>1.9857836241876745</v>
      </c>
      <c r="P598" s="710">
        <f t="shared" si="166"/>
        <v>893.51330992184251</v>
      </c>
      <c r="Q598" s="710">
        <f t="shared" si="167"/>
        <v>881.99060934740157</v>
      </c>
      <c r="R598" s="710">
        <f t="shared" si="168"/>
        <v>873.70690713904628</v>
      </c>
      <c r="S598" s="710">
        <f t="shared" si="169"/>
        <v>868.70082253876433</v>
      </c>
      <c r="T598" s="710">
        <f t="shared" si="170"/>
        <v>866.99548069655373</v>
      </c>
    </row>
    <row r="599" spans="2:20">
      <c r="B599" s="580">
        <v>525</v>
      </c>
      <c r="C599" s="710">
        <f t="shared" si="155"/>
        <v>1.9895732875926129</v>
      </c>
      <c r="D599" s="710">
        <f t="shared" si="156"/>
        <v>1443.35395148413</v>
      </c>
      <c r="E599" s="710">
        <f t="shared" si="157"/>
        <v>684.70535326727475</v>
      </c>
      <c r="F599" s="710">
        <f t="shared" si="158"/>
        <v>384.97013848841692</v>
      </c>
      <c r="G599" s="710">
        <f t="shared" si="159"/>
        <v>312.26282005537558</v>
      </c>
      <c r="H599" s="717">
        <f t="shared" si="160"/>
        <v>298.29760402049322</v>
      </c>
      <c r="I599" s="710">
        <f t="shared" si="161"/>
        <v>298.27136173752029</v>
      </c>
      <c r="J599" s="710">
        <f t="shared" si="162"/>
        <v>298.25298094564135</v>
      </c>
      <c r="K599" s="710">
        <f t="shared" si="163"/>
        <v>298.24209131365467</v>
      </c>
      <c r="L599" s="710">
        <f t="shared" si="164"/>
        <v>298.23847175920218</v>
      </c>
      <c r="N599" s="580">
        <v>525</v>
      </c>
      <c r="O599" s="710">
        <f t="shared" si="165"/>
        <v>1.9895732875926129</v>
      </c>
      <c r="P599" s="710">
        <f t="shared" si="166"/>
        <v>894.29450292039598</v>
      </c>
      <c r="Q599" s="710">
        <f t="shared" si="167"/>
        <v>882.78502980183418</v>
      </c>
      <c r="R599" s="710">
        <f t="shared" si="168"/>
        <v>874.51079963152961</v>
      </c>
      <c r="S599" s="710">
        <f t="shared" si="169"/>
        <v>869.51038687485288</v>
      </c>
      <c r="T599" s="710">
        <f t="shared" si="170"/>
        <v>867.80688986962411</v>
      </c>
    </row>
    <row r="600" spans="2:20">
      <c r="B600" s="580">
        <v>526</v>
      </c>
      <c r="C600" s="710">
        <f t="shared" si="155"/>
        <v>1.9933629509975512</v>
      </c>
      <c r="D600" s="710">
        <f t="shared" si="156"/>
        <v>1443.4402660163275</v>
      </c>
      <c r="E600" s="710">
        <f t="shared" si="157"/>
        <v>685.24425945526764</v>
      </c>
      <c r="F600" s="710">
        <f t="shared" si="158"/>
        <v>385.23673942576852</v>
      </c>
      <c r="G600" s="710">
        <f t="shared" si="159"/>
        <v>312.33180144406577</v>
      </c>
      <c r="H600" s="717">
        <f t="shared" si="160"/>
        <v>298.29966045938886</v>
      </c>
      <c r="I600" s="710">
        <f t="shared" si="161"/>
        <v>298.27328990438593</v>
      </c>
      <c r="J600" s="710">
        <f t="shared" si="162"/>
        <v>298.25481828236497</v>
      </c>
      <c r="K600" s="710">
        <f t="shared" si="163"/>
        <v>298.24387442610043</v>
      </c>
      <c r="L600" s="710">
        <f t="shared" si="164"/>
        <v>298.24023674797587</v>
      </c>
      <c r="N600" s="580">
        <v>526</v>
      </c>
      <c r="O600" s="710">
        <f t="shared" si="165"/>
        <v>1.9933629509975512</v>
      </c>
      <c r="P600" s="710">
        <f t="shared" si="166"/>
        <v>895.07479017409173</v>
      </c>
      <c r="Q600" s="710">
        <f t="shared" si="167"/>
        <v>883.57852917499395</v>
      </c>
      <c r="R600" s="710">
        <f t="shared" si="168"/>
        <v>875.31376006049913</v>
      </c>
      <c r="S600" s="710">
        <f t="shared" si="169"/>
        <v>870.31901257127663</v>
      </c>
      <c r="T600" s="710">
        <f t="shared" si="170"/>
        <v>868.61735826405538</v>
      </c>
    </row>
    <row r="601" spans="2:20">
      <c r="B601" s="580">
        <v>527</v>
      </c>
      <c r="C601" s="710">
        <f t="shared" si="155"/>
        <v>1.9971526144024896</v>
      </c>
      <c r="D601" s="710">
        <f t="shared" si="156"/>
        <v>1443.5264017094441</v>
      </c>
      <c r="E601" s="710">
        <f t="shared" si="157"/>
        <v>685.78231439018623</v>
      </c>
      <c r="F601" s="710">
        <f t="shared" si="158"/>
        <v>385.50342806722375</v>
      </c>
      <c r="G601" s="710">
        <f t="shared" si="159"/>
        <v>312.40093630862009</v>
      </c>
      <c r="H601" s="717">
        <f t="shared" si="160"/>
        <v>298.30172636627174</v>
      </c>
      <c r="I601" s="710">
        <f t="shared" si="161"/>
        <v>298.27522725452314</v>
      </c>
      <c r="J601" s="710">
        <f t="shared" si="162"/>
        <v>298.25666459731087</v>
      </c>
      <c r="K601" s="710">
        <f t="shared" si="163"/>
        <v>298.24566639284512</v>
      </c>
      <c r="L601" s="710">
        <f t="shared" si="164"/>
        <v>298.24201054911765</v>
      </c>
      <c r="N601" s="580">
        <v>527</v>
      </c>
      <c r="O601" s="710">
        <f t="shared" si="165"/>
        <v>1.9971526144024896</v>
      </c>
      <c r="P601" s="710">
        <f t="shared" si="166"/>
        <v>895.85417273308485</v>
      </c>
      <c r="Q601" s="710">
        <f t="shared" si="167"/>
        <v>884.37110853481749</v>
      </c>
      <c r="R601" s="710">
        <f t="shared" si="168"/>
        <v>876.11578950662476</v>
      </c>
      <c r="S601" s="710">
        <f t="shared" si="169"/>
        <v>871.12670071632988</v>
      </c>
      <c r="T601" s="710">
        <f t="shared" si="170"/>
        <v>869.42688697062215</v>
      </c>
    </row>
    <row r="602" spans="2:20">
      <c r="B602" s="580">
        <v>528</v>
      </c>
      <c r="C602" s="710">
        <f t="shared" si="155"/>
        <v>2.0009422778074279</v>
      </c>
      <c r="D602" s="710">
        <f t="shared" si="156"/>
        <v>1443.6123595571873</v>
      </c>
      <c r="E602" s="710">
        <f t="shared" si="157"/>
        <v>686.31951996427824</v>
      </c>
      <c r="F602" s="710">
        <f t="shared" si="158"/>
        <v>385.77020338739305</v>
      </c>
      <c r="G602" s="710">
        <f t="shared" si="159"/>
        <v>312.47022440269228</v>
      </c>
      <c r="H602" s="717">
        <f t="shared" si="160"/>
        <v>298.30380176017434</v>
      </c>
      <c r="I602" s="710">
        <f t="shared" si="161"/>
        <v>298.27717380747151</v>
      </c>
      <c r="J602" s="710">
        <f t="shared" si="162"/>
        <v>298.25851991037655</v>
      </c>
      <c r="K602" s="710">
        <f t="shared" si="163"/>
        <v>298.24746723399875</v>
      </c>
      <c r="L602" s="710">
        <f t="shared" si="164"/>
        <v>298.243793182807</v>
      </c>
      <c r="N602" s="580">
        <v>528</v>
      </c>
      <c r="O602" s="710">
        <f t="shared" si="165"/>
        <v>2.0009422778074279</v>
      </c>
      <c r="P602" s="710">
        <f t="shared" si="166"/>
        <v>896.63265164631275</v>
      </c>
      <c r="Q602" s="710">
        <f t="shared" si="167"/>
        <v>885.1627689480033</v>
      </c>
      <c r="R602" s="710">
        <f t="shared" si="168"/>
        <v>876.91688904932323</v>
      </c>
      <c r="S602" s="710">
        <f t="shared" si="169"/>
        <v>871.93345239704558</v>
      </c>
      <c r="T602" s="710">
        <f t="shared" si="170"/>
        <v>870.23547707883426</v>
      </c>
    </row>
    <row r="603" spans="2:20">
      <c r="B603" s="580">
        <v>529</v>
      </c>
      <c r="C603" s="710">
        <f t="shared" si="155"/>
        <v>2.0047319412123663</v>
      </c>
      <c r="D603" s="710">
        <f t="shared" si="156"/>
        <v>1443.6981405410788</v>
      </c>
      <c r="E603" s="710">
        <f t="shared" si="157"/>
        <v>686.85587806531032</v>
      </c>
      <c r="F603" s="710">
        <f t="shared" si="158"/>
        <v>386.03706436522776</v>
      </c>
      <c r="G603" s="710">
        <f t="shared" si="159"/>
        <v>312.53966547933311</v>
      </c>
      <c r="H603" s="717">
        <f t="shared" si="160"/>
        <v>298.30588666009135</v>
      </c>
      <c r="I603" s="710">
        <f t="shared" si="161"/>
        <v>298.27912958273402</v>
      </c>
      <c r="J603" s="710">
        <f t="shared" si="162"/>
        <v>298.26038424142394</v>
      </c>
      <c r="K603" s="710">
        <f t="shared" si="163"/>
        <v>298.24927696963636</v>
      </c>
      <c r="L603" s="710">
        <f t="shared" si="164"/>
        <v>298.24558466918842</v>
      </c>
      <c r="N603" s="580">
        <v>529</v>
      </c>
      <c r="O603" s="710">
        <f t="shared" si="165"/>
        <v>2.0047319412123663</v>
      </c>
      <c r="P603" s="710">
        <f t="shared" si="166"/>
        <v>897.41022796149662</v>
      </c>
      <c r="Q603" s="710">
        <f t="shared" si="167"/>
        <v>885.95351148001293</v>
      </c>
      <c r="R603" s="710">
        <f t="shared" si="168"/>
        <v>877.71705976676014</v>
      </c>
      <c r="S603" s="710">
        <f t="shared" si="169"/>
        <v>872.7392686991958</v>
      </c>
      <c r="T603" s="710">
        <f t="shared" si="170"/>
        <v>871.04312967693829</v>
      </c>
    </row>
    <row r="604" spans="2:20">
      <c r="B604" s="580">
        <v>530</v>
      </c>
      <c r="C604" s="710">
        <f t="shared" si="155"/>
        <v>2.0085216046173047</v>
      </c>
      <c r="D604" s="710">
        <f t="shared" si="156"/>
        <v>1443.7837456306474</v>
      </c>
      <c r="E604" s="710">
        <f t="shared" si="157"/>
        <v>687.39139057656894</v>
      </c>
      <c r="F604" s="710">
        <f t="shared" si="158"/>
        <v>386.30400998400427</v>
      </c>
      <c r="G604" s="710">
        <f t="shared" si="159"/>
        <v>312.60925929099648</v>
      </c>
      <c r="H604" s="717">
        <f t="shared" si="160"/>
        <v>298.30798108497959</v>
      </c>
      <c r="I604" s="710">
        <f t="shared" si="161"/>
        <v>298.28109459977696</v>
      </c>
      <c r="J604" s="710">
        <f t="shared" si="162"/>
        <v>298.26225761027911</v>
      </c>
      <c r="K604" s="710">
        <f t="shared" si="163"/>
        <v>298.25109561979775</v>
      </c>
      <c r="L604" s="710">
        <f t="shared" si="164"/>
        <v>298.24738502837153</v>
      </c>
      <c r="N604" s="580">
        <v>530</v>
      </c>
      <c r="O604" s="710">
        <f t="shared" si="165"/>
        <v>2.0085216046173047</v>
      </c>
      <c r="P604" s="710">
        <f t="shared" si="166"/>
        <v>898.186902725143</v>
      </c>
      <c r="Q604" s="710">
        <f t="shared" si="167"/>
        <v>886.74333719507274</v>
      </c>
      <c r="R604" s="710">
        <f t="shared" si="168"/>
        <v>878.51630273585056</v>
      </c>
      <c r="S604" s="710">
        <f t="shared" si="169"/>
        <v>873.54415070729419</v>
      </c>
      <c r="T604" s="710">
        <f t="shared" si="170"/>
        <v>871.8498458519191</v>
      </c>
    </row>
    <row r="605" spans="2:20">
      <c r="B605" s="580">
        <v>531</v>
      </c>
      <c r="C605" s="710">
        <f t="shared" si="155"/>
        <v>2.0123112680222426</v>
      </c>
      <c r="D605" s="710">
        <f t="shared" si="156"/>
        <v>1443.8691757836198</v>
      </c>
      <c r="E605" s="710">
        <f t="shared" si="157"/>
        <v>687.92605937686199</v>
      </c>
      <c r="F605" s="710">
        <f t="shared" si="158"/>
        <v>386.57103923130751</v>
      </c>
      <c r="G605" s="710">
        <f t="shared" si="159"/>
        <v>312.67900558954602</v>
      </c>
      <c r="H605" s="717">
        <f t="shared" si="160"/>
        <v>298.31008505375797</v>
      </c>
      <c r="I605" s="710">
        <f t="shared" si="161"/>
        <v>298.28306887803001</v>
      </c>
      <c r="J605" s="710">
        <f t="shared" si="162"/>
        <v>298.26414003673233</v>
      </c>
      <c r="K605" s="710">
        <f t="shared" si="163"/>
        <v>298.25292320448733</v>
      </c>
      <c r="L605" s="710">
        <f t="shared" si="164"/>
        <v>298.24919428043063</v>
      </c>
      <c r="N605" s="580">
        <v>531</v>
      </c>
      <c r="O605" s="710">
        <f t="shared" si="165"/>
        <v>2.0123112680222426</v>
      </c>
      <c r="P605" s="710">
        <f t="shared" si="166"/>
        <v>898.96267698254485</v>
      </c>
      <c r="Q605" s="710">
        <f t="shared" si="167"/>
        <v>887.53224715617534</v>
      </c>
      <c r="R605" s="710">
        <f t="shared" si="168"/>
        <v>879.31461903226148</v>
      </c>
      <c r="S605" s="710">
        <f t="shared" si="169"/>
        <v>874.34809950459669</v>
      </c>
      <c r="T605" s="710">
        <f t="shared" si="170"/>
        <v>872.65562668950122</v>
      </c>
    </row>
    <row r="606" spans="2:20">
      <c r="B606" s="580">
        <v>532</v>
      </c>
      <c r="C606" s="710">
        <f t="shared" si="155"/>
        <v>2.0161009314271809</v>
      </c>
      <c r="D606" s="710">
        <f t="shared" si="156"/>
        <v>1443.9544319461068</v>
      </c>
      <c r="E606" s="710">
        <f t="shared" si="157"/>
        <v>688.45988634052071</v>
      </c>
      <c r="F606" s="710">
        <f t="shared" si="158"/>
        <v>386.83815109901531</v>
      </c>
      <c r="G606" s="710">
        <f t="shared" si="159"/>
        <v>312.74890412626138</v>
      </c>
      <c r="H606" s="717">
        <f t="shared" si="160"/>
        <v>298.31219858530744</v>
      </c>
      <c r="I606" s="710">
        <f t="shared" si="161"/>
        <v>298.28505243688585</v>
      </c>
      <c r="J606" s="710">
        <f t="shared" si="162"/>
        <v>298.26603154053805</v>
      </c>
      <c r="K606" s="710">
        <f t="shared" si="163"/>
        <v>298.25475974367424</v>
      </c>
      <c r="L606" s="710">
        <f t="shared" si="164"/>
        <v>298.25101244540502</v>
      </c>
      <c r="N606" s="580">
        <v>532</v>
      </c>
      <c r="O606" s="710">
        <f t="shared" si="165"/>
        <v>2.0161009314271809</v>
      </c>
      <c r="P606" s="710">
        <f t="shared" si="166"/>
        <v>899.73755177778355</v>
      </c>
      <c r="Q606" s="710">
        <f t="shared" si="167"/>
        <v>888.32024242508044</v>
      </c>
      <c r="R606" s="710">
        <f t="shared" si="168"/>
        <v>880.11200973041218</v>
      </c>
      <c r="S606" s="710">
        <f t="shared" si="169"/>
        <v>875.15111617310345</v>
      </c>
      <c r="T606" s="710">
        <f t="shared" si="170"/>
        <v>873.46047327415056</v>
      </c>
    </row>
    <row r="607" spans="2:20">
      <c r="B607" s="580">
        <v>533</v>
      </c>
      <c r="C607" s="710">
        <f t="shared" si="155"/>
        <v>2.0198905948321193</v>
      </c>
      <c r="D607" s="710">
        <f t="shared" si="156"/>
        <v>1444.0395150527875</v>
      </c>
      <c r="E607" s="710">
        <f t="shared" si="157"/>
        <v>688.99287333740131</v>
      </c>
      <c r="F607" s="710">
        <f t="shared" si="158"/>
        <v>387.10534458328209</v>
      </c>
      <c r="G607" s="710">
        <f t="shared" si="159"/>
        <v>312.81895465184488</v>
      </c>
      <c r="H607" s="717">
        <f t="shared" si="160"/>
        <v>298.31432169847096</v>
      </c>
      <c r="I607" s="710">
        <f t="shared" si="161"/>
        <v>298.28704529570064</v>
      </c>
      <c r="J607" s="710">
        <f t="shared" si="162"/>
        <v>298.26793214141452</v>
      </c>
      <c r="K607" s="710">
        <f t="shared" si="163"/>
        <v>298.25660525729211</v>
      </c>
      <c r="L607" s="710">
        <f t="shared" si="164"/>
        <v>298.25283954329865</v>
      </c>
      <c r="N607" s="580">
        <v>533</v>
      </c>
      <c r="O607" s="710">
        <f t="shared" si="165"/>
        <v>2.0198905948321193</v>
      </c>
      <c r="P607" s="710">
        <f t="shared" si="166"/>
        <v>900.51152815372961</v>
      </c>
      <c r="Q607" s="710">
        <f t="shared" si="167"/>
        <v>889.10732406231705</v>
      </c>
      <c r="R607" s="710">
        <f t="shared" si="168"/>
        <v>880.90847590347653</v>
      </c>
      <c r="S607" s="710">
        <f t="shared" si="169"/>
        <v>875.95320179355997</v>
      </c>
      <c r="T607" s="710">
        <f t="shared" si="170"/>
        <v>874.2643866890752</v>
      </c>
    </row>
    <row r="608" spans="2:20">
      <c r="B608" s="580">
        <v>534</v>
      </c>
      <c r="C608" s="710">
        <f t="shared" si="155"/>
        <v>2.0236802582370577</v>
      </c>
      <c r="D608" s="710">
        <f t="shared" si="156"/>
        <v>1444.1244260270905</v>
      </c>
      <c r="E608" s="710">
        <f t="shared" si="157"/>
        <v>689.52502223288718</v>
      </c>
      <c r="F608" s="710">
        <f t="shared" si="158"/>
        <v>387.37261868452288</v>
      </c>
      <c r="G608" s="710">
        <f t="shared" si="159"/>
        <v>312.88915691642734</v>
      </c>
      <c r="H608" s="717">
        <f t="shared" si="160"/>
        <v>298.31645441205336</v>
      </c>
      <c r="I608" s="710">
        <f t="shared" si="161"/>
        <v>298.28904747379318</v>
      </c>
      <c r="J608" s="710">
        <f t="shared" si="162"/>
        <v>298.26984185904405</v>
      </c>
      <c r="K608" s="710">
        <f t="shared" si="163"/>
        <v>298.25845976523897</v>
      </c>
      <c r="L608" s="710">
        <f t="shared" si="164"/>
        <v>298.25467559408008</v>
      </c>
      <c r="N608" s="580">
        <v>534</v>
      </c>
      <c r="O608" s="710">
        <f t="shared" si="165"/>
        <v>2.0236802582370577</v>
      </c>
      <c r="P608" s="710">
        <f t="shared" si="166"/>
        <v>901.2846071520446</v>
      </c>
      <c r="Q608" s="710">
        <f t="shared" si="167"/>
        <v>889.89349312718423</v>
      </c>
      <c r="R608" s="710">
        <f t="shared" si="168"/>
        <v>881.70401862338417</v>
      </c>
      <c r="S608" s="710">
        <f t="shared" si="169"/>
        <v>876.75435744545882</v>
      </c>
      <c r="T608" s="710">
        <f t="shared" si="170"/>
        <v>875.06736801622776</v>
      </c>
    </row>
    <row r="609" spans="2:20">
      <c r="B609" s="580">
        <v>535</v>
      </c>
      <c r="C609" s="710">
        <f t="shared" si="155"/>
        <v>2.027469921641996</v>
      </c>
      <c r="D609" s="710">
        <f t="shared" si="156"/>
        <v>1444.2091657813712</v>
      </c>
      <c r="E609" s="710">
        <f t="shared" si="157"/>
        <v>690.05633488789124</v>
      </c>
      <c r="F609" s="710">
        <f t="shared" si="158"/>
        <v>387.63997240739758</v>
      </c>
      <c r="G609" s="710">
        <f t="shared" si="159"/>
        <v>312.95951066957502</v>
      </c>
      <c r="H609" s="717">
        <f t="shared" si="160"/>
        <v>298.31859674482143</v>
      </c>
      <c r="I609" s="710">
        <f t="shared" si="161"/>
        <v>298.29105899044561</v>
      </c>
      <c r="J609" s="710">
        <f t="shared" si="162"/>
        <v>298.27176071307269</v>
      </c>
      <c r="K609" s="710">
        <f t="shared" si="163"/>
        <v>298.26032328737733</v>
      </c>
      <c r="L609" s="710">
        <f t="shared" si="164"/>
        <v>298.25652061768238</v>
      </c>
      <c r="N609" s="580">
        <v>535</v>
      </c>
      <c r="O609" s="710">
        <f t="shared" si="165"/>
        <v>2.027469921641996</v>
      </c>
      <c r="P609" s="710">
        <f t="shared" si="166"/>
        <v>902.05678981318215</v>
      </c>
      <c r="Q609" s="710">
        <f t="shared" si="167"/>
        <v>890.67875067775344</v>
      </c>
      <c r="R609" s="710">
        <f t="shared" si="168"/>
        <v>882.49863896082161</v>
      </c>
      <c r="S609" s="710">
        <f t="shared" si="169"/>
        <v>877.55458420704088</v>
      </c>
      <c r="T609" s="710">
        <f t="shared" si="170"/>
        <v>875.86941833630624</v>
      </c>
    </row>
    <row r="610" spans="2:20">
      <c r="B610" s="580">
        <v>536</v>
      </c>
      <c r="C610" s="710">
        <f t="shared" si="155"/>
        <v>2.0312595850469344</v>
      </c>
      <c r="D610" s="710">
        <f t="shared" si="156"/>
        <v>1444.2937352170868</v>
      </c>
      <c r="E610" s="710">
        <f t="shared" si="157"/>
        <v>690.58681315885826</v>
      </c>
      <c r="F610" s="710">
        <f t="shared" si="158"/>
        <v>387.90740476079492</v>
      </c>
      <c r="G610" s="710">
        <f t="shared" si="159"/>
        <v>313.03001566029542</v>
      </c>
      <c r="H610" s="717">
        <f t="shared" si="160"/>
        <v>298.32074871550367</v>
      </c>
      <c r="I610" s="710">
        <f t="shared" si="161"/>
        <v>298.29307986490278</v>
      </c>
      <c r="J610" s="710">
        <f t="shared" si="162"/>
        <v>298.27368872311035</v>
      </c>
      <c r="K610" s="710">
        <f t="shared" si="163"/>
        <v>298.26219584353385</v>
      </c>
      <c r="L610" s="710">
        <f t="shared" si="164"/>
        <v>298.25837463400313</v>
      </c>
      <c r="N610" s="580">
        <v>536</v>
      </c>
      <c r="O610" s="710">
        <f t="shared" si="165"/>
        <v>2.0312595850469344</v>
      </c>
      <c r="P610" s="710">
        <f t="shared" si="166"/>
        <v>902.8280771763898</v>
      </c>
      <c r="Q610" s="710">
        <f t="shared" si="167"/>
        <v>891.4630977708689</v>
      </c>
      <c r="R610" s="710">
        <f t="shared" si="168"/>
        <v>883.29233798523433</v>
      </c>
      <c r="S610" s="710">
        <f t="shared" si="169"/>
        <v>878.3538831552969</v>
      </c>
      <c r="T610" s="710">
        <f t="shared" si="170"/>
        <v>876.67053872875567</v>
      </c>
    </row>
    <row r="611" spans="2:20">
      <c r="B611" s="580">
        <v>537</v>
      </c>
      <c r="C611" s="710">
        <f t="shared" si="155"/>
        <v>2.0350492484518727</v>
      </c>
      <c r="D611" s="710">
        <f t="shared" si="156"/>
        <v>1444.3781352249682</v>
      </c>
      <c r="E611" s="710">
        <f t="shared" si="157"/>
        <v>691.11645889776787</v>
      </c>
      <c r="F611" s="710">
        <f t="shared" si="158"/>
        <v>388.17491475781662</v>
      </c>
      <c r="G611" s="710">
        <f t="shared" si="159"/>
        <v>313.1006716370436</v>
      </c>
      <c r="H611" s="717">
        <f t="shared" si="160"/>
        <v>298.32291034279046</v>
      </c>
      <c r="I611" s="710">
        <f t="shared" si="161"/>
        <v>298.29511011637248</v>
      </c>
      <c r="J611" s="710">
        <f t="shared" si="162"/>
        <v>298.2756259087306</v>
      </c>
      <c r="K611" s="710">
        <f t="shared" si="163"/>
        <v>298.26407745349934</v>
      </c>
      <c r="L611" s="710">
        <f t="shared" si="164"/>
        <v>298.26023766290433</v>
      </c>
      <c r="N611" s="580">
        <v>537</v>
      </c>
      <c r="O611" s="710">
        <f t="shared" si="165"/>
        <v>2.0350492484518727</v>
      </c>
      <c r="P611" s="710">
        <f t="shared" si="166"/>
        <v>903.59847027970989</v>
      </c>
      <c r="Q611" s="710">
        <f t="shared" si="167"/>
        <v>892.2465354621495</v>
      </c>
      <c r="R611" s="710">
        <f t="shared" si="168"/>
        <v>884.0851167648276</v>
      </c>
      <c r="S611" s="710">
        <f t="shared" si="169"/>
        <v>879.15225536596881</v>
      </c>
      <c r="T611" s="710">
        <f t="shared" si="170"/>
        <v>877.47073027176941</v>
      </c>
    </row>
    <row r="612" spans="2:20">
      <c r="B612" s="580">
        <v>538</v>
      </c>
      <c r="C612" s="710">
        <f t="shared" si="155"/>
        <v>2.0388389118568111</v>
      </c>
      <c r="D612" s="710">
        <f t="shared" si="156"/>
        <v>1444.462366685189</v>
      </c>
      <c r="E612" s="710">
        <f t="shared" si="157"/>
        <v>691.64527395213702</v>
      </c>
      <c r="F612" s="710">
        <f t="shared" si="158"/>
        <v>388.4425014157618</v>
      </c>
      <c r="G612" s="710">
        <f t="shared" si="159"/>
        <v>313.17147834772851</v>
      </c>
      <c r="H612" s="717">
        <f t="shared" si="160"/>
        <v>298.32508164533368</v>
      </c>
      <c r="I612" s="710">
        <f t="shared" si="161"/>
        <v>298.29714976402539</v>
      </c>
      <c r="J612" s="710">
        <f t="shared" si="162"/>
        <v>298.27757228947047</v>
      </c>
      <c r="K612" s="710">
        <f t="shared" si="163"/>
        <v>298.26596813702901</v>
      </c>
      <c r="L612" s="710">
        <f t="shared" si="164"/>
        <v>298.26210972421205</v>
      </c>
      <c r="N612" s="580">
        <v>538</v>
      </c>
      <c r="O612" s="710">
        <f t="shared" si="165"/>
        <v>2.0388389118568111</v>
      </c>
      <c r="P612" s="710">
        <f t="shared" si="166"/>
        <v>904.36797015998127</v>
      </c>
      <c r="Q612" s="710">
        <f t="shared" si="167"/>
        <v>893.02906480599029</v>
      </c>
      <c r="R612" s="710">
        <f t="shared" si="168"/>
        <v>884.8769763665681</v>
      </c>
      <c r="S612" s="710">
        <f t="shared" si="169"/>
        <v>879.94970191355151</v>
      </c>
      <c r="T612" s="710">
        <f t="shared" si="170"/>
        <v>878.26999404229082</v>
      </c>
    </row>
    <row r="613" spans="2:20">
      <c r="B613" s="580">
        <v>539</v>
      </c>
      <c r="C613" s="710">
        <f t="shared" si="155"/>
        <v>2.0426285752617495</v>
      </c>
      <c r="D613" s="710">
        <f t="shared" si="156"/>
        <v>1444.5464304675313</v>
      </c>
      <c r="E613" s="710">
        <f t="shared" si="157"/>
        <v>692.17326016502329</v>
      </c>
      <c r="F613" s="710">
        <f t="shared" si="158"/>
        <v>388.71016375611083</v>
      </c>
      <c r="G613" s="710">
        <f t="shared" si="159"/>
        <v>313.242435539719</v>
      </c>
      <c r="H613" s="717">
        <f t="shared" si="160"/>
        <v>298.32726264174704</v>
      </c>
      <c r="I613" s="710">
        <f t="shared" si="161"/>
        <v>298.29919882699465</v>
      </c>
      <c r="J613" s="710">
        <f t="shared" si="162"/>
        <v>298.27952788483071</v>
      </c>
      <c r="K613" s="710">
        <f t="shared" si="163"/>
        <v>298.26786791384177</v>
      </c>
      <c r="L613" s="710">
        <f t="shared" si="164"/>
        <v>298.26399083771679</v>
      </c>
      <c r="N613" s="580">
        <v>539</v>
      </c>
      <c r="O613" s="710">
        <f t="shared" si="165"/>
        <v>2.0426285752617495</v>
      </c>
      <c r="P613" s="710">
        <f t="shared" si="166"/>
        <v>905.1365778528409</v>
      </c>
      <c r="Q613" s="710">
        <f t="shared" si="167"/>
        <v>893.81068685556386</v>
      </c>
      <c r="R613" s="710">
        <f t="shared" si="168"/>
        <v>885.6679178561858</v>
      </c>
      <c r="S613" s="710">
        <f t="shared" si="169"/>
        <v>880.74622387129375</v>
      </c>
      <c r="T613" s="710">
        <f t="shared" si="170"/>
        <v>879.06833111601463</v>
      </c>
    </row>
    <row r="614" spans="2:20">
      <c r="B614" s="580">
        <v>540</v>
      </c>
      <c r="C614" s="710">
        <f t="shared" si="155"/>
        <v>2.0464182386666874</v>
      </c>
      <c r="D614" s="710">
        <f t="shared" si="156"/>
        <v>1444.6303274315503</v>
      </c>
      <c r="E614" s="710">
        <f t="shared" si="157"/>
        <v>692.70041937502776</v>
      </c>
      <c r="F614" s="710">
        <f t="shared" si="158"/>
        <v>388.97790080451023</v>
      </c>
      <c r="G614" s="710">
        <f t="shared" si="159"/>
        <v>313.31354295985</v>
      </c>
      <c r="H614" s="717">
        <f t="shared" si="160"/>
        <v>298.32945335060577</v>
      </c>
      <c r="I614" s="710">
        <f t="shared" si="161"/>
        <v>298.30125732437625</v>
      </c>
      <c r="J614" s="710">
        <f t="shared" si="162"/>
        <v>298.28149271427549</v>
      </c>
      <c r="K614" s="710">
        <f t="shared" si="163"/>
        <v>298.26977680362052</v>
      </c>
      <c r="L614" s="710">
        <f t="shared" si="164"/>
        <v>298.26588102317305</v>
      </c>
      <c r="N614" s="580">
        <v>540</v>
      </c>
      <c r="O614" s="710">
        <f t="shared" si="165"/>
        <v>2.0464182386666874</v>
      </c>
      <c r="P614" s="710">
        <f t="shared" si="166"/>
        <v>905.90429439272452</v>
      </c>
      <c r="Q614" s="710">
        <f t="shared" si="167"/>
        <v>894.59140266282179</v>
      </c>
      <c r="R614" s="710">
        <f t="shared" si="168"/>
        <v>886.45794229817466</v>
      </c>
      <c r="S614" s="710">
        <f t="shared" si="169"/>
        <v>881.54182231120046</v>
      </c>
      <c r="T614" s="710">
        <f t="shared" si="170"/>
        <v>879.86574256738822</v>
      </c>
    </row>
    <row r="615" spans="2:20">
      <c r="B615" s="580">
        <v>541</v>
      </c>
      <c r="C615" s="710">
        <f t="shared" si="155"/>
        <v>2.0502079020716257</v>
      </c>
      <c r="D615" s="710">
        <f t="shared" si="156"/>
        <v>1444.7140584267336</v>
      </c>
      <c r="E615" s="710">
        <f t="shared" si="157"/>
        <v>693.22675341629849</v>
      </c>
      <c r="F615" s="710">
        <f t="shared" si="158"/>
        <v>389.2457115907564</v>
      </c>
      <c r="G615" s="710">
        <f t="shared" si="159"/>
        <v>313.38480035442876</v>
      </c>
      <c r="H615" s="717">
        <f t="shared" si="160"/>
        <v>298.33165379044658</v>
      </c>
      <c r="I615" s="710">
        <f t="shared" si="161"/>
        <v>298.30332527522881</v>
      </c>
      <c r="J615" s="710">
        <f t="shared" si="162"/>
        <v>298.28346679723217</v>
      </c>
      <c r="K615" s="710">
        <f t="shared" si="163"/>
        <v>298.27169482601232</v>
      </c>
      <c r="L615" s="710">
        <f t="shared" si="164"/>
        <v>298.26778030029931</v>
      </c>
      <c r="N615" s="580">
        <v>541</v>
      </c>
      <c r="O615" s="710">
        <f t="shared" si="165"/>
        <v>2.0502079020716257</v>
      </c>
      <c r="P615" s="710">
        <f t="shared" si="166"/>
        <v>906.67112081286905</v>
      </c>
      <c r="Q615" s="710">
        <f t="shared" si="167"/>
        <v>895.37121327849547</v>
      </c>
      <c r="R615" s="710">
        <f t="shared" si="168"/>
        <v>887.24705075579459</v>
      </c>
      <c r="S615" s="710">
        <f t="shared" si="169"/>
        <v>882.33649830403328</v>
      </c>
      <c r="T615" s="710">
        <f t="shared" si="170"/>
        <v>880.66222946961341</v>
      </c>
    </row>
    <row r="616" spans="2:20">
      <c r="B616" s="580">
        <v>542</v>
      </c>
      <c r="C616" s="710">
        <f t="shared" si="155"/>
        <v>2.0539975654765641</v>
      </c>
      <c r="D616" s="710">
        <f t="shared" si="156"/>
        <v>1444.79762429266</v>
      </c>
      <c r="E616" s="710">
        <f t="shared" si="157"/>
        <v>693.7522641185343</v>
      </c>
      <c r="F616" s="710">
        <f t="shared" si="158"/>
        <v>389.5135951487805</v>
      </c>
      <c r="G616" s="710">
        <f t="shared" si="159"/>
        <v>313.45620746924078</v>
      </c>
      <c r="H616" s="717">
        <f t="shared" si="160"/>
        <v>298.33386397976778</v>
      </c>
      <c r="I616" s="710">
        <f t="shared" si="161"/>
        <v>298.30540269857323</v>
      </c>
      <c r="J616" s="710">
        <f t="shared" si="162"/>
        <v>298.28545015309169</v>
      </c>
      <c r="K616" s="710">
        <f t="shared" si="163"/>
        <v>298.27362200062765</v>
      </c>
      <c r="L616" s="710">
        <f t="shared" si="164"/>
        <v>298.26968868877822</v>
      </c>
      <c r="N616" s="580">
        <v>542</v>
      </c>
      <c r="O616" s="710">
        <f t="shared" si="165"/>
        <v>2.0539975654765641</v>
      </c>
      <c r="P616" s="710">
        <f t="shared" si="166"/>
        <v>907.4370581453129</v>
      </c>
      <c r="Q616" s="710">
        <f t="shared" si="167"/>
        <v>896.15011975209893</v>
      </c>
      <c r="R616" s="710">
        <f t="shared" si="168"/>
        <v>888.03524429107279</v>
      </c>
      <c r="S616" s="710">
        <f t="shared" si="169"/>
        <v>883.13025291931217</v>
      </c>
      <c r="T616" s="710">
        <f t="shared" si="170"/>
        <v>881.4577928946477</v>
      </c>
    </row>
    <row r="617" spans="2:20">
      <c r="B617" s="580">
        <v>543</v>
      </c>
      <c r="C617" s="710">
        <f t="shared" si="155"/>
        <v>2.0577872288815025</v>
      </c>
      <c r="D617" s="710">
        <f t="shared" si="156"/>
        <v>1444.8810258591548</v>
      </c>
      <c r="E617" s="710">
        <f t="shared" si="157"/>
        <v>694.27695330698805</v>
      </c>
      <c r="F617" s="710">
        <f t="shared" si="158"/>
        <v>389.78155051663276</v>
      </c>
      <c r="G617" s="710">
        <f t="shared" si="159"/>
        <v>313.52776404955586</v>
      </c>
      <c r="H617" s="717">
        <f t="shared" si="160"/>
        <v>298.33608393702906</v>
      </c>
      <c r="I617" s="710">
        <f t="shared" si="161"/>
        <v>298.30748961339316</v>
      </c>
      <c r="J617" s="710">
        <f t="shared" si="162"/>
        <v>298.28744280120804</v>
      </c>
      <c r="K617" s="710">
        <f t="shared" si="163"/>
        <v>298.27555834704089</v>
      </c>
      <c r="L617" s="710">
        <f t="shared" si="164"/>
        <v>298.27160620825612</v>
      </c>
      <c r="N617" s="580">
        <v>543</v>
      </c>
      <c r="O617" s="710">
        <f t="shared" si="165"/>
        <v>2.0577872288815025</v>
      </c>
      <c r="P617" s="710">
        <f t="shared" si="166"/>
        <v>908.2021074208983</v>
      </c>
      <c r="Q617" s="710">
        <f t="shared" si="167"/>
        <v>896.92812313192871</v>
      </c>
      <c r="R617" s="710">
        <f t="shared" si="168"/>
        <v>888.82252396480476</v>
      </c>
      <c r="S617" s="710">
        <f t="shared" si="169"/>
        <v>883.92308722531743</v>
      </c>
      <c r="T617" s="710">
        <f t="shared" si="170"/>
        <v>882.25243391320544</v>
      </c>
    </row>
    <row r="618" spans="2:20">
      <c r="B618" s="580">
        <v>544</v>
      </c>
      <c r="C618" s="710">
        <f t="shared" si="155"/>
        <v>2.0615768922864408</v>
      </c>
      <c r="D618" s="710">
        <f t="shared" si="156"/>
        <v>1444.9642639464425</v>
      </c>
      <c r="E618" s="710">
        <f t="shared" si="157"/>
        <v>694.80082280247075</v>
      </c>
      <c r="F618" s="710">
        <f t="shared" si="158"/>
        <v>390.04957673646675</v>
      </c>
      <c r="G618" s="710">
        <f t="shared" si="159"/>
        <v>313.59946984013408</v>
      </c>
      <c r="H618" s="717">
        <f t="shared" si="160"/>
        <v>298.33831368065142</v>
      </c>
      <c r="I618" s="710">
        <f t="shared" si="161"/>
        <v>298.30958603863439</v>
      </c>
      <c r="J618" s="710">
        <f t="shared" si="162"/>
        <v>298.28944476089828</v>
      </c>
      <c r="K618" s="710">
        <f t="shared" si="163"/>
        <v>298.27750388479006</v>
      </c>
      <c r="L618" s="710">
        <f t="shared" si="164"/>
        <v>298.27353287834313</v>
      </c>
      <c r="N618" s="580">
        <v>544</v>
      </c>
      <c r="O618" s="710">
        <f t="shared" si="165"/>
        <v>2.0615768922864408</v>
      </c>
      <c r="P618" s="710">
        <f t="shared" si="166"/>
        <v>908.96626966927204</v>
      </c>
      <c r="Q618" s="710">
        <f t="shared" si="167"/>
        <v>897.70522446506584</v>
      </c>
      <c r="R618" s="710">
        <f t="shared" si="168"/>
        <v>889.60889083655661</v>
      </c>
      <c r="S618" s="710">
        <f t="shared" si="169"/>
        <v>884.71500228909065</v>
      </c>
      <c r="T618" s="710">
        <f t="shared" si="170"/>
        <v>883.04615359476009</v>
      </c>
    </row>
    <row r="619" spans="2:20">
      <c r="B619" s="580">
        <v>545</v>
      </c>
      <c r="C619" s="710">
        <f t="shared" si="155"/>
        <v>2.0653665556913792</v>
      </c>
      <c r="D619" s="710">
        <f t="shared" si="156"/>
        <v>1445.0473393652971</v>
      </c>
      <c r="E619" s="710">
        <f t="shared" si="157"/>
        <v>695.3238744213553</v>
      </c>
      <c r="F619" s="710">
        <f t="shared" si="158"/>
        <v>390.31767285452423</v>
      </c>
      <c r="G619" s="710">
        <f t="shared" si="159"/>
        <v>313.67132458523184</v>
      </c>
      <c r="H619" s="717">
        <f t="shared" si="160"/>
        <v>298.34055322901736</v>
      </c>
      <c r="I619" s="710">
        <f t="shared" si="161"/>
        <v>298.31169199320522</v>
      </c>
      <c r="J619" s="710">
        <f t="shared" si="162"/>
        <v>298.29145605144288</v>
      </c>
      <c r="K619" s="710">
        <f t="shared" si="163"/>
        <v>298.27945863337663</v>
      </c>
      <c r="L619" s="710">
        <f t="shared" si="164"/>
        <v>298.27546871861324</v>
      </c>
      <c r="N619" s="580">
        <v>545</v>
      </c>
      <c r="O619" s="710">
        <f t="shared" si="165"/>
        <v>2.0653665556913792</v>
      </c>
      <c r="P619" s="710">
        <f t="shared" si="166"/>
        <v>909.7295459188872</v>
      </c>
      <c r="Q619" s="710">
        <f t="shared" si="167"/>
        <v>898.48142479737771</v>
      </c>
      <c r="R619" s="710">
        <f t="shared" si="168"/>
        <v>890.39434596466526</v>
      </c>
      <c r="S619" s="710">
        <f t="shared" si="169"/>
        <v>885.50599917643626</v>
      </c>
      <c r="T619" s="710">
        <f t="shared" si="170"/>
        <v>883.83895300754443</v>
      </c>
    </row>
    <row r="620" spans="2:20">
      <c r="B620" s="580">
        <v>546</v>
      </c>
      <c r="C620" s="710">
        <f t="shared" si="155"/>
        <v>2.0691562190963175</v>
      </c>
      <c r="D620" s="710">
        <f t="shared" si="156"/>
        <v>1445.1302529171899</v>
      </c>
      <c r="E620" s="710">
        <f t="shared" si="157"/>
        <v>695.8461099755807</v>
      </c>
      <c r="F620" s="710">
        <f t="shared" si="158"/>
        <v>390.58583792111966</v>
      </c>
      <c r="G620" s="710">
        <f t="shared" si="159"/>
        <v>313.74332802860766</v>
      </c>
      <c r="H620" s="717">
        <f t="shared" si="160"/>
        <v>298.34280260047052</v>
      </c>
      <c r="I620" s="710">
        <f t="shared" si="161"/>
        <v>298.31380749597622</v>
      </c>
      <c r="J620" s="710">
        <f t="shared" si="162"/>
        <v>298.29347669208505</v>
      </c>
      <c r="K620" s="710">
        <f t="shared" si="163"/>
        <v>298.28142261226571</v>
      </c>
      <c r="L620" s="710">
        <f t="shared" si="164"/>
        <v>298.27741374860392</v>
      </c>
      <c r="N620" s="580">
        <v>546</v>
      </c>
      <c r="O620" s="710">
        <f t="shared" si="165"/>
        <v>2.0691562190963175</v>
      </c>
      <c r="P620" s="710">
        <f t="shared" si="166"/>
        <v>910.49193719700452</v>
      </c>
      <c r="Q620" s="710">
        <f t="shared" si="167"/>
        <v>899.25672517351893</v>
      </c>
      <c r="R620" s="710">
        <f t="shared" si="168"/>
        <v>891.17889040624141</v>
      </c>
      <c r="S620" s="710">
        <f t="shared" si="169"/>
        <v>886.29607895192271</v>
      </c>
      <c r="T620" s="710">
        <f t="shared" si="170"/>
        <v>884.63083321855333</v>
      </c>
    </row>
    <row r="621" spans="2:20">
      <c r="B621" s="580">
        <v>547</v>
      </c>
      <c r="C621" s="710">
        <f t="shared" si="155"/>
        <v>2.0729458825012559</v>
      </c>
      <c r="D621" s="710">
        <f t="shared" si="156"/>
        <v>1445.213005394434</v>
      </c>
      <c r="E621" s="710">
        <f t="shared" si="157"/>
        <v>696.36753127265638</v>
      </c>
      <c r="F621" s="710">
        <f t="shared" si="158"/>
        <v>390.85407099062485</v>
      </c>
      <c r="G621" s="710">
        <f t="shared" si="159"/>
        <v>313.81547991352841</v>
      </c>
      <c r="H621" s="717">
        <f t="shared" si="160"/>
        <v>298.34506181331579</v>
      </c>
      <c r="I621" s="710">
        <f t="shared" si="161"/>
        <v>298.31593256578003</v>
      </c>
      <c r="J621" s="710">
        <f t="shared" si="162"/>
        <v>298.29550670203105</v>
      </c>
      <c r="K621" s="710">
        <f t="shared" si="163"/>
        <v>298.28339584088565</v>
      </c>
      <c r="L621" s="710">
        <f t="shared" si="164"/>
        <v>298.27936798781633</v>
      </c>
      <c r="N621" s="580">
        <v>547</v>
      </c>
      <c r="O621" s="710">
        <f t="shared" si="165"/>
        <v>2.0729458825012559</v>
      </c>
      <c r="P621" s="710">
        <f t="shared" si="166"/>
        <v>911.25344452969352</v>
      </c>
      <c r="Q621" s="710">
        <f t="shared" si="167"/>
        <v>900.03112663693287</v>
      </c>
      <c r="R621" s="710">
        <f t="shared" si="168"/>
        <v>891.9625252171694</v>
      </c>
      <c r="S621" s="710">
        <f t="shared" si="169"/>
        <v>887.08524267888447</v>
      </c>
      <c r="T621" s="710">
        <f t="shared" si="170"/>
        <v>885.42179529354405</v>
      </c>
    </row>
    <row r="622" spans="2:20">
      <c r="B622" s="580">
        <v>548</v>
      </c>
      <c r="C622" s="710">
        <f t="shared" si="155"/>
        <v>2.0767355459061942</v>
      </c>
      <c r="D622" s="710">
        <f t="shared" si="156"/>
        <v>1445.2955975803286</v>
      </c>
      <c r="E622" s="710">
        <f t="shared" si="157"/>
        <v>696.88814011566672</v>
      </c>
      <c r="F622" s="710">
        <f t="shared" si="158"/>
        <v>391.1223711214534</v>
      </c>
      <c r="G622" s="710">
        <f t="shared" si="159"/>
        <v>313.88777998277482</v>
      </c>
      <c r="H622" s="717">
        <f t="shared" si="160"/>
        <v>298.34733088581936</v>
      </c>
      <c r="I622" s="710">
        <f t="shared" si="161"/>
        <v>298.31806722141164</v>
      </c>
      <c r="J622" s="710">
        <f t="shared" si="162"/>
        <v>298.29754610045001</v>
      </c>
      <c r="K622" s="710">
        <f t="shared" si="163"/>
        <v>298.28537833862822</v>
      </c>
      <c r="L622" s="710">
        <f t="shared" si="164"/>
        <v>298.28133145571502</v>
      </c>
      <c r="N622" s="580">
        <v>548</v>
      </c>
      <c r="O622" s="710">
        <f t="shared" si="165"/>
        <v>2.0767355459061942</v>
      </c>
      <c r="P622" s="710">
        <f t="shared" si="166"/>
        <v>912.01406894183401</v>
      </c>
      <c r="Q622" s="710">
        <f t="shared" si="167"/>
        <v>900.80463022985305</v>
      </c>
      <c r="R622" s="710">
        <f t="shared" si="168"/>
        <v>892.74525145210953</v>
      </c>
      <c r="S622" s="710">
        <f t="shared" si="169"/>
        <v>887.87349141942309</v>
      </c>
      <c r="T622" s="710">
        <f t="shared" si="170"/>
        <v>886.21184029703852</v>
      </c>
    </row>
    <row r="623" spans="2:20">
      <c r="B623" s="580">
        <v>549</v>
      </c>
      <c r="C623" s="710">
        <f t="shared" si="155"/>
        <v>2.0805252093111322</v>
      </c>
      <c r="D623" s="710">
        <f t="shared" si="156"/>
        <v>1445.3780302492983</v>
      </c>
      <c r="E623" s="710">
        <f t="shared" si="157"/>
        <v>697.40793830327527</v>
      </c>
      <c r="F623" s="710">
        <f t="shared" si="158"/>
        <v>391.39073737604593</v>
      </c>
      <c r="G623" s="710">
        <f t="shared" si="159"/>
        <v>313.96022797864742</v>
      </c>
      <c r="H623" s="717">
        <f t="shared" si="160"/>
        <v>298.34960983620846</v>
      </c>
      <c r="I623" s="710">
        <f t="shared" si="161"/>
        <v>298.32021148162801</v>
      </c>
      <c r="J623" s="710">
        <f t="shared" si="162"/>
        <v>298.29959490647394</v>
      </c>
      <c r="K623" s="710">
        <f t="shared" si="163"/>
        <v>298.28737012484845</v>
      </c>
      <c r="L623" s="710">
        <f t="shared" si="164"/>
        <v>298.28330417172793</v>
      </c>
      <c r="N623" s="580">
        <v>549</v>
      </c>
      <c r="O623" s="710">
        <f t="shared" si="165"/>
        <v>2.0805252093111322</v>
      </c>
      <c r="P623" s="710">
        <f t="shared" si="166"/>
        <v>912.77381145711774</v>
      </c>
      <c r="Q623" s="710">
        <f t="shared" si="167"/>
        <v>901.57723699330472</v>
      </c>
      <c r="R623" s="710">
        <f t="shared" si="168"/>
        <v>893.52707016449949</v>
      </c>
      <c r="S623" s="710">
        <f t="shared" si="169"/>
        <v>888.66082623440843</v>
      </c>
      <c r="T623" s="710">
        <f t="shared" si="170"/>
        <v>887.00096929232438</v>
      </c>
    </row>
    <row r="624" spans="2:20">
      <c r="B624" s="580">
        <v>550</v>
      </c>
      <c r="C624" s="710">
        <f t="shared" si="155"/>
        <v>2.0843148727160705</v>
      </c>
      <c r="D624" s="710">
        <f t="shared" si="156"/>
        <v>1445.4603041670318</v>
      </c>
      <c r="E624" s="710">
        <f t="shared" si="157"/>
        <v>697.92692762972956</v>
      </c>
      <c r="F624" s="710">
        <f t="shared" si="158"/>
        <v>391.65916882085452</v>
      </c>
      <c r="G624" s="710">
        <f t="shared" si="159"/>
        <v>314.03282364297252</v>
      </c>
      <c r="H624" s="717">
        <f t="shared" si="160"/>
        <v>298.3518986826715</v>
      </c>
      <c r="I624" s="710">
        <f t="shared" si="161"/>
        <v>298.32236536514819</v>
      </c>
      <c r="J624" s="710">
        <f t="shared" si="162"/>
        <v>298.30165313919747</v>
      </c>
      <c r="K624" s="710">
        <f t="shared" si="163"/>
        <v>298.28937121886457</v>
      </c>
      <c r="L624" s="710">
        <f t="shared" si="164"/>
        <v>298.28528615524652</v>
      </c>
      <c r="N624" s="580">
        <v>550</v>
      </c>
      <c r="O624" s="710">
        <f t="shared" si="165"/>
        <v>2.0843148727160705</v>
      </c>
      <c r="P624" s="710">
        <f t="shared" si="166"/>
        <v>913.5326730980496</v>
      </c>
      <c r="Q624" s="710">
        <f t="shared" si="167"/>
        <v>902.34894796710614</v>
      </c>
      <c r="R624" s="710">
        <f t="shared" si="168"/>
        <v>894.30798240655531</v>
      </c>
      <c r="S624" s="710">
        <f t="shared" si="169"/>
        <v>889.44724818348084</v>
      </c>
      <c r="T624" s="710">
        <f t="shared" si="170"/>
        <v>887.78918334145612</v>
      </c>
    </row>
    <row r="625" spans="2:20">
      <c r="B625" s="580">
        <v>551</v>
      </c>
      <c r="C625" s="710">
        <f t="shared" si="155"/>
        <v>2.0881045361210089</v>
      </c>
      <c r="D625" s="710">
        <f t="shared" si="156"/>
        <v>1445.5424200906175</v>
      </c>
      <c r="E625" s="710">
        <f t="shared" si="157"/>
        <v>698.44510988486627</v>
      </c>
      <c r="F625" s="710">
        <f t="shared" si="158"/>
        <v>391.92766452632748</v>
      </c>
      <c r="G625" s="710">
        <f t="shared" si="159"/>
        <v>314.10556671710771</v>
      </c>
      <c r="H625" s="717">
        <f t="shared" si="160"/>
        <v>298.35419744335786</v>
      </c>
      <c r="I625" s="710">
        <f t="shared" si="161"/>
        <v>298.3245288906532</v>
      </c>
      <c r="J625" s="710">
        <f t="shared" si="162"/>
        <v>298.30372081767791</v>
      </c>
      <c r="K625" s="710">
        <f t="shared" si="163"/>
        <v>298.29138163995788</v>
      </c>
      <c r="L625" s="710">
        <f t="shared" si="164"/>
        <v>298.28727742562535</v>
      </c>
      <c r="N625" s="580">
        <v>551</v>
      </c>
      <c r="O625" s="710">
        <f t="shared" si="165"/>
        <v>2.0881045361210089</v>
      </c>
      <c r="P625" s="710">
        <f t="shared" si="166"/>
        <v>914.29065488594858</v>
      </c>
      <c r="Q625" s="710">
        <f t="shared" si="167"/>
        <v>903.11976418986978</v>
      </c>
      <c r="R625" s="710">
        <f t="shared" si="168"/>
        <v>895.08798922927315</v>
      </c>
      <c r="S625" s="710">
        <f t="shared" si="169"/>
        <v>890.23275832505146</v>
      </c>
      <c r="T625" s="710">
        <f t="shared" si="170"/>
        <v>888.57648350525733</v>
      </c>
    </row>
    <row r="626" spans="2:20">
      <c r="B626" s="580">
        <v>552</v>
      </c>
      <c r="C626" s="710">
        <f t="shared" si="155"/>
        <v>2.0918941995259472</v>
      </c>
      <c r="D626" s="710">
        <f t="shared" si="156"/>
        <v>1445.6243787686772</v>
      </c>
      <c r="E626" s="710">
        <f t="shared" si="157"/>
        <v>698.96248685411592</v>
      </c>
      <c r="F626" s="710">
        <f t="shared" si="158"/>
        <v>392.19622356689462</v>
      </c>
      <c r="G626" s="710">
        <f t="shared" si="159"/>
        <v>314.17845694194801</v>
      </c>
      <c r="H626" s="717">
        <f t="shared" si="160"/>
        <v>298.35650613637802</v>
      </c>
      <c r="I626" s="710">
        <f t="shared" si="161"/>
        <v>298.32670207678592</v>
      </c>
      <c r="J626" s="710">
        <f t="shared" si="162"/>
        <v>298.30579796093537</v>
      </c>
      <c r="K626" s="710">
        <f t="shared" si="163"/>
        <v>298.2934014073727</v>
      </c>
      <c r="L626" s="710">
        <f t="shared" si="164"/>
        <v>298.28927800218224</v>
      </c>
      <c r="N626" s="580">
        <v>552</v>
      </c>
      <c r="O626" s="710">
        <f t="shared" si="165"/>
        <v>2.0918941995259472</v>
      </c>
      <c r="P626" s="710">
        <f t="shared" si="166"/>
        <v>915.04775784094977</v>
      </c>
      <c r="Q626" s="710">
        <f t="shared" si="167"/>
        <v>903.88968669900396</v>
      </c>
      <c r="R626" s="710">
        <f t="shared" si="168"/>
        <v>895.86709168243067</v>
      </c>
      <c r="S626" s="710">
        <f t="shared" si="169"/>
        <v>891.01735771630479</v>
      </c>
      <c r="T626" s="710">
        <f t="shared" si="170"/>
        <v>889.36287084332128</v>
      </c>
    </row>
    <row r="627" spans="2:20">
      <c r="B627" s="580">
        <v>553</v>
      </c>
      <c r="C627" s="710">
        <f t="shared" si="155"/>
        <v>2.0956838629308856</v>
      </c>
      <c r="D627" s="710">
        <f t="shared" si="156"/>
        <v>1445.706180941497</v>
      </c>
      <c r="E627" s="710">
        <f t="shared" si="157"/>
        <v>699.47906031850755</v>
      </c>
      <c r="F627" s="710">
        <f t="shared" si="158"/>
        <v>392.46484502095166</v>
      </c>
      <c r="G627" s="710">
        <f t="shared" si="159"/>
        <v>314.2514940579311</v>
      </c>
      <c r="H627" s="717">
        <f t="shared" si="160"/>
        <v>298.35882477980323</v>
      </c>
      <c r="I627" s="710">
        <f t="shared" si="161"/>
        <v>298.32888494215121</v>
      </c>
      <c r="J627" s="710">
        <f t="shared" si="162"/>
        <v>298.3078845879524</v>
      </c>
      <c r="K627" s="710">
        <f t="shared" si="163"/>
        <v>298.29543054031643</v>
      </c>
      <c r="L627" s="710">
        <f t="shared" si="164"/>
        <v>298.2912879041981</v>
      </c>
      <c r="N627" s="580">
        <v>553</v>
      </c>
      <c r="O627" s="710">
        <f t="shared" si="165"/>
        <v>2.0956838629308856</v>
      </c>
      <c r="P627" s="710">
        <f t="shared" si="166"/>
        <v>915.80398298200555</v>
      </c>
      <c r="Q627" s="710">
        <f t="shared" si="167"/>
        <v>904.65871653071429</v>
      </c>
      <c r="R627" s="710">
        <f t="shared" si="168"/>
        <v>896.64529081458829</v>
      </c>
      <c r="S627" s="710">
        <f t="shared" si="169"/>
        <v>891.80104741319906</v>
      </c>
      <c r="T627" s="710">
        <f t="shared" si="170"/>
        <v>890.14834641401296</v>
      </c>
    </row>
    <row r="628" spans="2:20">
      <c r="B628" s="580">
        <v>554</v>
      </c>
      <c r="C628" s="710">
        <f t="shared" si="155"/>
        <v>2.099473526335824</v>
      </c>
      <c r="D628" s="710">
        <f t="shared" si="156"/>
        <v>1445.7878273411573</v>
      </c>
      <c r="E628" s="710">
        <f t="shared" si="157"/>
        <v>699.99483205467482</v>
      </c>
      <c r="F628" s="710">
        <f t="shared" si="158"/>
        <v>392.73352797084573</v>
      </c>
      <c r="G628" s="710">
        <f t="shared" si="159"/>
        <v>314.32467780504328</v>
      </c>
      <c r="H628" s="717">
        <f t="shared" si="160"/>
        <v>298.36115339166594</v>
      </c>
      <c r="I628" s="710">
        <f t="shared" si="161"/>
        <v>298.33107750531565</v>
      </c>
      <c r="J628" s="710">
        <f t="shared" si="162"/>
        <v>298.30998071767397</v>
      </c>
      <c r="K628" s="710">
        <f t="shared" si="163"/>
        <v>298.2974690579594</v>
      </c>
      <c r="L628" s="710">
        <f t="shared" si="164"/>
        <v>298.29330715091692</v>
      </c>
      <c r="N628" s="580">
        <v>554</v>
      </c>
      <c r="O628" s="710">
        <f t="shared" si="165"/>
        <v>2.099473526335824</v>
      </c>
      <c r="P628" s="710">
        <f t="shared" si="166"/>
        <v>916.55933132688665</v>
      </c>
      <c r="Q628" s="710">
        <f t="shared" si="167"/>
        <v>905.42685472000505</v>
      </c>
      <c r="R628" s="710">
        <f t="shared" si="168"/>
        <v>897.42258767309079</v>
      </c>
      <c r="S628" s="710">
        <f t="shared" si="169"/>
        <v>892.58382847046869</v>
      </c>
      <c r="T628" s="710">
        <f t="shared" si="170"/>
        <v>890.93291127447003</v>
      </c>
    </row>
    <row r="629" spans="2:20">
      <c r="B629" s="580">
        <v>555</v>
      </c>
      <c r="C629" s="710">
        <f t="shared" si="155"/>
        <v>2.1032631897407623</v>
      </c>
      <c r="D629" s="710">
        <f t="shared" si="156"/>
        <v>1445.8693186916591</v>
      </c>
      <c r="E629" s="710">
        <f t="shared" si="157"/>
        <v>700.50980383486058</v>
      </c>
      <c r="F629" s="710">
        <f t="shared" si="158"/>
        <v>393.00227150286003</v>
      </c>
      <c r="G629" s="710">
        <f t="shared" si="159"/>
        <v>314.39800792282517</v>
      </c>
      <c r="H629" s="717">
        <f t="shared" si="160"/>
        <v>298.3634919899593</v>
      </c>
      <c r="I629" s="710">
        <f t="shared" si="161"/>
        <v>298.3332797848077</v>
      </c>
      <c r="J629" s="710">
        <f t="shared" si="162"/>
        <v>298.3120863690076</v>
      </c>
      <c r="K629" s="710">
        <f t="shared" si="163"/>
        <v>298.2995169794346</v>
      </c>
      <c r="L629" s="710">
        <f t="shared" si="164"/>
        <v>298.29533576154569</v>
      </c>
      <c r="N629" s="580">
        <v>555</v>
      </c>
      <c r="O629" s="710">
        <f t="shared" si="165"/>
        <v>2.1032631897407623</v>
      </c>
      <c r="P629" s="710">
        <f t="shared" si="166"/>
        <v>917.31380389218407</v>
      </c>
      <c r="Q629" s="710">
        <f t="shared" si="167"/>
        <v>906.19410230068002</v>
      </c>
      <c r="R629" s="710">
        <f t="shared" si="168"/>
        <v>898.19898330406841</v>
      </c>
      <c r="S629" s="710">
        <f t="shared" si="169"/>
        <v>893.36570194162505</v>
      </c>
      <c r="T629" s="710">
        <f t="shared" si="170"/>
        <v>891.71656648060446</v>
      </c>
    </row>
    <row r="630" spans="2:20">
      <c r="B630" s="580">
        <v>556</v>
      </c>
      <c r="C630" s="710">
        <f t="shared" si="155"/>
        <v>2.1070528531457007</v>
      </c>
      <c r="D630" s="710">
        <f t="shared" si="156"/>
        <v>1445.9506557090492</v>
      </c>
      <c r="E630" s="710">
        <f t="shared" si="157"/>
        <v>701.02397742692244</v>
      </c>
      <c r="F630" s="710">
        <f t="shared" si="158"/>
        <v>393.27107470719915</v>
      </c>
      <c r="G630" s="710">
        <f t="shared" si="159"/>
        <v>314.47148415037731</v>
      </c>
      <c r="H630" s="717">
        <f t="shared" si="160"/>
        <v>298.36584059263737</v>
      </c>
      <c r="I630" s="710">
        <f t="shared" si="161"/>
        <v>298.33549179911745</v>
      </c>
      <c r="J630" s="710">
        <f t="shared" si="162"/>
        <v>298.31420156082311</v>
      </c>
      <c r="K630" s="710">
        <f t="shared" si="163"/>
        <v>298.301574323838</v>
      </c>
      <c r="L630" s="710">
        <f t="shared" si="164"/>
        <v>298.29737375525428</v>
      </c>
      <c r="N630" s="580">
        <v>556</v>
      </c>
      <c r="O630" s="710">
        <f t="shared" si="165"/>
        <v>2.1070528531457007</v>
      </c>
      <c r="P630" s="710">
        <f t="shared" si="166"/>
        <v>918.06740169330965</v>
      </c>
      <c r="Q630" s="710">
        <f t="shared" si="167"/>
        <v>906.96046030534501</v>
      </c>
      <c r="R630" s="710">
        <f t="shared" si="168"/>
        <v>898.9744787524387</v>
      </c>
      <c r="S630" s="710">
        <f t="shared" si="169"/>
        <v>894.14666887895783</v>
      </c>
      <c r="T630" s="710">
        <f t="shared" si="170"/>
        <v>892.49931308710404</v>
      </c>
    </row>
    <row r="631" spans="2:20">
      <c r="B631" s="580">
        <v>557</v>
      </c>
      <c r="C631" s="710">
        <f t="shared" si="155"/>
        <v>2.110842516550639</v>
      </c>
      <c r="D631" s="710">
        <f t="shared" si="156"/>
        <v>1446.031839101543</v>
      </c>
      <c r="E631" s="710">
        <f t="shared" si="157"/>
        <v>701.53735459433858</v>
      </c>
      <c r="F631" s="710">
        <f t="shared" si="158"/>
        <v>393.53993667797391</v>
      </c>
      <c r="G631" s="710">
        <f t="shared" si="159"/>
        <v>314.54510622636559</v>
      </c>
      <c r="H631" s="717">
        <f t="shared" si="160"/>
        <v>298.36819921761492</v>
      </c>
      <c r="I631" s="710">
        <f t="shared" si="161"/>
        <v>298.33771356669661</v>
      </c>
      <c r="J631" s="710">
        <f t="shared" si="162"/>
        <v>298.31632631195259</v>
      </c>
      <c r="K631" s="710">
        <f t="shared" si="163"/>
        <v>298.30364111022811</v>
      </c>
      <c r="L631" s="710">
        <f t="shared" si="164"/>
        <v>298.29942115117552</v>
      </c>
      <c r="N631" s="580">
        <v>557</v>
      </c>
      <c r="O631" s="710">
        <f t="shared" si="165"/>
        <v>2.110842516550639</v>
      </c>
      <c r="P631" s="710">
        <f t="shared" si="166"/>
        <v>918.82012574449845</v>
      </c>
      <c r="Q631" s="710">
        <f t="shared" si="167"/>
        <v>907.72592976540818</v>
      </c>
      <c r="R631" s="710">
        <f t="shared" si="168"/>
        <v>899.74907506190755</v>
      </c>
      <c r="S631" s="710">
        <f t="shared" si="169"/>
        <v>894.92673033353708</v>
      </c>
      <c r="T631" s="710">
        <f t="shared" si="170"/>
        <v>893.28115214743377</v>
      </c>
    </row>
    <row r="632" spans="2:20">
      <c r="B632" s="580">
        <v>558</v>
      </c>
      <c r="C632" s="710">
        <f t="shared" si="155"/>
        <v>2.114632179955577</v>
      </c>
      <c r="D632" s="710">
        <f t="shared" si="156"/>
        <v>1446.112869569645</v>
      </c>
      <c r="E632" s="710">
        <f t="shared" si="157"/>
        <v>702.04993709621363</v>
      </c>
      <c r="F632" s="710">
        <f t="shared" si="158"/>
        <v>393.80885651318681</v>
      </c>
      <c r="G632" s="710">
        <f t="shared" si="159"/>
        <v>314.61887388902687</v>
      </c>
      <c r="H632" s="717">
        <f t="shared" si="160"/>
        <v>298.3705678827676</v>
      </c>
      <c r="I632" s="710">
        <f t="shared" si="161"/>
        <v>298.33994510595858</v>
      </c>
      <c r="J632" s="710">
        <f t="shared" si="162"/>
        <v>298.31846064119048</v>
      </c>
      <c r="K632" s="710">
        <f t="shared" si="163"/>
        <v>298.30571735762624</v>
      </c>
      <c r="L632" s="710">
        <f t="shared" si="164"/>
        <v>298.30147796840475</v>
      </c>
      <c r="N632" s="580">
        <v>558</v>
      </c>
      <c r="O632" s="710">
        <f t="shared" si="165"/>
        <v>2.114632179955577</v>
      </c>
      <c r="P632" s="710">
        <f t="shared" si="166"/>
        <v>919.57197705880947</v>
      </c>
      <c r="Q632" s="710">
        <f t="shared" si="167"/>
        <v>908.49051171108192</v>
      </c>
      <c r="R632" s="710">
        <f t="shared" si="168"/>
        <v>900.52277327497086</v>
      </c>
      <c r="S632" s="710">
        <f t="shared" si="169"/>
        <v>895.70588735521346</v>
      </c>
      <c r="T632" s="710">
        <f t="shared" si="170"/>
        <v>894.06208471383741</v>
      </c>
    </row>
    <row r="633" spans="2:20">
      <c r="B633" s="580">
        <v>559</v>
      </c>
      <c r="C633" s="710">
        <f t="shared" si="155"/>
        <v>2.1184218433605153</v>
      </c>
      <c r="D633" s="710">
        <f t="shared" si="156"/>
        <v>1446.1937478062684</v>
      </c>
      <c r="E633" s="710">
        <f t="shared" si="157"/>
        <v>702.56172668728357</v>
      </c>
      <c r="F633" s="710">
        <f t="shared" si="158"/>
        <v>394.07783331471711</v>
      </c>
      <c r="G633" s="710">
        <f t="shared" si="159"/>
        <v>314.69278687617475</v>
      </c>
      <c r="H633" s="717">
        <f t="shared" si="160"/>
        <v>298.37294660593165</v>
      </c>
      <c r="I633" s="710">
        <f t="shared" si="161"/>
        <v>298.34218643527822</v>
      </c>
      <c r="J633" s="710">
        <f t="shared" si="162"/>
        <v>298.32060456729334</v>
      </c>
      <c r="K633" s="710">
        <f t="shared" si="163"/>
        <v>298.30780308501619</v>
      </c>
      <c r="L633" s="710">
        <f t="shared" si="164"/>
        <v>298.30354422600038</v>
      </c>
      <c r="N633" s="580">
        <v>559</v>
      </c>
      <c r="O633" s="710">
        <f t="shared" si="165"/>
        <v>2.1184218433605153</v>
      </c>
      <c r="P633" s="710">
        <f t="shared" si="166"/>
        <v>920.32295664812682</v>
      </c>
      <c r="Q633" s="710">
        <f t="shared" si="167"/>
        <v>909.254207171384</v>
      </c>
      <c r="R633" s="710">
        <f t="shared" si="168"/>
        <v>901.2955744329156</v>
      </c>
      <c r="S633" s="710">
        <f t="shared" si="169"/>
        <v>896.48414099262129</v>
      </c>
      <c r="T633" s="710">
        <f t="shared" si="170"/>
        <v>894.84211183733817</v>
      </c>
    </row>
    <row r="634" spans="2:20">
      <c r="B634" s="580">
        <v>560</v>
      </c>
      <c r="C634" s="710">
        <f t="shared" si="155"/>
        <v>2.1222115067654537</v>
      </c>
      <c r="D634" s="710">
        <f t="shared" si="156"/>
        <v>1446.2744744968506</v>
      </c>
      <c r="E634" s="710">
        <f t="shared" si="157"/>
        <v>703.07272511792257</v>
      </c>
      <c r="F634" s="710">
        <f t="shared" si="158"/>
        <v>394.34686618830608</v>
      </c>
      <c r="G634" s="710">
        <f t="shared" si="159"/>
        <v>314.76684492520468</v>
      </c>
      <c r="H634" s="717">
        <f t="shared" si="160"/>
        <v>298.37533540490409</v>
      </c>
      <c r="I634" s="710">
        <f t="shared" si="161"/>
        <v>298.34443757299198</v>
      </c>
      <c r="J634" s="710">
        <f t="shared" si="162"/>
        <v>298.32275810897988</v>
      </c>
      <c r="K634" s="710">
        <f t="shared" si="163"/>
        <v>298.30989831134423</v>
      </c>
      <c r="L634" s="710">
        <f t="shared" si="164"/>
        <v>298.30561994298324</v>
      </c>
      <c r="N634" s="580">
        <v>560</v>
      </c>
      <c r="O634" s="710">
        <f t="shared" si="165"/>
        <v>2.1222115067654537</v>
      </c>
      <c r="P634" s="710">
        <f t="shared" si="166"/>
        <v>921.07306552316163</v>
      </c>
      <c r="Q634" s="710">
        <f t="shared" si="167"/>
        <v>910.01701717413948</v>
      </c>
      <c r="R634" s="710">
        <f t="shared" si="168"/>
        <v>902.06747957582161</v>
      </c>
      <c r="S634" s="710">
        <f t="shared" si="169"/>
        <v>897.26149229317843</v>
      </c>
      <c r="T634" s="710">
        <f t="shared" si="170"/>
        <v>895.62123456774123</v>
      </c>
    </row>
    <row r="635" spans="2:20">
      <c r="B635" s="580">
        <v>561</v>
      </c>
      <c r="C635" s="710">
        <f t="shared" si="155"/>
        <v>2.126001170170392</v>
      </c>
      <c r="D635" s="710">
        <f t="shared" si="156"/>
        <v>1446.3550503194692</v>
      </c>
      <c r="E635" s="710">
        <f t="shared" si="157"/>
        <v>703.58293413414856</v>
      </c>
      <c r="F635" s="710">
        <f t="shared" si="158"/>
        <v>394.61595424354249</v>
      </c>
      <c r="G635" s="710">
        <f t="shared" si="159"/>
        <v>314.84104777309972</v>
      </c>
      <c r="H635" s="717">
        <f t="shared" si="160"/>
        <v>298.37773429744254</v>
      </c>
      <c r="I635" s="710">
        <f t="shared" si="161"/>
        <v>298.3466985373978</v>
      </c>
      <c r="J635" s="710">
        <f t="shared" si="162"/>
        <v>298.32492128493084</v>
      </c>
      <c r="K635" s="710">
        <f t="shared" si="163"/>
        <v>298.31200305551931</v>
      </c>
      <c r="L635" s="710">
        <f t="shared" si="164"/>
        <v>298.30770513833676</v>
      </c>
      <c r="N635" s="580">
        <v>561</v>
      </c>
      <c r="O635" s="710">
        <f t="shared" si="165"/>
        <v>2.126001170170392</v>
      </c>
      <c r="P635" s="710">
        <f t="shared" si="166"/>
        <v>921.82230469345313</v>
      </c>
      <c r="Q635" s="710">
        <f t="shared" si="167"/>
        <v>910.77894274598123</v>
      </c>
      <c r="R635" s="710">
        <f t="shared" si="168"/>
        <v>902.83848974256284</v>
      </c>
      <c r="S635" s="710">
        <f t="shared" si="169"/>
        <v>898.03794230308858</v>
      </c>
      <c r="T635" s="710">
        <f t="shared" si="170"/>
        <v>896.39945395363407</v>
      </c>
    </row>
    <row r="636" spans="2:20">
      <c r="B636" s="580">
        <v>562</v>
      </c>
      <c r="C636" s="710">
        <f t="shared" si="155"/>
        <v>2.1297908335753304</v>
      </c>
      <c r="D636" s="710">
        <f t="shared" si="156"/>
        <v>1446.4354759449543</v>
      </c>
      <c r="E636" s="710">
        <f t="shared" si="157"/>
        <v>704.09235547762944</v>
      </c>
      <c r="F636" s="710">
        <f t="shared" si="158"/>
        <v>394.88509659384778</v>
      </c>
      <c r="G636" s="710">
        <f t="shared" si="159"/>
        <v>314.91539515643592</v>
      </c>
      <c r="H636" s="717">
        <f t="shared" si="160"/>
        <v>298.38014330126521</v>
      </c>
      <c r="I636" s="710">
        <f t="shared" si="161"/>
        <v>298.34896934675487</v>
      </c>
      <c r="J636" s="710">
        <f t="shared" si="162"/>
        <v>298.32709411378903</v>
      </c>
      <c r="K636" s="710">
        <f t="shared" si="163"/>
        <v>298.31411733641244</v>
      </c>
      <c r="L636" s="710">
        <f t="shared" si="164"/>
        <v>298.30979983100707</v>
      </c>
      <c r="N636" s="580">
        <v>562</v>
      </c>
      <c r="O636" s="710">
        <f t="shared" si="165"/>
        <v>2.1297908335753304</v>
      </c>
      <c r="P636" s="710">
        <f t="shared" si="166"/>
        <v>922.57067516737004</v>
      </c>
      <c r="Q636" s="710">
        <f t="shared" si="167"/>
        <v>911.53998491235234</v>
      </c>
      <c r="R636" s="710">
        <f t="shared" si="168"/>
        <v>903.60860597080853</v>
      </c>
      <c r="S636" s="710">
        <f t="shared" si="169"/>
        <v>898.81349206734251</v>
      </c>
      <c r="T636" s="710">
        <f t="shared" si="170"/>
        <v>897.17677104238885</v>
      </c>
    </row>
    <row r="637" spans="2:20">
      <c r="B637" s="580">
        <v>563</v>
      </c>
      <c r="C637" s="710">
        <f t="shared" si="155"/>
        <v>2.1335804969802687</v>
      </c>
      <c r="D637" s="710">
        <f t="shared" si="156"/>
        <v>1446.5157520370001</v>
      </c>
      <c r="E637" s="710">
        <f t="shared" si="157"/>
        <v>704.60099088568904</v>
      </c>
      <c r="F637" s="710">
        <f t="shared" si="158"/>
        <v>395.1542923564615</v>
      </c>
      <c r="G637" s="710">
        <f t="shared" si="159"/>
        <v>314.98988681138763</v>
      </c>
      <c r="H637" s="717">
        <f t="shared" si="160"/>
        <v>298.38256243405084</v>
      </c>
      <c r="I637" s="710">
        <f t="shared" si="161"/>
        <v>298.3512500192839</v>
      </c>
      <c r="J637" s="710">
        <f t="shared" si="162"/>
        <v>298.3292766141592</v>
      </c>
      <c r="K637" s="710">
        <f t="shared" si="163"/>
        <v>298.31624117285719</v>
      </c>
      <c r="L637" s="710">
        <f t="shared" si="164"/>
        <v>298.31190403990257</v>
      </c>
      <c r="N637" s="580">
        <v>563</v>
      </c>
      <c r="O637" s="710">
        <f t="shared" si="165"/>
        <v>2.1335804969802687</v>
      </c>
      <c r="P637" s="710">
        <f t="shared" si="166"/>
        <v>923.31817795211202</v>
      </c>
      <c r="Q637" s="710">
        <f t="shared" si="167"/>
        <v>912.30014469750643</v>
      </c>
      <c r="R637" s="710">
        <f t="shared" si="168"/>
        <v>904.37782929702519</v>
      </c>
      <c r="S637" s="710">
        <f t="shared" si="169"/>
        <v>899.58814262971896</v>
      </c>
      <c r="T637" s="710">
        <f t="shared" si="170"/>
        <v>897.953186880163</v>
      </c>
    </row>
    <row r="638" spans="2:20">
      <c r="B638" s="580">
        <v>564</v>
      </c>
      <c r="C638" s="710">
        <f t="shared" si="155"/>
        <v>2.1373701603852071</v>
      </c>
      <c r="D638" s="710">
        <f t="shared" si="156"/>
        <v>1446.5958792522733</v>
      </c>
      <c r="E638" s="710">
        <f t="shared" si="157"/>
        <v>705.1088420913137</v>
      </c>
      <c r="F638" s="710">
        <f t="shared" si="158"/>
        <v>395.42354065242682</v>
      </c>
      <c r="G638" s="710">
        <f t="shared" si="159"/>
        <v>315.06452247373301</v>
      </c>
      <c r="H638" s="717">
        <f t="shared" si="160"/>
        <v>298.38499171343881</v>
      </c>
      <c r="I638" s="710">
        <f t="shared" si="161"/>
        <v>298.3535405731667</v>
      </c>
      <c r="J638" s="710">
        <f t="shared" si="162"/>
        <v>298.33146880460799</v>
      </c>
      <c r="K638" s="710">
        <f t="shared" si="163"/>
        <v>298.31837458364942</v>
      </c>
      <c r="L638" s="710">
        <f t="shared" si="164"/>
        <v>298.31401778389403</v>
      </c>
      <c r="N638" s="580">
        <v>564</v>
      </c>
      <c r="O638" s="710">
        <f t="shared" si="165"/>
        <v>2.1373701603852071</v>
      </c>
      <c r="P638" s="710">
        <f t="shared" si="166"/>
        <v>924.06481405371073</v>
      </c>
      <c r="Q638" s="710">
        <f t="shared" si="167"/>
        <v>913.05942312450998</v>
      </c>
      <c r="R638" s="710">
        <f t="shared" si="168"/>
        <v>905.14616075647734</v>
      </c>
      <c r="S638" s="710">
        <f t="shared" si="169"/>
        <v>900.36189503278695</v>
      </c>
      <c r="T638" s="710">
        <f t="shared" si="170"/>
        <v>898.72870251190136</v>
      </c>
    </row>
    <row r="639" spans="2:20">
      <c r="B639" s="580">
        <v>565</v>
      </c>
      <c r="C639" s="710">
        <f t="shared" si="155"/>
        <v>2.1411598237901455</v>
      </c>
      <c r="D639" s="710">
        <f t="shared" si="156"/>
        <v>1446.6758582405216</v>
      </c>
      <c r="E639" s="710">
        <f t="shared" si="157"/>
        <v>705.61591082315886</v>
      </c>
      <c r="F639" s="710">
        <f t="shared" si="158"/>
        <v>395.69284060657611</v>
      </c>
      <c r="G639" s="710">
        <f t="shared" si="159"/>
        <v>315.13930187885933</v>
      </c>
      <c r="H639" s="717">
        <f t="shared" si="160"/>
        <v>298.38743115702891</v>
      </c>
      <c r="I639" s="710">
        <f t="shared" si="161"/>
        <v>298.35584102654661</v>
      </c>
      <c r="J639" s="710">
        <f t="shared" si="162"/>
        <v>298.33367070366381</v>
      </c>
      <c r="K639" s="710">
        <f t="shared" si="163"/>
        <v>298.32051758754699</v>
      </c>
      <c r="L639" s="710">
        <f t="shared" si="164"/>
        <v>298.31614108181481</v>
      </c>
      <c r="N639" s="580">
        <v>565</v>
      </c>
      <c r="O639" s="710">
        <f t="shared" si="165"/>
        <v>2.1411598237901455</v>
      </c>
      <c r="P639" s="710">
        <f t="shared" si="166"/>
        <v>924.81058447703174</v>
      </c>
      <c r="Q639" s="710">
        <f t="shared" si="167"/>
        <v>913.81782121524316</v>
      </c>
      <c r="R639" s="710">
        <f t="shared" si="168"/>
        <v>905.91360138322898</v>
      </c>
      <c r="S639" s="710">
        <f t="shared" si="169"/>
        <v>901.13475031790631</v>
      </c>
      <c r="T639" s="710">
        <f t="shared" si="170"/>
        <v>899.50331898133686</v>
      </c>
    </row>
    <row r="640" spans="2:20">
      <c r="B640" s="580">
        <v>566</v>
      </c>
      <c r="C640" s="710">
        <f t="shared" si="155"/>
        <v>2.1449494871950838</v>
      </c>
      <c r="D640" s="710">
        <f t="shared" si="156"/>
        <v>1446.7556896446781</v>
      </c>
      <c r="E640" s="710">
        <f t="shared" si="157"/>
        <v>706.12219880555506</v>
      </c>
      <c r="F640" s="710">
        <f t="shared" si="158"/>
        <v>395.96219134751624</v>
      </c>
      <c r="G640" s="710">
        <f t="shared" si="159"/>
        <v>315.21422476176821</v>
      </c>
      <c r="H640" s="717">
        <f t="shared" si="160"/>
        <v>298.38988078238145</v>
      </c>
      <c r="I640" s="710">
        <f t="shared" si="161"/>
        <v>298.35815139752799</v>
      </c>
      <c r="J640" s="710">
        <f t="shared" si="162"/>
        <v>298.33588232981703</v>
      </c>
      <c r="K640" s="710">
        <f t="shared" si="163"/>
        <v>298.32267020327015</v>
      </c>
      <c r="L640" s="710">
        <f t="shared" si="164"/>
        <v>298.31827395246029</v>
      </c>
      <c r="N640" s="580">
        <v>566</v>
      </c>
      <c r="O640" s="710">
        <f t="shared" si="165"/>
        <v>2.1449494871950838</v>
      </c>
      <c r="P640" s="710">
        <f t="shared" si="166"/>
        <v>925.5554902257752</v>
      </c>
      <c r="Q640" s="710">
        <f t="shared" si="167"/>
        <v>914.57533999040129</v>
      </c>
      <c r="R640" s="710">
        <f t="shared" si="168"/>
        <v>906.68015221014559</v>
      </c>
      <c r="S640" s="710">
        <f t="shared" si="169"/>
        <v>901.9067095252301</v>
      </c>
      <c r="T640" s="710">
        <f t="shared" si="170"/>
        <v>900.27703733099236</v>
      </c>
    </row>
    <row r="641" spans="2:20">
      <c r="B641" s="580">
        <v>567</v>
      </c>
      <c r="C641" s="710">
        <f t="shared" si="155"/>
        <v>2.1487391506000217</v>
      </c>
      <c r="D641" s="710">
        <f t="shared" si="156"/>
        <v>1446.8353741009664</v>
      </c>
      <c r="E641" s="710">
        <f t="shared" si="157"/>
        <v>706.6277077585147</v>
      </c>
      <c r="F641" s="710">
        <f t="shared" si="158"/>
        <v>396.23159200761455</v>
      </c>
      <c r="G641" s="710">
        <f t="shared" si="159"/>
        <v>315.28929085708103</v>
      </c>
      <c r="H641" s="717">
        <f t="shared" si="160"/>
        <v>298.39234060701705</v>
      </c>
      <c r="I641" s="710">
        <f t="shared" si="161"/>
        <v>298.36047170417646</v>
      </c>
      <c r="J641" s="710">
        <f t="shared" si="162"/>
        <v>298.33810370151963</v>
      </c>
      <c r="K641" s="710">
        <f t="shared" si="163"/>
        <v>298.32483244950112</v>
      </c>
      <c r="L641" s="710">
        <f t="shared" si="164"/>
        <v>298.32041641458812</v>
      </c>
      <c r="N641" s="580">
        <v>567</v>
      </c>
      <c r="O641" s="710">
        <f t="shared" si="165"/>
        <v>2.1487391506000217</v>
      </c>
      <c r="P641" s="710">
        <f t="shared" si="166"/>
        <v>926.29953230247793</v>
      </c>
      <c r="Q641" s="710">
        <f t="shared" si="167"/>
        <v>915.33198046949622</v>
      </c>
      <c r="R641" s="710">
        <f t="shared" si="168"/>
        <v>907.44581426889499</v>
      </c>
      <c r="S641" s="710">
        <f t="shared" si="169"/>
        <v>902.67777369370469</v>
      </c>
      <c r="T641" s="710">
        <f t="shared" si="170"/>
        <v>901.04985860218244</v>
      </c>
    </row>
    <row r="642" spans="2:20">
      <c r="B642" s="580">
        <v>568</v>
      </c>
      <c r="C642" s="710">
        <f t="shared" si="155"/>
        <v>2.1525288140049601</v>
      </c>
      <c r="D642" s="710">
        <f t="shared" si="156"/>
        <v>1446.9149122390018</v>
      </c>
      <c r="E642" s="710">
        <f t="shared" si="157"/>
        <v>707.13243939773895</v>
      </c>
      <c r="F642" s="710">
        <f t="shared" si="158"/>
        <v>396.50104172298427</v>
      </c>
      <c r="G642" s="710">
        <f t="shared" si="159"/>
        <v>315.36449989904418</v>
      </c>
      <c r="H642" s="717">
        <f t="shared" si="160"/>
        <v>298.39481064841686</v>
      </c>
      <c r="I642" s="710">
        <f t="shared" si="161"/>
        <v>298.36280196451878</v>
      </c>
      <c r="J642" s="710">
        <f t="shared" si="162"/>
        <v>298.34033483718537</v>
      </c>
      <c r="K642" s="710">
        <f t="shared" si="163"/>
        <v>298.32700434488413</v>
      </c>
      <c r="L642" s="710">
        <f t="shared" si="164"/>
        <v>298.32256848691833</v>
      </c>
      <c r="N642" s="580">
        <v>568</v>
      </c>
      <c r="O642" s="710">
        <f t="shared" si="165"/>
        <v>2.1525288140049601</v>
      </c>
      <c r="P642" s="710">
        <f t="shared" si="166"/>
        <v>927.04271170851393</v>
      </c>
      <c r="Q642" s="710">
        <f t="shared" si="167"/>
        <v>916.08774367085789</v>
      </c>
      <c r="R642" s="710">
        <f t="shared" si="168"/>
        <v>908.21058858994866</v>
      </c>
      <c r="S642" s="710">
        <f t="shared" si="169"/>
        <v>903.44794386107219</v>
      </c>
      <c r="T642" s="710">
        <f t="shared" si="170"/>
        <v>901.82178383501366</v>
      </c>
    </row>
    <row r="643" spans="2:20">
      <c r="B643" s="580">
        <v>569</v>
      </c>
      <c r="C643" s="710">
        <f t="shared" si="155"/>
        <v>2.1563184774098985</v>
      </c>
      <c r="D643" s="710">
        <f t="shared" si="156"/>
        <v>1446.9943046818923</v>
      </c>
      <c r="E643" s="710">
        <f t="shared" si="157"/>
        <v>707.63639543462432</v>
      </c>
      <c r="F643" s="710">
        <f t="shared" si="158"/>
        <v>396.77053963347015</v>
      </c>
      <c r="G643" s="710">
        <f t="shared" si="159"/>
        <v>315.43985162153422</v>
      </c>
      <c r="H643" s="717">
        <f t="shared" si="160"/>
        <v>298.39729092402229</v>
      </c>
      <c r="I643" s="710">
        <f t="shared" si="161"/>
        <v>298.36514219654282</v>
      </c>
      <c r="J643" s="710">
        <f t="shared" si="162"/>
        <v>298.34257575518956</v>
      </c>
      <c r="K643" s="710">
        <f t="shared" si="163"/>
        <v>298.32918590802558</v>
      </c>
      <c r="L643" s="710">
        <f t="shared" si="164"/>
        <v>298.32473018813272</v>
      </c>
      <c r="N643" s="580">
        <v>569</v>
      </c>
      <c r="O643" s="710">
        <f t="shared" si="165"/>
        <v>2.1563184774098985</v>
      </c>
      <c r="P643" s="710">
        <f t="shared" si="166"/>
        <v>927.78502944409638</v>
      </c>
      <c r="Q643" s="710">
        <f t="shared" si="167"/>
        <v>916.84263061163529</v>
      </c>
      <c r="R643" s="710">
        <f t="shared" si="168"/>
        <v>908.97447620258345</v>
      </c>
      <c r="S643" s="710">
        <f t="shared" si="169"/>
        <v>904.21722106387142</v>
      </c>
      <c r="T643" s="710">
        <f t="shared" si="170"/>
        <v>902.59281406838716</v>
      </c>
    </row>
    <row r="644" spans="2:20">
      <c r="B644" s="580">
        <v>570</v>
      </c>
      <c r="C644" s="710">
        <f t="shared" si="155"/>
        <v>2.1601081408148368</v>
      </c>
      <c r="D644" s="710">
        <f t="shared" si="156"/>
        <v>1447.0735520463375</v>
      </c>
      <c r="E644" s="710">
        <f t="shared" si="157"/>
        <v>708.13957757626929</v>
      </c>
      <c r="F644" s="710">
        <f t="shared" si="158"/>
        <v>397.0400848826344</v>
      </c>
      <c r="G644" s="710">
        <f t="shared" si="159"/>
        <v>315.51534575806318</v>
      </c>
      <c r="H644" s="717">
        <f t="shared" si="160"/>
        <v>298.39978145123513</v>
      </c>
      <c r="I644" s="710">
        <f t="shared" si="161"/>
        <v>298.36749241819729</v>
      </c>
      <c r="J644" s="710">
        <f t="shared" si="162"/>
        <v>298.3448264738692</v>
      </c>
      <c r="K644" s="710">
        <f t="shared" si="163"/>
        <v>298.33137715749359</v>
      </c>
      <c r="L644" s="710">
        <f t="shared" si="164"/>
        <v>298.32690153687537</v>
      </c>
      <c r="N644" s="580">
        <v>570</v>
      </c>
      <c r="O644" s="710">
        <f t="shared" si="165"/>
        <v>2.1601081408148368</v>
      </c>
      <c r="P644" s="710">
        <f t="shared" si="166"/>
        <v>928.52648650827871</v>
      </c>
      <c r="Q644" s="710">
        <f t="shared" si="167"/>
        <v>917.59664230779845</v>
      </c>
      <c r="R644" s="710">
        <f t="shared" si="168"/>
        <v>909.73747813488262</v>
      </c>
      <c r="S644" s="710">
        <f t="shared" si="169"/>
        <v>904.98560633743955</v>
      </c>
      <c r="T644" s="710">
        <f t="shared" si="170"/>
        <v>903.3629503399992</v>
      </c>
    </row>
    <row r="645" spans="2:20">
      <c r="B645" s="580">
        <v>571</v>
      </c>
      <c r="C645" s="710">
        <f t="shared" si="155"/>
        <v>2.1638978042197752</v>
      </c>
      <c r="D645" s="710">
        <f t="shared" si="156"/>
        <v>1447.1526549427249</v>
      </c>
      <c r="E645" s="710">
        <f t="shared" si="157"/>
        <v>708.6419875254818</v>
      </c>
      <c r="F645" s="710">
        <f t="shared" si="158"/>
        <v>397.30967661774235</v>
      </c>
      <c r="G645" s="710">
        <f t="shared" si="159"/>
        <v>315.59098204178349</v>
      </c>
      <c r="H645" s="717">
        <f t="shared" si="160"/>
        <v>298.40228224741742</v>
      </c>
      <c r="I645" s="710">
        <f t="shared" si="161"/>
        <v>298.36985264739218</v>
      </c>
      <c r="J645" s="710">
        <f t="shared" si="162"/>
        <v>298.34708701152272</v>
      </c>
      <c r="K645" s="710">
        <f t="shared" si="163"/>
        <v>298.33357811181827</v>
      </c>
      <c r="L645" s="710">
        <f t="shared" si="164"/>
        <v>298.32908255175226</v>
      </c>
      <c r="N645" s="580">
        <v>571</v>
      </c>
      <c r="O645" s="710">
        <f t="shared" si="165"/>
        <v>2.1638978042197752</v>
      </c>
      <c r="P645" s="710">
        <f t="shared" si="166"/>
        <v>929.26708389895612</v>
      </c>
      <c r="Q645" s="710">
        <f t="shared" si="167"/>
        <v>918.34977977413894</v>
      </c>
      <c r="R645" s="710">
        <f t="shared" si="168"/>
        <v>910.49959541373789</v>
      </c>
      <c r="S645" s="710">
        <f t="shared" si="169"/>
        <v>905.75310071591309</v>
      </c>
      <c r="T645" s="710">
        <f t="shared" si="170"/>
        <v>904.13219368634293</v>
      </c>
    </row>
    <row r="646" spans="2:20">
      <c r="B646" s="580">
        <v>572</v>
      </c>
      <c r="C646" s="710">
        <f t="shared" si="155"/>
        <v>2.1676874676247135</v>
      </c>
      <c r="D646" s="710">
        <f t="shared" si="156"/>
        <v>1447.2316139752268</v>
      </c>
      <c r="E646" s="710">
        <f t="shared" si="157"/>
        <v>709.14362698078583</v>
      </c>
      <c r="F646" s="710">
        <f t="shared" si="158"/>
        <v>397.57931398974836</v>
      </c>
      <c r="G646" s="710">
        <f t="shared" si="159"/>
        <v>315.66676020549363</v>
      </c>
      <c r="H646" s="717">
        <f t="shared" si="160"/>
        <v>298.40479332989156</v>
      </c>
      <c r="I646" s="710">
        <f t="shared" si="161"/>
        <v>298.37222290199821</v>
      </c>
      <c r="J646" s="710">
        <f t="shared" si="162"/>
        <v>298.34935738641013</v>
      </c>
      <c r="K646" s="710">
        <f t="shared" si="163"/>
        <v>298.33578878949146</v>
      </c>
      <c r="L646" s="710">
        <f t="shared" si="164"/>
        <v>298.33127325133137</v>
      </c>
      <c r="N646" s="580">
        <v>572</v>
      </c>
      <c r="O646" s="710">
        <f t="shared" si="165"/>
        <v>2.1676874676247135</v>
      </c>
      <c r="P646" s="710">
        <f t="shared" si="166"/>
        <v>930.0068226128667</v>
      </c>
      <c r="Q646" s="710">
        <f t="shared" si="167"/>
        <v>919.10204402427235</v>
      </c>
      <c r="R646" s="710">
        <f t="shared" si="168"/>
        <v>911.26082906484999</v>
      </c>
      <c r="S646" s="710">
        <f t="shared" si="169"/>
        <v>906.51970523222985</v>
      </c>
      <c r="T646" s="710">
        <f t="shared" si="170"/>
        <v>904.90054514271003</v>
      </c>
    </row>
    <row r="647" spans="2:20">
      <c r="B647" s="580">
        <v>573</v>
      </c>
      <c r="C647" s="710">
        <f t="shared" si="155"/>
        <v>2.1714771310296519</v>
      </c>
      <c r="D647" s="710">
        <f t="shared" si="156"/>
        <v>1447.3104297418927</v>
      </c>
      <c r="E647" s="710">
        <f t="shared" si="157"/>
        <v>709.64449763642881</v>
      </c>
      <c r="F647" s="710">
        <f t="shared" si="158"/>
        <v>397.84899615328175</v>
      </c>
      <c r="G647" s="710">
        <f t="shared" si="159"/>
        <v>315.74267998164271</v>
      </c>
      <c r="H647" s="717">
        <f t="shared" si="160"/>
        <v>298.40731471594006</v>
      </c>
      <c r="I647" s="710">
        <f t="shared" si="161"/>
        <v>298.37460319984723</v>
      </c>
      <c r="J647" s="710">
        <f t="shared" si="162"/>
        <v>298.35163761675278</v>
      </c>
      <c r="K647" s="710">
        <f t="shared" si="163"/>
        <v>298.33800920896687</v>
      </c>
      <c r="L647" s="710">
        <f t="shared" si="164"/>
        <v>298.33347365414244</v>
      </c>
      <c r="N647" s="580">
        <v>573</v>
      </c>
      <c r="O647" s="710">
        <f t="shared" si="165"/>
        <v>2.1714771310296519</v>
      </c>
      <c r="P647" s="710">
        <f t="shared" si="166"/>
        <v>930.74570364559304</v>
      </c>
      <c r="Q647" s="710">
        <f t="shared" si="167"/>
        <v>919.85343607063851</v>
      </c>
      <c r="R647" s="710">
        <f t="shared" si="168"/>
        <v>912.02118011273069</v>
      </c>
      <c r="S647" s="710">
        <f t="shared" si="169"/>
        <v>907.28542091812983</v>
      </c>
      <c r="T647" s="710">
        <f t="shared" si="170"/>
        <v>905.66800574319154</v>
      </c>
    </row>
    <row r="648" spans="2:20">
      <c r="B648" s="580">
        <v>574</v>
      </c>
      <c r="C648" s="710">
        <f t="shared" si="155"/>
        <v>2.1752667944345903</v>
      </c>
      <c r="D648" s="710">
        <f t="shared" si="156"/>
        <v>1447.3891028347432</v>
      </c>
      <c r="E648" s="710">
        <f t="shared" si="157"/>
        <v>710.14460118238821</v>
      </c>
      <c r="F648" s="710">
        <f t="shared" si="158"/>
        <v>398.11872226663257</v>
      </c>
      <c r="G648" s="710">
        <f t="shared" si="159"/>
        <v>315.81874110233588</v>
      </c>
      <c r="H648" s="717">
        <f t="shared" si="160"/>
        <v>298.40984642280574</v>
      </c>
      <c r="I648" s="710">
        <f t="shared" si="161"/>
        <v>298.37699355873178</v>
      </c>
      <c r="J648" s="710">
        <f t="shared" si="162"/>
        <v>298.35392772073351</v>
      </c>
      <c r="K648" s="710">
        <f t="shared" si="163"/>
        <v>298.34023938865988</v>
      </c>
      <c r="L648" s="710">
        <f t="shared" si="164"/>
        <v>298.33568377867721</v>
      </c>
      <c r="N648" s="580">
        <v>574</v>
      </c>
      <c r="O648" s="710">
        <f t="shared" si="165"/>
        <v>2.1752667944345903</v>
      </c>
      <c r="P648" s="710">
        <f t="shared" si="166"/>
        <v>931.48372799156323</v>
      </c>
      <c r="Q648" s="710">
        <f t="shared" si="167"/>
        <v>920.60395692450402</v>
      </c>
      <c r="R648" s="710">
        <f t="shared" si="168"/>
        <v>912.78064958070343</v>
      </c>
      <c r="S648" s="710">
        <f t="shared" si="169"/>
        <v>908.05024880415658</v>
      </c>
      <c r="T648" s="710">
        <f t="shared" si="170"/>
        <v>906.4345765206798</v>
      </c>
    </row>
    <row r="649" spans="2:20">
      <c r="B649" s="580">
        <v>575</v>
      </c>
      <c r="C649" s="710">
        <f t="shared" si="155"/>
        <v>2.1790564578395286</v>
      </c>
      <c r="D649" s="710">
        <f t="shared" si="156"/>
        <v>1447.4676338398599</v>
      </c>
      <c r="E649" s="710">
        <f t="shared" si="157"/>
        <v>710.64393930437939</v>
      </c>
      <c r="F649" s="710">
        <f t="shared" si="158"/>
        <v>398.38849149173774</v>
      </c>
      <c r="G649" s="710">
        <f t="shared" si="159"/>
        <v>315.89494329933927</v>
      </c>
      <c r="H649" s="717">
        <f t="shared" si="160"/>
        <v>298.41238846769147</v>
      </c>
      <c r="I649" s="710">
        <f t="shared" si="161"/>
        <v>298.37939399640538</v>
      </c>
      <c r="J649" s="710">
        <f t="shared" si="162"/>
        <v>298.35622771649639</v>
      </c>
      <c r="K649" s="710">
        <f t="shared" si="163"/>
        <v>298.34247934694747</v>
      </c>
      <c r="L649" s="710">
        <f t="shared" si="164"/>
        <v>298.33790364338904</v>
      </c>
      <c r="N649" s="580">
        <v>575</v>
      </c>
      <c r="O649" s="710">
        <f t="shared" si="165"/>
        <v>2.1790564578395286</v>
      </c>
      <c r="P649" s="710">
        <f t="shared" si="166"/>
        <v>932.22089664405257</v>
      </c>
      <c r="Q649" s="710">
        <f t="shared" si="167"/>
        <v>921.3536075959621</v>
      </c>
      <c r="R649" s="710">
        <f t="shared" si="168"/>
        <v>913.53923849090563</v>
      </c>
      <c r="S649" s="710">
        <f t="shared" si="169"/>
        <v>908.81418991965927</v>
      </c>
      <c r="T649" s="710">
        <f t="shared" si="170"/>
        <v>907.2002585068692</v>
      </c>
    </row>
    <row r="650" spans="2:20">
      <c r="B650" s="580">
        <v>576</v>
      </c>
      <c r="C650" s="710">
        <f t="shared" si="155"/>
        <v>2.1828461212444665</v>
      </c>
      <c r="D650" s="710">
        <f t="shared" si="156"/>
        <v>1447.5460233374752</v>
      </c>
      <c r="E650" s="710">
        <f t="shared" si="157"/>
        <v>711.14251368386272</v>
      </c>
      <c r="F650" s="710">
        <f t="shared" si="158"/>
        <v>398.65830299416712</v>
      </c>
      <c r="G650" s="710">
        <f t="shared" si="159"/>
        <v>315.97128630408497</v>
      </c>
      <c r="H650" s="717">
        <f t="shared" si="160"/>
        <v>298.41494086776038</v>
      </c>
      <c r="I650" s="710">
        <f t="shared" si="161"/>
        <v>298.3818045305822</v>
      </c>
      <c r="J650" s="710">
        <f t="shared" si="162"/>
        <v>298.35853762214697</v>
      </c>
      <c r="K650" s="710">
        <f t="shared" si="163"/>
        <v>298.34472910216834</v>
      </c>
      <c r="L650" s="710">
        <f t="shared" si="164"/>
        <v>298.34013326669304</v>
      </c>
      <c r="N650" s="580">
        <v>576</v>
      </c>
      <c r="O650" s="710">
        <f t="shared" si="165"/>
        <v>2.1828461212444665</v>
      </c>
      <c r="P650" s="710">
        <f t="shared" si="166"/>
        <v>932.95721059518451</v>
      </c>
      <c r="Q650" s="710">
        <f t="shared" si="167"/>
        <v>922.1023890939357</v>
      </c>
      <c r="R650" s="710">
        <f t="shared" si="168"/>
        <v>914.29694786428922</v>
      </c>
      <c r="S650" s="710">
        <f t="shared" si="169"/>
        <v>909.57724529279335</v>
      </c>
      <c r="T650" s="710">
        <f t="shared" si="170"/>
        <v>907.96505273225819</v>
      </c>
    </row>
    <row r="651" spans="2:20">
      <c r="B651" s="580">
        <v>577</v>
      </c>
      <c r="C651" s="710">
        <f t="shared" ref="C651:C707" si="171">$C$73*B651</f>
        <v>2.1866357846494049</v>
      </c>
      <c r="D651" s="710">
        <f t="shared" ref="D651:D707" si="172">(1-2*FoAb-2*FoAb*BiCombAb)*D650+2*FoAb*E650+2*FoAb*BiCombAb*Tcomb</f>
        <v>1447.6242719020597</v>
      </c>
      <c r="E651" s="710">
        <f t="shared" ref="E651:E707" si="173">FoAb*D650+(1-2*FoAb)*E650+FoAb*F650</f>
        <v>711.64032599805103</v>
      </c>
      <c r="F651" s="710">
        <f t="shared" ref="F651:F707" si="174">FoAb*E650+(1-2*FoAb)*F650+FoAb*G650</f>
        <v>398.92815594310929</v>
      </c>
      <c r="G651" s="710">
        <f t="shared" ref="G651:G707" si="175">FoAb*F650+(1-2*FoAb)*G650+FoAb*H650</f>
        <v>316.04776984767619</v>
      </c>
      <c r="H651" s="717">
        <f t="shared" ref="H651:H707" si="176">_FoN1*G650+(1-_FoN1-_FoN2)*H650+_FoN2*I650</f>
        <v>298.41750364013569</v>
      </c>
      <c r="I651" s="710">
        <f t="shared" ref="I651:I707" si="177">FoCase*H650+(1-2*FoCase)*I650+FoCase*J650</f>
        <v>298.38422517893724</v>
      </c>
      <c r="J651" s="710">
        <f t="shared" ref="J651:J707" si="178">FoCase*I650+(1-2*FoCase)*J650+FoCase*K650</f>
        <v>298.3608574557519</v>
      </c>
      <c r="K651" s="710">
        <f t="shared" ref="K651:K707" si="179">FoCase*J650+(1-2*FoCase)*K650+FoCase*L650</f>
        <v>298.34698867262267</v>
      </c>
      <c r="L651" s="710">
        <f t="shared" ref="L651:L707" si="180">(1-2*FoCase-2*FoCase*BiAtmCase)*L650+2*FoCase*K650+2*FoCase*BiAtmCase*Tatm</f>
        <v>298.34237266696607</v>
      </c>
      <c r="N651" s="580">
        <v>577</v>
      </c>
      <c r="O651" s="710">
        <f t="shared" ref="O651:O703" si="181">$O$73*N651</f>
        <v>2.1866357846494049</v>
      </c>
      <c r="P651" s="710">
        <f t="shared" ref="P651:P703" si="182">(1-2*FoCase-2*FoCase*BiCombCase)*P650+2*FoCase*Q650+2*FoCase*BiCombCase*Tcomb</f>
        <v>933.69267083593229</v>
      </c>
      <c r="Q651" s="710">
        <f t="shared" ref="Q651:Q703" si="183">FoCase*P650+(1-2*FoCase)*Q650+FoCase*R650</f>
        <v>922.85030242617734</v>
      </c>
      <c r="R651" s="710">
        <f t="shared" ref="R651:R703" si="184">FoCase*Q650+(1-2*FoCase)*R650+FoCase*S650</f>
        <v>915.05377872062297</v>
      </c>
      <c r="S651" s="710">
        <f t="shared" ref="S651:S703" si="185">FoCase*R650+(1-2*FoCase)*S650+FoCase*T650</f>
        <v>910.33941595052192</v>
      </c>
      <c r="T651" s="710">
        <f t="shared" ref="T651:T703" si="186">(1-2*FoCase-2*FoCase*BiAtmCase)*T650+2*FoCase*S650+2*FoCase*BiAtmCase*Tatm</f>
        <v>908.72896022615066</v>
      </c>
    </row>
    <row r="652" spans="2:20">
      <c r="B652" s="580">
        <v>578</v>
      </c>
      <c r="C652" s="710">
        <f t="shared" si="171"/>
        <v>2.1904254480543432</v>
      </c>
      <c r="D652" s="710">
        <f t="shared" si="172"/>
        <v>1447.7023801024095</v>
      </c>
      <c r="E652" s="710">
        <f t="shared" si="173"/>
        <v>712.13737791991696</v>
      </c>
      <c r="F652" s="710">
        <f t="shared" si="174"/>
        <v>399.19804951135808</v>
      </c>
      <c r="G652" s="710">
        <f t="shared" si="175"/>
        <v>316.12439366089211</v>
      </c>
      <c r="H652" s="717">
        <f t="shared" si="176"/>
        <v>298.42007680190068</v>
      </c>
      <c r="I652" s="710">
        <f t="shared" si="177"/>
        <v>298.38665595910635</v>
      </c>
      <c r="J652" s="710">
        <f t="shared" si="178"/>
        <v>298.36318723533901</v>
      </c>
      <c r="K652" s="710">
        <f t="shared" si="179"/>
        <v>298.3492580765722</v>
      </c>
      <c r="L652" s="710">
        <f t="shared" si="180"/>
        <v>298.34462186254649</v>
      </c>
      <c r="N652" s="580">
        <v>578</v>
      </c>
      <c r="O652" s="710">
        <f t="shared" si="181"/>
        <v>2.1904254480543432</v>
      </c>
      <c r="P652" s="710">
        <f t="shared" si="182"/>
        <v>934.42727835612015</v>
      </c>
      <c r="Q652" s="710">
        <f t="shared" si="183"/>
        <v>923.59734859927141</v>
      </c>
      <c r="R652" s="710">
        <f t="shared" si="184"/>
        <v>915.80973207849274</v>
      </c>
      <c r="S652" s="710">
        <f t="shared" si="185"/>
        <v>911.10070291861803</v>
      </c>
      <c r="T652" s="710">
        <f t="shared" si="186"/>
        <v>909.49198201665638</v>
      </c>
    </row>
    <row r="653" spans="2:20">
      <c r="B653" s="580">
        <v>579</v>
      </c>
      <c r="C653" s="710">
        <f t="shared" si="171"/>
        <v>2.1942151114592816</v>
      </c>
      <c r="D653" s="710">
        <f t="shared" si="172"/>
        <v>1447.7803485017305</v>
      </c>
      <c r="E653" s="710">
        <f t="shared" si="173"/>
        <v>712.63367111820014</v>
      </c>
      <c r="F653" s="710">
        <f t="shared" si="174"/>
        <v>399.4679828752985</v>
      </c>
      <c r="G653" s="710">
        <f t="shared" si="175"/>
        <v>316.201157474193</v>
      </c>
      <c r="H653" s="717">
        <f t="shared" si="176"/>
        <v>298.42266037009881</v>
      </c>
      <c r="I653" s="710">
        <f t="shared" si="177"/>
        <v>298.38909688868591</v>
      </c>
      <c r="J653" s="710">
        <f t="shared" si="178"/>
        <v>298.36552697889744</v>
      </c>
      <c r="K653" s="710">
        <f t="shared" si="179"/>
        <v>298.35153733224007</v>
      </c>
      <c r="L653" s="710">
        <f t="shared" si="180"/>
        <v>298.3468808717343</v>
      </c>
      <c r="N653" s="580">
        <v>579</v>
      </c>
      <c r="O653" s="710">
        <f t="shared" si="181"/>
        <v>2.1942151114592816</v>
      </c>
      <c r="P653" s="710">
        <f t="shared" si="182"/>
        <v>935.16103414442478</v>
      </c>
      <c r="Q653" s="710">
        <f t="shared" si="183"/>
        <v>924.34352861863533</v>
      </c>
      <c r="R653" s="710">
        <f t="shared" si="184"/>
        <v>916.56480895530376</v>
      </c>
      <c r="S653" s="710">
        <f t="shared" si="185"/>
        <v>911.86110722166472</v>
      </c>
      <c r="T653" s="710">
        <f t="shared" si="186"/>
        <v>910.25411913069399</v>
      </c>
    </row>
    <row r="654" spans="2:20">
      <c r="B654" s="580">
        <v>580</v>
      </c>
      <c r="C654" s="710">
        <f t="shared" si="171"/>
        <v>2.19800477486422</v>
      </c>
      <c r="D654" s="710">
        <f t="shared" si="172"/>
        <v>1447.8581776577225</v>
      </c>
      <c r="E654" s="710">
        <f t="shared" si="173"/>
        <v>713.12920725741571</v>
      </c>
      <c r="F654" s="710">
        <f t="shared" si="174"/>
        <v>399.73795521489296</v>
      </c>
      <c r="G654" s="710">
        <f t="shared" si="175"/>
        <v>316.27806101772478</v>
      </c>
      <c r="H654" s="717">
        <f t="shared" si="176"/>
        <v>298.42525436173332</v>
      </c>
      <c r="I654" s="710">
        <f t="shared" si="177"/>
        <v>298.39154798523305</v>
      </c>
      <c r="J654" s="710">
        <f t="shared" si="178"/>
        <v>298.36787670437735</v>
      </c>
      <c r="K654" s="710">
        <f t="shared" si="179"/>
        <v>298.35382645781095</v>
      </c>
      <c r="L654" s="710">
        <f t="shared" si="180"/>
        <v>298.34914971279096</v>
      </c>
      <c r="N654" s="580">
        <v>580</v>
      </c>
      <c r="O654" s="710">
        <f t="shared" si="181"/>
        <v>2.19800477486422</v>
      </c>
      <c r="P654" s="710">
        <f t="shared" si="182"/>
        <v>935.89393918837652</v>
      </c>
      <c r="Q654" s="710">
        <f t="shared" si="183"/>
        <v>925.08884348852052</v>
      </c>
      <c r="R654" s="710">
        <f t="shared" si="184"/>
        <v>917.31901036728129</v>
      </c>
      <c r="S654" s="710">
        <f t="shared" si="185"/>
        <v>912.62062988305752</v>
      </c>
      <c r="T654" s="710">
        <f t="shared" si="186"/>
        <v>911.01537259399072</v>
      </c>
    </row>
    <row r="655" spans="2:20">
      <c r="B655" s="580">
        <v>581</v>
      </c>
      <c r="C655" s="710">
        <f t="shared" si="171"/>
        <v>2.2017944382691583</v>
      </c>
      <c r="D655" s="710">
        <f t="shared" si="172"/>
        <v>1447.9358681226611</v>
      </c>
      <c r="E655" s="710">
        <f t="shared" si="173"/>
        <v>713.62398799786126</v>
      </c>
      <c r="F655" s="710">
        <f t="shared" si="174"/>
        <v>400.00796571366766</v>
      </c>
      <c r="G655" s="710">
        <f t="shared" si="175"/>
        <v>316.35510402132445</v>
      </c>
      <c r="H655" s="717">
        <f t="shared" si="176"/>
        <v>298.42785879376777</v>
      </c>
      <c r="I655" s="710">
        <f t="shared" si="177"/>
        <v>298.39400926626536</v>
      </c>
      <c r="J655" s="710">
        <f t="shared" si="178"/>
        <v>298.37023642969007</v>
      </c>
      <c r="K655" s="710">
        <f t="shared" si="179"/>
        <v>298.35612547143074</v>
      </c>
      <c r="L655" s="710">
        <f t="shared" si="180"/>
        <v>298.35142840393951</v>
      </c>
      <c r="N655" s="580">
        <v>581</v>
      </c>
      <c r="O655" s="710">
        <f t="shared" si="181"/>
        <v>2.2017944382691583</v>
      </c>
      <c r="P655" s="710">
        <f t="shared" si="182"/>
        <v>936.62599447436071</v>
      </c>
      <c r="Q655" s="710">
        <f t="shared" si="183"/>
        <v>925.83329421201415</v>
      </c>
      <c r="R655" s="710">
        <f t="shared" si="184"/>
        <v>918.07233732947259</v>
      </c>
      <c r="S655" s="710">
        <f t="shared" si="185"/>
        <v>913.37927192500524</v>
      </c>
      <c r="T655" s="710">
        <f t="shared" si="186"/>
        <v>911.77574343108483</v>
      </c>
    </row>
    <row r="656" spans="2:20">
      <c r="B656" s="580">
        <v>582</v>
      </c>
      <c r="C656" s="710">
        <f t="shared" si="171"/>
        <v>2.2055841016740967</v>
      </c>
      <c r="D656" s="710">
        <f t="shared" si="172"/>
        <v>1448.0134204434783</v>
      </c>
      <c r="E656" s="710">
        <f t="shared" si="173"/>
        <v>714.11801499562466</v>
      </c>
      <c r="F656" s="710">
        <f t="shared" si="174"/>
        <v>400.27801355869877</v>
      </c>
      <c r="G656" s="710">
        <f t="shared" si="175"/>
        <v>316.43228621452431</v>
      </c>
      <c r="H656" s="717">
        <f t="shared" si="176"/>
        <v>298.43047368312551</v>
      </c>
      <c r="I656" s="710">
        <f t="shared" si="177"/>
        <v>298.39648074926129</v>
      </c>
      <c r="J656" s="710">
        <f t="shared" si="178"/>
        <v>298.37260617270778</v>
      </c>
      <c r="K656" s="710">
        <f t="shared" si="179"/>
        <v>298.35843439120674</v>
      </c>
      <c r="L656" s="710">
        <f t="shared" si="180"/>
        <v>298.35371696336432</v>
      </c>
      <c r="N656" s="580">
        <v>582</v>
      </c>
      <c r="O656" s="710">
        <f t="shared" si="181"/>
        <v>2.2055841016740967</v>
      </c>
      <c r="P656" s="710">
        <f t="shared" si="182"/>
        <v>937.35720098761897</v>
      </c>
      <c r="Q656" s="710">
        <f t="shared" si="183"/>
        <v>926.57688179104048</v>
      </c>
      <c r="R656" s="710">
        <f t="shared" si="184"/>
        <v>918.82479085574801</v>
      </c>
      <c r="S656" s="710">
        <f t="shared" si="185"/>
        <v>914.13703436853166</v>
      </c>
      <c r="T656" s="710">
        <f t="shared" si="186"/>
        <v>912.53523266532659</v>
      </c>
    </row>
    <row r="657" spans="2:20">
      <c r="B657" s="580">
        <v>583</v>
      </c>
      <c r="C657" s="710">
        <f t="shared" si="171"/>
        <v>2.209373765079035</v>
      </c>
      <c r="D657" s="710">
        <f t="shared" si="172"/>
        <v>1448.0908351618425</v>
      </c>
      <c r="E657" s="710">
        <f t="shared" si="173"/>
        <v>714.61128990259181</v>
      </c>
      <c r="F657" s="710">
        <f t="shared" si="174"/>
        <v>400.54809794059884</v>
      </c>
      <c r="G657" s="710">
        <f t="shared" si="175"/>
        <v>316.50960732655739</v>
      </c>
      <c r="H657" s="717">
        <f t="shared" si="176"/>
        <v>298.4330990466899</v>
      </c>
      <c r="I657" s="710">
        <f t="shared" si="177"/>
        <v>298.39896245165949</v>
      </c>
      <c r="J657" s="710">
        <f t="shared" si="178"/>
        <v>298.37498595126385</v>
      </c>
      <c r="K657" s="710">
        <f t="shared" si="179"/>
        <v>298.36075323520754</v>
      </c>
      <c r="L657" s="710">
        <f t="shared" si="180"/>
        <v>298.35601540921112</v>
      </c>
      <c r="N657" s="580">
        <v>583</v>
      </c>
      <c r="O657" s="710">
        <f t="shared" si="181"/>
        <v>2.209373765079035</v>
      </c>
      <c r="P657" s="710">
        <f t="shared" si="182"/>
        <v>938.0875597122506</v>
      </c>
      <c r="Q657" s="710">
        <f t="shared" si="183"/>
        <v>927.319607226362</v>
      </c>
      <c r="R657" s="710">
        <f t="shared" si="184"/>
        <v>919.57637195880238</v>
      </c>
      <c r="S657" s="710">
        <f t="shared" si="185"/>
        <v>914.89391823347637</v>
      </c>
      <c r="T657" s="710">
        <f t="shared" si="186"/>
        <v>913.29384131888014</v>
      </c>
    </row>
    <row r="658" spans="2:20">
      <c r="B658" s="580">
        <v>584</v>
      </c>
      <c r="C658" s="710">
        <f t="shared" si="171"/>
        <v>2.2131634284839734</v>
      </c>
      <c r="D658" s="710">
        <f t="shared" si="172"/>
        <v>1448.168112814237</v>
      </c>
      <c r="E658" s="710">
        <f t="shared" si="173"/>
        <v>715.10381436645469</v>
      </c>
      <c r="F658" s="710">
        <f t="shared" si="174"/>
        <v>400.8182180535033</v>
      </c>
      <c r="G658" s="710">
        <f t="shared" si="175"/>
        <v>316.5870670863618</v>
      </c>
      <c r="H658" s="717">
        <f t="shared" si="176"/>
        <v>298.43573490130433</v>
      </c>
      <c r="I658" s="710">
        <f t="shared" si="177"/>
        <v>298.40145439085933</v>
      </c>
      <c r="J658" s="710">
        <f t="shared" si="178"/>
        <v>298.37737578315256</v>
      </c>
      <c r="K658" s="710">
        <f t="shared" si="179"/>
        <v>298.3630820214629</v>
      </c>
      <c r="L658" s="710">
        <f t="shared" si="180"/>
        <v>298.35832375958711</v>
      </c>
      <c r="N658" s="580">
        <v>584</v>
      </c>
      <c r="O658" s="710">
        <f t="shared" si="181"/>
        <v>2.2131634284839734</v>
      </c>
      <c r="P658" s="710">
        <f t="shared" si="182"/>
        <v>938.81707163121416</v>
      </c>
      <c r="Q658" s="710">
        <f t="shared" si="183"/>
        <v>928.0614715175808</v>
      </c>
      <c r="R658" s="710">
        <f t="shared" si="184"/>
        <v>920.3270816501564</v>
      </c>
      <c r="S658" s="710">
        <f t="shared" si="185"/>
        <v>915.64992453849698</v>
      </c>
      <c r="T658" s="710">
        <f t="shared" si="186"/>
        <v>914.05157041272412</v>
      </c>
    </row>
    <row r="659" spans="2:20">
      <c r="B659" s="580">
        <v>585</v>
      </c>
      <c r="C659" s="710">
        <f t="shared" si="171"/>
        <v>2.2169530918889113</v>
      </c>
      <c r="D659" s="710">
        <f t="shared" si="172"/>
        <v>1448.2452539320366</v>
      </c>
      <c r="E659" s="710">
        <f t="shared" si="173"/>
        <v>715.59559003071911</v>
      </c>
      <c r="F659" s="710">
        <f t="shared" si="174"/>
        <v>401.08837309505674</v>
      </c>
      <c r="G659" s="710">
        <f t="shared" si="175"/>
        <v>316.66466522258594</v>
      </c>
      <c r="H659" s="717">
        <f t="shared" si="176"/>
        <v>298.43838126377193</v>
      </c>
      <c r="I659" s="710">
        <f t="shared" si="177"/>
        <v>298.40395658422079</v>
      </c>
      <c r="J659" s="710">
        <f t="shared" si="178"/>
        <v>298.37977568612899</v>
      </c>
      <c r="K659" s="710">
        <f t="shared" si="179"/>
        <v>298.36542076796388</v>
      </c>
      <c r="L659" s="710">
        <f t="shared" si="180"/>
        <v>298.36064203256052</v>
      </c>
      <c r="N659" s="580">
        <v>585</v>
      </c>
      <c r="O659" s="710">
        <f t="shared" si="181"/>
        <v>2.2169530918889113</v>
      </c>
      <c r="P659" s="710">
        <f t="shared" si="182"/>
        <v>939.54573772632818</v>
      </c>
      <c r="Q659" s="710">
        <f t="shared" si="183"/>
        <v>928.80247566314029</v>
      </c>
      <c r="R659" s="710">
        <f t="shared" si="184"/>
        <v>921.07692094015772</v>
      </c>
      <c r="S659" s="710">
        <f t="shared" si="185"/>
        <v>916.40505430106998</v>
      </c>
      <c r="T659" s="710">
        <f t="shared" si="186"/>
        <v>914.80842096665322</v>
      </c>
    </row>
    <row r="660" spans="2:20">
      <c r="B660" s="580">
        <v>586</v>
      </c>
      <c r="C660" s="710">
        <f t="shared" si="171"/>
        <v>2.2207427552938497</v>
      </c>
      <c r="D660" s="710">
        <f t="shared" si="172"/>
        <v>1448.3222590415824</v>
      </c>
      <c r="E660" s="710">
        <f t="shared" si="173"/>
        <v>716.08661853471278</v>
      </c>
      <c r="F660" s="710">
        <f t="shared" si="174"/>
        <v>401.35856226639964</v>
      </c>
      <c r="G660" s="710">
        <f t="shared" si="175"/>
        <v>316.7424014635929</v>
      </c>
      <c r="H660" s="717">
        <f t="shared" si="176"/>
        <v>298.44103815085589</v>
      </c>
      <c r="I660" s="710">
        <f t="shared" si="177"/>
        <v>298.40646904906396</v>
      </c>
      <c r="J660" s="710">
        <f t="shared" si="178"/>
        <v>298.38218567790926</v>
      </c>
      <c r="K660" s="710">
        <f t="shared" si="179"/>
        <v>298.36776949266255</v>
      </c>
      <c r="L660" s="710">
        <f t="shared" si="180"/>
        <v>298.36297024616113</v>
      </c>
      <c r="N660" s="580">
        <v>586</v>
      </c>
      <c r="O660" s="710">
        <f t="shared" si="181"/>
        <v>2.2207427552938497</v>
      </c>
      <c r="P660" s="710">
        <f t="shared" si="182"/>
        <v>940.27355897827306</v>
      </c>
      <c r="Q660" s="710">
        <f t="shared" si="183"/>
        <v>929.54262066032595</v>
      </c>
      <c r="R660" s="710">
        <f t="shared" si="184"/>
        <v>921.82589083798291</v>
      </c>
      <c r="S660" s="710">
        <f t="shared" si="185"/>
        <v>917.15930853749171</v>
      </c>
      <c r="T660" s="710">
        <f t="shared" si="186"/>
        <v>915.56439399928047</v>
      </c>
    </row>
    <row r="661" spans="2:20">
      <c r="B661" s="580">
        <v>587</v>
      </c>
      <c r="C661" s="710">
        <f t="shared" si="171"/>
        <v>2.224532418698788</v>
      </c>
      <c r="D661" s="710">
        <f t="shared" si="172"/>
        <v>1448.3991286642577</v>
      </c>
      <c r="E661" s="710">
        <f t="shared" si="173"/>
        <v>716.57690151359338</v>
      </c>
      <c r="F661" s="710">
        <f t="shared" si="174"/>
        <v>401.62878477215469</v>
      </c>
      <c r="G661" s="710">
        <f t="shared" si="175"/>
        <v>316.82027553746531</v>
      </c>
      <c r="H661" s="717">
        <f t="shared" si="176"/>
        <v>298.44370557927925</v>
      </c>
      <c r="I661" s="710">
        <f t="shared" si="177"/>
        <v>298.40899180266968</v>
      </c>
      <c r="J661" s="710">
        <f t="shared" si="178"/>
        <v>298.38460577617025</v>
      </c>
      <c r="K661" s="710">
        <f t="shared" si="179"/>
        <v>298.37012821347207</v>
      </c>
      <c r="L661" s="710">
        <f t="shared" si="180"/>
        <v>298.36530841837964</v>
      </c>
      <c r="N661" s="580">
        <v>587</v>
      </c>
      <c r="O661" s="710">
        <f t="shared" si="181"/>
        <v>2.224532418698788</v>
      </c>
      <c r="P661" s="710">
        <f t="shared" si="182"/>
        <v>941.00053636659209</v>
      </c>
      <c r="Q661" s="710">
        <f t="shared" si="183"/>
        <v>930.28190750526699</v>
      </c>
      <c r="R661" s="710">
        <f t="shared" si="184"/>
        <v>922.57399235163825</v>
      </c>
      <c r="S661" s="710">
        <f t="shared" si="185"/>
        <v>917.91268826288047</v>
      </c>
      <c r="T661" s="710">
        <f t="shared" si="186"/>
        <v>916.31949052803714</v>
      </c>
    </row>
    <row r="662" spans="2:20">
      <c r="B662" s="580">
        <v>588</v>
      </c>
      <c r="C662" s="710">
        <f t="shared" si="171"/>
        <v>2.2283220821037264</v>
      </c>
      <c r="D662" s="710">
        <f t="shared" si="172"/>
        <v>1448.4758633165604</v>
      </c>
      <c r="E662" s="710">
        <f t="shared" si="173"/>
        <v>717.06644059835605</v>
      </c>
      <c r="F662" s="710">
        <f t="shared" si="174"/>
        <v>401.89903982041346</v>
      </c>
      <c r="G662" s="710">
        <f t="shared" si="175"/>
        <v>316.89828717201004</v>
      </c>
      <c r="H662" s="717">
        <f t="shared" si="176"/>
        <v>298.44638356572483</v>
      </c>
      <c r="I662" s="710">
        <f t="shared" si="177"/>
        <v>298.41152486227895</v>
      </c>
      <c r="J662" s="710">
        <f t="shared" si="178"/>
        <v>298.38703599854949</v>
      </c>
      <c r="K662" s="710">
        <f t="shared" si="179"/>
        <v>298.37249694826693</v>
      </c>
      <c r="L662" s="710">
        <f t="shared" si="180"/>
        <v>298.36765656716801</v>
      </c>
      <c r="N662" s="580">
        <v>588</v>
      </c>
      <c r="O662" s="710">
        <f t="shared" si="181"/>
        <v>2.2283220821037264</v>
      </c>
      <c r="P662" s="710">
        <f t="shared" si="182"/>
        <v>941.72667086969284</v>
      </c>
      <c r="Q662" s="710">
        <f t="shared" si="183"/>
        <v>931.02033719293775</v>
      </c>
      <c r="R662" s="710">
        <f t="shared" si="184"/>
        <v>923.32122648796144</v>
      </c>
      <c r="S662" s="710">
        <f t="shared" si="185"/>
        <v>918.66519449117789</v>
      </c>
      <c r="T662" s="710">
        <f t="shared" si="186"/>
        <v>917.0737115691752</v>
      </c>
    </row>
    <row r="663" spans="2:20">
      <c r="B663" s="580">
        <v>589</v>
      </c>
      <c r="C663" s="710">
        <f t="shared" si="171"/>
        <v>2.2321117455086648</v>
      </c>
      <c r="D663" s="710">
        <f t="shared" si="172"/>
        <v>1448.5524635101751</v>
      </c>
      <c r="E663" s="710">
        <f t="shared" si="173"/>
        <v>717.55523741584216</v>
      </c>
      <c r="F663" s="710">
        <f t="shared" si="174"/>
        <v>402.16932662272319</v>
      </c>
      <c r="G663" s="710">
        <f t="shared" si="175"/>
        <v>316.97643609476302</v>
      </c>
      <c r="H663" s="717">
        <f t="shared" si="176"/>
        <v>298.44907212683529</v>
      </c>
      <c r="I663" s="710">
        <f t="shared" si="177"/>
        <v>298.41406824509323</v>
      </c>
      <c r="J663" s="710">
        <f t="shared" si="178"/>
        <v>298.38947636264561</v>
      </c>
      <c r="K663" s="710">
        <f t="shared" si="179"/>
        <v>298.37487571488225</v>
      </c>
      <c r="L663" s="710">
        <f t="shared" si="180"/>
        <v>298.37001471043942</v>
      </c>
      <c r="N663" s="580">
        <v>589</v>
      </c>
      <c r="O663" s="710">
        <f t="shared" si="181"/>
        <v>2.2321117455086648</v>
      </c>
      <c r="P663" s="710">
        <f t="shared" si="182"/>
        <v>942.4519634648484</v>
      </c>
      <c r="Q663" s="710">
        <f t="shared" si="183"/>
        <v>931.75791071715901</v>
      </c>
      <c r="R663" s="710">
        <f t="shared" si="184"/>
        <v>924.0675942526226</v>
      </c>
      <c r="S663" s="710">
        <f t="shared" si="185"/>
        <v>919.41682823514941</v>
      </c>
      <c r="T663" s="710">
        <f t="shared" si="186"/>
        <v>917.82705813776829</v>
      </c>
    </row>
    <row r="664" spans="2:20">
      <c r="B664" s="580">
        <v>590</v>
      </c>
      <c r="C664" s="710">
        <f t="shared" si="171"/>
        <v>2.2359014089136031</v>
      </c>
      <c r="D664" s="710">
        <f t="shared" si="172"/>
        <v>1448.6289297520436</v>
      </c>
      <c r="E664" s="710">
        <f t="shared" si="173"/>
        <v>718.04329358874725</v>
      </c>
      <c r="F664" s="710">
        <f t="shared" si="174"/>
        <v>402.43964439407324</v>
      </c>
      <c r="G664" s="710">
        <f t="shared" si="175"/>
        <v>317.05472203299354</v>
      </c>
      <c r="H664" s="717">
        <f t="shared" si="176"/>
        <v>298.45177127921318</v>
      </c>
      <c r="I664" s="710">
        <f t="shared" si="177"/>
        <v>298.41662196827428</v>
      </c>
      <c r="J664" s="710">
        <f t="shared" si="178"/>
        <v>298.39192688601764</v>
      </c>
      <c r="K664" s="710">
        <f t="shared" si="179"/>
        <v>298.37726453111435</v>
      </c>
      <c r="L664" s="710">
        <f t="shared" si="180"/>
        <v>298.37238286606788</v>
      </c>
      <c r="N664" s="580">
        <v>590</v>
      </c>
      <c r="O664" s="710">
        <f t="shared" si="181"/>
        <v>2.2359014089136031</v>
      </c>
      <c r="P664" s="710">
        <f t="shared" si="182"/>
        <v>943.17641512819887</v>
      </c>
      <c r="Q664" s="710">
        <f t="shared" si="183"/>
        <v>932.49462907059922</v>
      </c>
      <c r="R664" s="710">
        <f t="shared" si="184"/>
        <v>924.81309665012611</v>
      </c>
      <c r="S664" s="710">
        <f t="shared" si="185"/>
        <v>920.16759050638655</v>
      </c>
      <c r="T664" s="710">
        <f t="shared" si="186"/>
        <v>918.57953124771313</v>
      </c>
    </row>
    <row r="665" spans="2:20">
      <c r="B665" s="580">
        <v>591</v>
      </c>
      <c r="C665" s="710">
        <f t="shared" si="171"/>
        <v>2.2396910723185415</v>
      </c>
      <c r="D665" s="710">
        <f t="shared" si="172"/>
        <v>1448.7052625444353</v>
      </c>
      <c r="E665" s="710">
        <f t="shared" si="173"/>
        <v>718.53061073562924</v>
      </c>
      <c r="F665" s="710">
        <f t="shared" si="174"/>
        <v>402.70999235288195</v>
      </c>
      <c r="G665" s="710">
        <f t="shared" si="175"/>
        <v>317.13314471370927</v>
      </c>
      <c r="H665" s="717">
        <f t="shared" si="176"/>
        <v>298.45448103942078</v>
      </c>
      <c r="I665" s="710">
        <f t="shared" si="177"/>
        <v>298.4191860489442</v>
      </c>
      <c r="J665" s="710">
        <f t="shared" si="178"/>
        <v>298.39438758618553</v>
      </c>
      <c r="K665" s="710">
        <f t="shared" si="179"/>
        <v>298.37966341472048</v>
      </c>
      <c r="L665" s="710">
        <f t="shared" si="180"/>
        <v>298.37476105188858</v>
      </c>
      <c r="N665" s="580">
        <v>591</v>
      </c>
      <c r="O665" s="710">
        <f t="shared" si="181"/>
        <v>2.2396910723185415</v>
      </c>
      <c r="P665" s="710">
        <f t="shared" si="182"/>
        <v>943.90002683475245</v>
      </c>
      <c r="Q665" s="710">
        <f t="shared" si="183"/>
        <v>933.23049324477597</v>
      </c>
      <c r="R665" s="710">
        <f t="shared" si="184"/>
        <v>925.55773468381142</v>
      </c>
      <c r="S665" s="710">
        <f t="shared" si="185"/>
        <v>920.91748231530812</v>
      </c>
      <c r="T665" s="710">
        <f t="shared" si="186"/>
        <v>919.33113191173072</v>
      </c>
    </row>
    <row r="666" spans="2:20">
      <c r="B666" s="580">
        <v>592</v>
      </c>
      <c r="C666" s="710">
        <f t="shared" si="171"/>
        <v>2.2434807357234798</v>
      </c>
      <c r="D666" s="710">
        <f t="shared" si="172"/>
        <v>1448.7814623850149</v>
      </c>
      <c r="E666" s="710">
        <f t="shared" si="173"/>
        <v>719.01719047091672</v>
      </c>
      <c r="F666" s="710">
        <f t="shared" si="174"/>
        <v>402.98036972098345</v>
      </c>
      <c r="G666" s="710">
        <f t="shared" si="175"/>
        <v>317.21170386366055</v>
      </c>
      <c r="H666" s="717">
        <f t="shared" si="176"/>
        <v>298.45720142398017</v>
      </c>
      <c r="I666" s="710">
        <f t="shared" si="177"/>
        <v>298.42176050418533</v>
      </c>
      <c r="J666" s="710">
        <f t="shared" si="178"/>
        <v>298.3968584806297</v>
      </c>
      <c r="K666" s="710">
        <f t="shared" si="179"/>
        <v>298.38207238341874</v>
      </c>
      <c r="L666" s="710">
        <f t="shared" si="180"/>
        <v>298.37714928569761</v>
      </c>
      <c r="N666" s="580">
        <v>592</v>
      </c>
      <c r="O666" s="710">
        <f t="shared" si="181"/>
        <v>2.2434807357234798</v>
      </c>
      <c r="P666" s="710">
        <f t="shared" si="182"/>
        <v>944.62279955838721</v>
      </c>
      <c r="Q666" s="710">
        <f t="shared" si="183"/>
        <v>933.96550423005692</v>
      </c>
      <c r="R666" s="710">
        <f t="shared" si="184"/>
        <v>926.30150935585482</v>
      </c>
      <c r="S666" s="710">
        <f t="shared" si="185"/>
        <v>921.66650467116096</v>
      </c>
      <c r="T666" s="710">
        <f t="shared" si="186"/>
        <v>920.08186114136822</v>
      </c>
    </row>
    <row r="667" spans="2:20">
      <c r="B667" s="580">
        <v>593</v>
      </c>
      <c r="C667" s="710">
        <f t="shared" si="171"/>
        <v>2.2472703991284182</v>
      </c>
      <c r="D667" s="710">
        <f t="shared" si="172"/>
        <v>1448.8575297669101</v>
      </c>
      <c r="E667" s="710">
        <f t="shared" si="173"/>
        <v>719.503034404917</v>
      </c>
      <c r="F667" s="710">
        <f t="shared" si="174"/>
        <v>403.25077572361442</v>
      </c>
      <c r="G667" s="710">
        <f t="shared" si="175"/>
        <v>317.29039920934514</v>
      </c>
      <c r="H667" s="717">
        <f t="shared" si="176"/>
        <v>298.45993244937324</v>
      </c>
      <c r="I667" s="710">
        <f t="shared" si="177"/>
        <v>298.42434535104019</v>
      </c>
      <c r="J667" s="710">
        <f t="shared" si="178"/>
        <v>298.39933958679137</v>
      </c>
      <c r="K667" s="710">
        <f t="shared" si="179"/>
        <v>298.38449145488812</v>
      </c>
      <c r="L667" s="710">
        <f t="shared" si="180"/>
        <v>298.37954758525217</v>
      </c>
      <c r="N667" s="580">
        <v>593</v>
      </c>
      <c r="O667" s="710">
        <f t="shared" si="181"/>
        <v>2.2472703991284182</v>
      </c>
      <c r="P667" s="710">
        <f t="shared" si="182"/>
        <v>945.34473427185173</v>
      </c>
      <c r="Q667" s="710">
        <f t="shared" si="183"/>
        <v>934.69966301566194</v>
      </c>
      <c r="R667" s="710">
        <f t="shared" si="184"/>
        <v>927.04442166727074</v>
      </c>
      <c r="S667" s="710">
        <f t="shared" si="185"/>
        <v>922.41465858202218</v>
      </c>
      <c r="T667" s="710">
        <f t="shared" si="186"/>
        <v>920.83171994699967</v>
      </c>
    </row>
    <row r="668" spans="2:20">
      <c r="B668" s="580">
        <v>594</v>
      </c>
      <c r="C668" s="710">
        <f t="shared" si="171"/>
        <v>2.2510600625333561</v>
      </c>
      <c r="D668" s="710">
        <f t="shared" si="172"/>
        <v>1448.9334651787779</v>
      </c>
      <c r="E668" s="710">
        <f t="shared" si="173"/>
        <v>719.9881441438248</v>
      </c>
      <c r="F668" s="710">
        <f t="shared" si="174"/>
        <v>403.521209589401</v>
      </c>
      <c r="G668" s="710">
        <f t="shared" si="175"/>
        <v>317.36923047701259</v>
      </c>
      <c r="H668" s="717">
        <f t="shared" si="176"/>
        <v>298.46267413204146</v>
      </c>
      <c r="I668" s="710">
        <f t="shared" si="177"/>
        <v>298.42694060651166</v>
      </c>
      <c r="J668" s="710">
        <f t="shared" si="178"/>
        <v>298.40183092207212</v>
      </c>
      <c r="K668" s="710">
        <f t="shared" si="179"/>
        <v>298.38692064676843</v>
      </c>
      <c r="L668" s="710">
        <f t="shared" si="180"/>
        <v>298.38195596827012</v>
      </c>
      <c r="N668" s="580">
        <v>594</v>
      </c>
      <c r="O668" s="710">
        <f t="shared" si="181"/>
        <v>2.2510600625333561</v>
      </c>
      <c r="P668" s="710">
        <f t="shared" si="182"/>
        <v>946.06583194676682</v>
      </c>
      <c r="Q668" s="710">
        <f t="shared" si="183"/>
        <v>935.43297058966357</v>
      </c>
      <c r="R668" s="710">
        <f t="shared" si="184"/>
        <v>927.78647261791275</v>
      </c>
      <c r="S668" s="710">
        <f t="shared" si="185"/>
        <v>923.16194505479996</v>
      </c>
      <c r="T668" s="710">
        <f t="shared" si="186"/>
        <v>921.5807093378279</v>
      </c>
    </row>
    <row r="669" spans="2:20">
      <c r="B669" s="580">
        <v>595</v>
      </c>
      <c r="C669" s="710">
        <f t="shared" si="171"/>
        <v>2.2548497259382945</v>
      </c>
      <c r="D669" s="710">
        <f t="shared" si="172"/>
        <v>1449.0092691048692</v>
      </c>
      <c r="E669" s="710">
        <f t="shared" si="173"/>
        <v>720.47252128973059</v>
      </c>
      <c r="F669" s="710">
        <f t="shared" si="174"/>
        <v>403.79167055034571</v>
      </c>
      <c r="G669" s="710">
        <f t="shared" si="175"/>
        <v>317.44819739266904</v>
      </c>
      <c r="H669" s="717">
        <f t="shared" si="176"/>
        <v>298.46542648838619</v>
      </c>
      <c r="I669" s="710">
        <f t="shared" si="177"/>
        <v>298.42954628756269</v>
      </c>
      <c r="J669" s="710">
        <f t="shared" si="178"/>
        <v>298.40433250383438</v>
      </c>
      <c r="K669" s="710">
        <f t="shared" si="179"/>
        <v>298.38935997666016</v>
      </c>
      <c r="L669" s="710">
        <f t="shared" si="180"/>
        <v>298.38437445243034</v>
      </c>
      <c r="N669" s="580">
        <v>595</v>
      </c>
      <c r="O669" s="710">
        <f t="shared" si="181"/>
        <v>2.2548497259382945</v>
      </c>
      <c r="P669" s="710">
        <f t="shared" si="182"/>
        <v>946.78609355362687</v>
      </c>
      <c r="Q669" s="710">
        <f t="shared" si="183"/>
        <v>936.16542793898907</v>
      </c>
      <c r="R669" s="710">
        <f t="shared" si="184"/>
        <v>928.52766320647527</v>
      </c>
      <c r="S669" s="710">
        <f t="shared" si="185"/>
        <v>923.90836509523479</v>
      </c>
      <c r="T669" s="710">
        <f t="shared" si="186"/>
        <v>922.32883032188522</v>
      </c>
    </row>
    <row r="670" spans="2:20">
      <c r="B670" s="580">
        <v>596</v>
      </c>
      <c r="C670" s="710">
        <f t="shared" si="171"/>
        <v>2.2586393893432328</v>
      </c>
      <c r="D670" s="710">
        <f t="shared" si="172"/>
        <v>1449.0849420250941</v>
      </c>
      <c r="E670" s="710">
        <f t="shared" si="173"/>
        <v>720.95616744062875</v>
      </c>
      <c r="F670" s="710">
        <f t="shared" si="174"/>
        <v>404.06215784181433</v>
      </c>
      <c r="G670" s="710">
        <f t="shared" si="175"/>
        <v>317.52729968208132</v>
      </c>
      <c r="H670" s="717">
        <f t="shared" si="176"/>
        <v>298.46818953476833</v>
      </c>
      <c r="I670" s="710">
        <f t="shared" si="177"/>
        <v>298.43216241111639</v>
      </c>
      <c r="J670" s="710">
        <f t="shared" si="178"/>
        <v>298.40684434940079</v>
      </c>
      <c r="K670" s="710">
        <f t="shared" si="179"/>
        <v>298.39180946212474</v>
      </c>
      <c r="L670" s="710">
        <f t="shared" si="180"/>
        <v>298.38680305537258</v>
      </c>
      <c r="N670" s="580">
        <v>596</v>
      </c>
      <c r="O670" s="710">
        <f t="shared" si="181"/>
        <v>2.2586393893432328</v>
      </c>
      <c r="P670" s="710">
        <f t="shared" si="182"/>
        <v>947.50552006180078</v>
      </c>
      <c r="Q670" s="710">
        <f t="shared" si="183"/>
        <v>936.8970360494211</v>
      </c>
      <c r="R670" s="710">
        <f t="shared" si="184"/>
        <v>929.26799443049492</v>
      </c>
      <c r="S670" s="710">
        <f t="shared" si="185"/>
        <v>924.65391970790142</v>
      </c>
      <c r="T670" s="710">
        <f t="shared" si="186"/>
        <v>923.07608390603571</v>
      </c>
    </row>
    <row r="671" spans="2:20">
      <c r="B671" s="580">
        <v>597</v>
      </c>
      <c r="C671" s="710">
        <f t="shared" si="171"/>
        <v>2.2624290527481712</v>
      </c>
      <c r="D671" s="710">
        <f t="shared" si="172"/>
        <v>1449.1604844150841</v>
      </c>
      <c r="E671" s="710">
        <f t="shared" si="173"/>
        <v>721.43908419042646</v>
      </c>
      <c r="F671" s="710">
        <f t="shared" si="174"/>
        <v>404.33267070252293</v>
      </c>
      <c r="G671" s="710">
        <f t="shared" si="175"/>
        <v>317.60653707078183</v>
      </c>
      <c r="H671" s="717">
        <f t="shared" si="176"/>
        <v>298.47096328750865</v>
      </c>
      <c r="I671" s="710">
        <f t="shared" si="177"/>
        <v>298.43478899405602</v>
      </c>
      <c r="J671" s="710">
        <f t="shared" si="178"/>
        <v>298.40936647605474</v>
      </c>
      <c r="K671" s="710">
        <f t="shared" si="179"/>
        <v>298.3942691206841</v>
      </c>
      <c r="L671" s="710">
        <f t="shared" si="180"/>
        <v>298.38924179469717</v>
      </c>
      <c r="N671" s="580">
        <v>597</v>
      </c>
      <c r="O671" s="710">
        <f t="shared" si="181"/>
        <v>2.2624290527481712</v>
      </c>
      <c r="P671" s="710">
        <f t="shared" si="182"/>
        <v>948.22411243953388</v>
      </c>
      <c r="Q671" s="710">
        <f t="shared" si="183"/>
        <v>937.62779590559956</v>
      </c>
      <c r="R671" s="710">
        <f t="shared" si="184"/>
        <v>930.00746728635136</v>
      </c>
      <c r="S671" s="710">
        <f t="shared" si="185"/>
        <v>925.39860989620979</v>
      </c>
      <c r="T671" s="710">
        <f t="shared" si="186"/>
        <v>923.82247109597563</v>
      </c>
    </row>
    <row r="672" spans="2:20">
      <c r="B672" s="580">
        <v>598</v>
      </c>
      <c r="C672" s="710">
        <f t="shared" si="171"/>
        <v>2.2662187161531095</v>
      </c>
      <c r="D672" s="710">
        <f t="shared" si="172"/>
        <v>1449.2358967462537</v>
      </c>
      <c r="E672" s="710">
        <f t="shared" si="173"/>
        <v>721.92127312895184</v>
      </c>
      <c r="F672" s="710">
        <f t="shared" si="174"/>
        <v>404.60320837452525</v>
      </c>
      <c r="G672" s="710">
        <f t="shared" si="175"/>
        <v>317.68590928407258</v>
      </c>
      <c r="H672" s="717">
        <f t="shared" si="176"/>
        <v>298.47374776288746</v>
      </c>
      <c r="I672" s="710">
        <f t="shared" si="177"/>
        <v>298.43742605322512</v>
      </c>
      <c r="J672" s="710">
        <f t="shared" si="178"/>
        <v>298.41189890103988</v>
      </c>
      <c r="K672" s="710">
        <f t="shared" si="179"/>
        <v>298.39673896982106</v>
      </c>
      <c r="L672" s="710">
        <f t="shared" si="180"/>
        <v>298.39169068796542</v>
      </c>
      <c r="N672" s="580">
        <v>598</v>
      </c>
      <c r="O672" s="710">
        <f t="shared" si="181"/>
        <v>2.2662187161531095</v>
      </c>
      <c r="P672" s="710">
        <f t="shared" si="182"/>
        <v>948.94187165394874</v>
      </c>
      <c r="Q672" s="710">
        <f t="shared" si="183"/>
        <v>938.35770849102266</v>
      </c>
      <c r="R672" s="710">
        <f t="shared" si="184"/>
        <v>930.74608276926949</v>
      </c>
      <c r="S672" s="710">
        <f t="shared" si="185"/>
        <v>926.14243666240611</v>
      </c>
      <c r="T672" s="710">
        <f t="shared" si="186"/>
        <v>924.56799289623552</v>
      </c>
    </row>
    <row r="673" spans="2:20">
      <c r="B673" s="580">
        <v>599</v>
      </c>
      <c r="C673" s="710">
        <f t="shared" si="171"/>
        <v>2.2700083795580479</v>
      </c>
      <c r="D673" s="710">
        <f t="shared" si="172"/>
        <v>1449.3111794858623</v>
      </c>
      <c r="E673" s="710">
        <f t="shared" si="173"/>
        <v>722.40273584196257</v>
      </c>
      <c r="F673" s="710">
        <f t="shared" si="174"/>
        <v>404.87377010319921</v>
      </c>
      <c r="G673" s="710">
        <f t="shared" si="175"/>
        <v>317.76541604702999</v>
      </c>
      <c r="H673" s="717">
        <f t="shared" si="176"/>
        <v>298.47654297714479</v>
      </c>
      <c r="I673" s="710">
        <f t="shared" si="177"/>
        <v>298.44007360542707</v>
      </c>
      <c r="J673" s="710">
        <f t="shared" si="178"/>
        <v>298.41444164156042</v>
      </c>
      <c r="K673" s="710">
        <f t="shared" si="179"/>
        <v>298.39921902697893</v>
      </c>
      <c r="L673" s="710">
        <f t="shared" si="180"/>
        <v>298.39414975269921</v>
      </c>
      <c r="N673" s="580">
        <v>599</v>
      </c>
      <c r="O673" s="710">
        <f t="shared" si="181"/>
        <v>2.2700083795580479</v>
      </c>
      <c r="P673" s="710">
        <f t="shared" si="182"/>
        <v>949.6587986710465</v>
      </c>
      <c r="Q673" s="710">
        <f t="shared" si="183"/>
        <v>939.08677478804839</v>
      </c>
      <c r="R673" s="710">
        <f t="shared" si="184"/>
        <v>931.4838418733201</v>
      </c>
      <c r="S673" s="710">
        <f t="shared" si="185"/>
        <v>926.88540100757484</v>
      </c>
      <c r="T673" s="710">
        <f t="shared" si="186"/>
        <v>925.31265031018086</v>
      </c>
    </row>
    <row r="674" spans="2:20">
      <c r="B674" s="580">
        <v>600</v>
      </c>
      <c r="C674" s="710">
        <f t="shared" si="171"/>
        <v>2.2737980429629863</v>
      </c>
      <c r="D674" s="710">
        <f t="shared" si="172"/>
        <v>1449.3863330970737</v>
      </c>
      <c r="E674" s="710">
        <f t="shared" si="173"/>
        <v>722.88347391115462</v>
      </c>
      <c r="F674" s="710">
        <f t="shared" si="174"/>
        <v>405.14435513723458</v>
      </c>
      <c r="G674" s="710">
        <f t="shared" si="175"/>
        <v>317.84505708450888</v>
      </c>
      <c r="H674" s="717">
        <f t="shared" si="176"/>
        <v>298.47934894648034</v>
      </c>
      <c r="I674" s="710">
        <f t="shared" si="177"/>
        <v>298.44273166742551</v>
      </c>
      <c r="J674" s="710">
        <f t="shared" si="178"/>
        <v>298.41699471478086</v>
      </c>
      <c r="K674" s="710">
        <f t="shared" si="179"/>
        <v>298.40170930956162</v>
      </c>
      <c r="L674" s="710">
        <f t="shared" si="180"/>
        <v>298.39661900638117</v>
      </c>
      <c r="N674" s="580">
        <v>600</v>
      </c>
      <c r="O674" s="710">
        <f t="shared" si="181"/>
        <v>2.2737980429629863</v>
      </c>
      <c r="P674" s="710">
        <f t="shared" si="182"/>
        <v>950.37489445570827</v>
      </c>
      <c r="Q674" s="710">
        <f t="shared" si="183"/>
        <v>939.81499577789577</v>
      </c>
      <c r="R674" s="710">
        <f t="shared" si="184"/>
        <v>932.22074559142129</v>
      </c>
      <c r="S674" s="710">
        <f t="shared" si="185"/>
        <v>927.62750393163981</v>
      </c>
      <c r="T674" s="710">
        <f t="shared" si="186"/>
        <v>926.05644434001408</v>
      </c>
    </row>
    <row r="675" spans="2:20">
      <c r="B675" s="580">
        <v>601</v>
      </c>
      <c r="C675" s="710">
        <f t="shared" si="171"/>
        <v>2.2775877063679246</v>
      </c>
      <c r="D675" s="710">
        <f t="shared" si="172"/>
        <v>1449.4613580390151</v>
      </c>
      <c r="E675" s="710">
        <f t="shared" si="173"/>
        <v>723.36348891417072</v>
      </c>
      <c r="F675" s="710">
        <f t="shared" si="174"/>
        <v>405.41496272861986</v>
      </c>
      <c r="G675" s="710">
        <f t="shared" si="175"/>
        <v>317.92483212114723</v>
      </c>
      <c r="H675" s="717">
        <f t="shared" si="176"/>
        <v>298.48216568705334</v>
      </c>
      <c r="I675" s="710">
        <f t="shared" si="177"/>
        <v>298.44540025594398</v>
      </c>
      <c r="J675" s="710">
        <f t="shared" si="178"/>
        <v>298.41955813782613</v>
      </c>
      <c r="K675" s="710">
        <f t="shared" si="179"/>
        <v>298.40420983493368</v>
      </c>
      <c r="L675" s="710">
        <f t="shared" si="180"/>
        <v>298.39909846645452</v>
      </c>
      <c r="N675" s="580">
        <v>601</v>
      </c>
      <c r="O675" s="710">
        <f t="shared" si="181"/>
        <v>2.2775877063679246</v>
      </c>
      <c r="P675" s="710">
        <f t="shared" si="182"/>
        <v>951.09015997169683</v>
      </c>
      <c r="Q675" s="710">
        <f t="shared" si="183"/>
        <v>940.54237244064575</v>
      </c>
      <c r="R675" s="710">
        <f t="shared" si="184"/>
        <v>932.9567949153402</v>
      </c>
      <c r="S675" s="710">
        <f t="shared" si="185"/>
        <v>928.36874643336546</v>
      </c>
      <c r="T675" s="710">
        <f t="shared" si="186"/>
        <v>926.79937598677577</v>
      </c>
    </row>
    <row r="676" spans="2:20">
      <c r="B676" s="580">
        <v>602</v>
      </c>
      <c r="C676" s="710">
        <f t="shared" si="171"/>
        <v>2.281377369772863</v>
      </c>
      <c r="D676" s="710">
        <f t="shared" si="172"/>
        <v>1449.5362547668356</v>
      </c>
      <c r="E676" s="710">
        <f t="shared" si="173"/>
        <v>723.84278242460925</v>
      </c>
      <c r="F676" s="710">
        <f t="shared" si="174"/>
        <v>405.68559213262961</v>
      </c>
      <c r="G676" s="710">
        <f t="shared" si="175"/>
        <v>318.0047408813702</v>
      </c>
      <c r="H676" s="717">
        <f t="shared" si="176"/>
        <v>298.48499321498269</v>
      </c>
      <c r="I676" s="710">
        <f t="shared" si="177"/>
        <v>298.4480793876661</v>
      </c>
      <c r="J676" s="710">
        <f t="shared" si="178"/>
        <v>298.42213192778149</v>
      </c>
      <c r="K676" s="710">
        <f t="shared" si="179"/>
        <v>298.40672062042023</v>
      </c>
      <c r="L676" s="710">
        <f t="shared" si="180"/>
        <v>298.40158815032322</v>
      </c>
      <c r="N676" s="580">
        <v>602</v>
      </c>
      <c r="O676" s="710">
        <f t="shared" si="181"/>
        <v>2.281377369772863</v>
      </c>
      <c r="P676" s="710">
        <f t="shared" si="182"/>
        <v>951.80459618165696</v>
      </c>
      <c r="Q676" s="710">
        <f t="shared" si="183"/>
        <v>941.26890575524362</v>
      </c>
      <c r="R676" s="710">
        <f t="shared" si="184"/>
        <v>933.69199083569356</v>
      </c>
      <c r="S676" s="710">
        <f t="shared" si="185"/>
        <v>929.109129510358</v>
      </c>
      <c r="T676" s="710">
        <f t="shared" si="186"/>
        <v>927.5414462503453</v>
      </c>
    </row>
    <row r="677" spans="2:20">
      <c r="B677" s="580">
        <v>603</v>
      </c>
      <c r="C677" s="710">
        <f t="shared" si="171"/>
        <v>2.2851670331778009</v>
      </c>
      <c r="D677" s="710">
        <f t="shared" si="172"/>
        <v>1449.6110237317621</v>
      </c>
      <c r="E677" s="710">
        <f t="shared" si="173"/>
        <v>724.32135601203254</v>
      </c>
      <c r="F677" s="710">
        <f t="shared" si="174"/>
        <v>405.95624260781187</v>
      </c>
      <c r="G677" s="710">
        <f t="shared" si="175"/>
        <v>318.08478308939453</v>
      </c>
      <c r="H677" s="717">
        <f t="shared" si="176"/>
        <v>298.48783154634691</v>
      </c>
      <c r="I677" s="710">
        <f t="shared" si="177"/>
        <v>298.45076907923556</v>
      </c>
      <c r="J677" s="710">
        <f t="shared" si="178"/>
        <v>298.42471610169252</v>
      </c>
      <c r="K677" s="710">
        <f t="shared" si="179"/>
        <v>298.40924168330679</v>
      </c>
      <c r="L677" s="710">
        <f t="shared" si="180"/>
        <v>298.40408807535164</v>
      </c>
      <c r="N677" s="580">
        <v>603</v>
      </c>
      <c r="O677" s="710">
        <f t="shared" si="181"/>
        <v>2.2851670331778009</v>
      </c>
      <c r="P677" s="710">
        <f t="shared" si="182"/>
        <v>952.51820404711771</v>
      </c>
      <c r="Q677" s="710">
        <f t="shared" si="183"/>
        <v>941.99459669949897</v>
      </c>
      <c r="R677" s="710">
        <f t="shared" si="184"/>
        <v>934.42633434195045</v>
      </c>
      <c r="S677" s="710">
        <f t="shared" si="185"/>
        <v>929.84865415906722</v>
      </c>
      <c r="T677" s="710">
        <f t="shared" si="186"/>
        <v>928.28265612944335</v>
      </c>
    </row>
    <row r="678" spans="2:20">
      <c r="B678" s="580">
        <v>604</v>
      </c>
      <c r="C678" s="710">
        <f t="shared" si="171"/>
        <v>2.2889566965827393</v>
      </c>
      <c r="D678" s="710">
        <f t="shared" si="172"/>
        <v>1449.6856653811569</v>
      </c>
      <c r="E678" s="710">
        <f t="shared" si="173"/>
        <v>724.79921124197597</v>
      </c>
      <c r="F678" s="710">
        <f t="shared" si="174"/>
        <v>406.22691341597528</v>
      </c>
      <c r="G678" s="710">
        <f t="shared" si="175"/>
        <v>318.16495846923294</v>
      </c>
      <c r="H678" s="717">
        <f t="shared" si="176"/>
        <v>298.49068069718413</v>
      </c>
      <c r="I678" s="710">
        <f t="shared" si="177"/>
        <v>298.45346934725592</v>
      </c>
      <c r="J678" s="710">
        <f t="shared" si="178"/>
        <v>298.42731067656507</v>
      </c>
      <c r="K678" s="710">
        <f t="shared" si="179"/>
        <v>298.41177304083948</v>
      </c>
      <c r="L678" s="710">
        <f t="shared" si="180"/>
        <v>298.40659825886479</v>
      </c>
      <c r="N678" s="580">
        <v>604</v>
      </c>
      <c r="O678" s="710">
        <f t="shared" si="181"/>
        <v>2.2889566965827393</v>
      </c>
      <c r="P678" s="710">
        <f t="shared" si="182"/>
        <v>953.23098452849308</v>
      </c>
      <c r="Q678" s="710">
        <f t="shared" si="183"/>
        <v>942.71944625008825</v>
      </c>
      <c r="R678" s="710">
        <f t="shared" si="184"/>
        <v>935.15982642243182</v>
      </c>
      <c r="S678" s="710">
        <f t="shared" si="185"/>
        <v>930.58732137478751</v>
      </c>
      <c r="T678" s="710">
        <f t="shared" si="186"/>
        <v>929.02300662163213</v>
      </c>
    </row>
    <row r="679" spans="2:20">
      <c r="B679" s="580">
        <v>605</v>
      </c>
      <c r="C679" s="710">
        <f t="shared" si="171"/>
        <v>2.2927463599876776</v>
      </c>
      <c r="D679" s="710">
        <f t="shared" si="172"/>
        <v>1449.7601801585724</v>
      </c>
      <c r="E679" s="710">
        <f t="shared" si="173"/>
        <v>725.27634967595634</v>
      </c>
      <c r="F679" s="710">
        <f t="shared" si="174"/>
        <v>406.49760382217647</v>
      </c>
      <c r="G679" s="710">
        <f t="shared" si="175"/>
        <v>318.24526674469831</v>
      </c>
      <c r="H679" s="717">
        <f t="shared" si="176"/>
        <v>298.49354068349197</v>
      </c>
      <c r="I679" s="710">
        <f t="shared" si="177"/>
        <v>298.45618020829068</v>
      </c>
      <c r="J679" s="710">
        <f t="shared" si="178"/>
        <v>298.4299156693653</v>
      </c>
      <c r="K679" s="710">
        <f t="shared" si="179"/>
        <v>298.41431471022474</v>
      </c>
      <c r="L679" s="710">
        <f t="shared" si="180"/>
        <v>298.40911871814814</v>
      </c>
      <c r="N679" s="580">
        <v>605</v>
      </c>
      <c r="O679" s="710">
        <f t="shared" si="181"/>
        <v>2.2927463599876776</v>
      </c>
      <c r="P679" s="710">
        <f t="shared" si="182"/>
        <v>953.94293858508377</v>
      </c>
      <c r="Q679" s="710">
        <f t="shared" si="183"/>
        <v>943.44345538255527</v>
      </c>
      <c r="R679" s="710">
        <f t="shared" si="184"/>
        <v>935.89246806431299</v>
      </c>
      <c r="S679" s="710">
        <f t="shared" si="185"/>
        <v>931.3251321516592</v>
      </c>
      <c r="T679" s="710">
        <f t="shared" si="186"/>
        <v>929.76249872331766</v>
      </c>
    </row>
    <row r="680" spans="2:20">
      <c r="B680" s="580">
        <v>606</v>
      </c>
      <c r="C680" s="710">
        <f t="shared" si="171"/>
        <v>2.296536023392616</v>
      </c>
      <c r="D680" s="710">
        <f t="shared" si="172"/>
        <v>1449.8345685038048</v>
      </c>
      <c r="E680" s="710">
        <f t="shared" si="173"/>
        <v>725.75277287148117</v>
      </c>
      <c r="F680" s="710">
        <f t="shared" si="174"/>
        <v>406.76831309470765</v>
      </c>
      <c r="G680" s="710">
        <f t="shared" si="175"/>
        <v>318.32570763940788</v>
      </c>
      <c r="H680" s="717">
        <f t="shared" si="176"/>
        <v>298.49641152122769</v>
      </c>
      <c r="I680" s="710">
        <f t="shared" si="177"/>
        <v>298.45890167886347</v>
      </c>
      <c r="J680" s="710">
        <f t="shared" si="178"/>
        <v>298.43253109701948</v>
      </c>
      <c r="K680" s="710">
        <f t="shared" si="179"/>
        <v>298.41686670862947</v>
      </c>
      <c r="L680" s="710">
        <f t="shared" si="180"/>
        <v>298.4116494704478</v>
      </c>
      <c r="N680" s="580">
        <v>606</v>
      </c>
      <c r="O680" s="710">
        <f t="shared" si="181"/>
        <v>2.296536023392616</v>
      </c>
      <c r="P680" s="710">
        <f t="shared" si="182"/>
        <v>954.65406717507813</v>
      </c>
      <c r="Q680" s="710">
        <f t="shared" si="183"/>
        <v>944.16662507131264</v>
      </c>
      <c r="R680" s="710">
        <f t="shared" si="184"/>
        <v>936.62426025362504</v>
      </c>
      <c r="S680" s="710">
        <f t="shared" si="185"/>
        <v>932.06208748267011</v>
      </c>
      <c r="T680" s="710">
        <f t="shared" si="186"/>
        <v>930.50113342975044</v>
      </c>
    </row>
    <row r="681" spans="2:20">
      <c r="B681" s="580">
        <v>607</v>
      </c>
      <c r="C681" s="710">
        <f t="shared" si="171"/>
        <v>2.3003256867975543</v>
      </c>
      <c r="D681" s="710">
        <f t="shared" si="172"/>
        <v>1449.9088308529483</v>
      </c>
      <c r="E681" s="710">
        <f t="shared" si="173"/>
        <v>726.228482382057</v>
      </c>
      <c r="F681" s="710">
        <f t="shared" si="174"/>
        <v>407.03904050508396</v>
      </c>
      <c r="G681" s="710">
        <f t="shared" si="175"/>
        <v>318.40628087678755</v>
      </c>
      <c r="H681" s="717">
        <f t="shared" si="176"/>
        <v>298.49929322630805</v>
      </c>
      <c r="I681" s="710">
        <f t="shared" si="177"/>
        <v>298.46163377545759</v>
      </c>
      <c r="J681" s="710">
        <f t="shared" si="178"/>
        <v>298.43515697641413</v>
      </c>
      <c r="K681" s="710">
        <f t="shared" si="179"/>
        <v>298.41942905318103</v>
      </c>
      <c r="L681" s="710">
        <f t="shared" si="180"/>
        <v>298.41419053297005</v>
      </c>
      <c r="N681" s="580">
        <v>607</v>
      </c>
      <c r="O681" s="710">
        <f t="shared" si="181"/>
        <v>2.3003256867975543</v>
      </c>
      <c r="P681" s="710">
        <f t="shared" si="182"/>
        <v>955.36437125555335</v>
      </c>
      <c r="Q681" s="710">
        <f t="shared" si="183"/>
        <v>944.88895628964315</v>
      </c>
      <c r="R681" s="710">
        <f t="shared" si="184"/>
        <v>937.35520397525556</v>
      </c>
      <c r="S681" s="710">
        <f t="shared" si="185"/>
        <v>932.79818835965648</v>
      </c>
      <c r="T681" s="710">
        <f t="shared" si="186"/>
        <v>931.23891173502727</v>
      </c>
    </row>
    <row r="682" spans="2:20">
      <c r="B682" s="580">
        <v>608</v>
      </c>
      <c r="C682" s="710">
        <f t="shared" si="171"/>
        <v>2.3041153502024927</v>
      </c>
      <c r="D682" s="710">
        <f t="shared" si="172"/>
        <v>1449.9829676384475</v>
      </c>
      <c r="E682" s="710">
        <f t="shared" si="173"/>
        <v>726.70347975719835</v>
      </c>
      <c r="F682" s="710">
        <f t="shared" si="174"/>
        <v>407.30978532803096</v>
      </c>
      <c r="G682" s="710">
        <f t="shared" si="175"/>
        <v>318.48698618007586</v>
      </c>
      <c r="H682" s="717">
        <f t="shared" si="176"/>
        <v>298.5021858146095</v>
      </c>
      <c r="I682" s="710">
        <f t="shared" si="177"/>
        <v>298.4643765145164</v>
      </c>
      <c r="J682" s="710">
        <f t="shared" si="178"/>
        <v>298.43779332439601</v>
      </c>
      <c r="K682" s="710">
        <f t="shared" si="179"/>
        <v>298.42200176096713</v>
      </c>
      <c r="L682" s="710">
        <f t="shared" si="180"/>
        <v>298.41674192288184</v>
      </c>
      <c r="N682" s="580">
        <v>608</v>
      </c>
      <c r="O682" s="710">
        <f t="shared" si="181"/>
        <v>2.3041153502024927</v>
      </c>
      <c r="P682" s="710">
        <f t="shared" si="182"/>
        <v>956.07385178247716</v>
      </c>
      <c r="Q682" s="710">
        <f t="shared" si="183"/>
        <v>945.61045000970148</v>
      </c>
      <c r="R682" s="710">
        <f t="shared" si="184"/>
        <v>938.08530021295007</v>
      </c>
      <c r="S682" s="710">
        <f t="shared" si="185"/>
        <v>933.5334357733052</v>
      </c>
      <c r="T682" s="710">
        <f t="shared" si="186"/>
        <v>931.97583463209196</v>
      </c>
    </row>
    <row r="683" spans="2:20">
      <c r="B683" s="580">
        <v>609</v>
      </c>
      <c r="C683" s="710">
        <f t="shared" si="171"/>
        <v>2.3079050136074311</v>
      </c>
      <c r="D683" s="710">
        <f t="shared" si="172"/>
        <v>1450.0569792891488</v>
      </c>
      <c r="E683" s="710">
        <f t="shared" si="173"/>
        <v>727.17776654243687</v>
      </c>
      <c r="F683" s="710">
        <f t="shared" si="174"/>
        <v>407.58054684147214</v>
      </c>
      <c r="G683" s="710">
        <f t="shared" si="175"/>
        <v>318.5678232723285</v>
      </c>
      <c r="H683" s="717">
        <f t="shared" si="176"/>
        <v>298.50508930196781</v>
      </c>
      <c r="I683" s="710">
        <f t="shared" si="177"/>
        <v>298.46712991244317</v>
      </c>
      <c r="J683" s="710">
        <f t="shared" si="178"/>
        <v>298.44044015777206</v>
      </c>
      <c r="K683" s="710">
        <f t="shared" si="179"/>
        <v>298.42458484903563</v>
      </c>
      <c r="L683" s="710">
        <f t="shared" si="180"/>
        <v>298.41930365731042</v>
      </c>
      <c r="N683" s="580">
        <v>609</v>
      </c>
      <c r="O683" s="710">
        <f t="shared" si="181"/>
        <v>2.3079050136074311</v>
      </c>
      <c r="P683" s="710">
        <f t="shared" si="182"/>
        <v>956.78250971070884</v>
      </c>
      <c r="Q683" s="710">
        <f t="shared" si="183"/>
        <v>946.33110720251489</v>
      </c>
      <c r="R683" s="710">
        <f t="shared" si="184"/>
        <v>938.8145499493138</v>
      </c>
      <c r="S683" s="710">
        <f t="shared" si="185"/>
        <v>934.26783071315367</v>
      </c>
      <c r="T683" s="710">
        <f t="shared" si="186"/>
        <v>932.71190311273756</v>
      </c>
    </row>
    <row r="684" spans="2:20">
      <c r="B684" s="580">
        <v>610</v>
      </c>
      <c r="C684" s="710">
        <f t="shared" si="171"/>
        <v>2.3116946770123694</v>
      </c>
      <c r="D684" s="710">
        <f t="shared" si="172"/>
        <v>1450.1308662303516</v>
      </c>
      <c r="E684" s="710">
        <f t="shared" si="173"/>
        <v>727.65134427932981</v>
      </c>
      <c r="F684" s="710">
        <f t="shared" si="174"/>
        <v>407.85132432651676</v>
      </c>
      <c r="G684" s="710">
        <f t="shared" si="175"/>
        <v>318.64879187642208</v>
      </c>
      <c r="H684" s="717">
        <f t="shared" si="176"/>
        <v>298.50800370417852</v>
      </c>
      <c r="I684" s="710">
        <f t="shared" si="177"/>
        <v>298.46989398560083</v>
      </c>
      <c r="J684" s="710">
        <f t="shared" si="178"/>
        <v>298.44309749330921</v>
      </c>
      <c r="K684" s="710">
        <f t="shared" si="179"/>
        <v>298.42717833439491</v>
      </c>
      <c r="L684" s="710">
        <f t="shared" si="180"/>
        <v>298.42187575334339</v>
      </c>
      <c r="N684" s="580">
        <v>610</v>
      </c>
      <c r="O684" s="710">
        <f t="shared" si="181"/>
        <v>2.3116946770123694</v>
      </c>
      <c r="P684" s="710">
        <f t="shared" si="182"/>
        <v>957.49034599400056</v>
      </c>
      <c r="Q684" s="710">
        <f t="shared" si="183"/>
        <v>947.050928837985</v>
      </c>
      <c r="R684" s="710">
        <f t="shared" si="184"/>
        <v>939.54295416581249</v>
      </c>
      <c r="S684" s="710">
        <f t="shared" si="185"/>
        <v>935.00137416759287</v>
      </c>
      <c r="T684" s="710">
        <f t="shared" si="186"/>
        <v>933.44711816760673</v>
      </c>
    </row>
    <row r="685" spans="2:20">
      <c r="B685" s="580">
        <v>611</v>
      </c>
      <c r="C685" s="710">
        <f t="shared" si="171"/>
        <v>2.3154843404173078</v>
      </c>
      <c r="D685" s="710">
        <f t="shared" si="172"/>
        <v>1450.2046288838578</v>
      </c>
      <c r="E685" s="710">
        <f t="shared" si="173"/>
        <v>728.12421450546924</v>
      </c>
      <c r="F685" s="710">
        <f t="shared" si="174"/>
        <v>408.12211706744716</v>
      </c>
      <c r="G685" s="710">
        <f t="shared" si="175"/>
        <v>318.72989171505844</v>
      </c>
      <c r="H685" s="717">
        <f t="shared" si="176"/>
        <v>298.51092903699646</v>
      </c>
      <c r="I685" s="710">
        <f t="shared" si="177"/>
        <v>298.47266875031244</v>
      </c>
      <c r="J685" s="710">
        <f t="shared" si="178"/>
        <v>298.44576534773455</v>
      </c>
      <c r="K685" s="710">
        <f t="shared" si="179"/>
        <v>298.42978223401354</v>
      </c>
      <c r="L685" s="710">
        <f t="shared" si="180"/>
        <v>298.42445822802875</v>
      </c>
      <c r="N685" s="580">
        <v>611</v>
      </c>
      <c r="O685" s="710">
        <f t="shared" si="181"/>
        <v>2.3154843404173078</v>
      </c>
      <c r="P685" s="710">
        <f t="shared" si="182"/>
        <v>958.19736158499882</v>
      </c>
      <c r="Q685" s="710">
        <f t="shared" si="183"/>
        <v>947.76991588488863</v>
      </c>
      <c r="R685" s="710">
        <f t="shared" si="184"/>
        <v>940.27051384277399</v>
      </c>
      <c r="S685" s="710">
        <f t="shared" si="185"/>
        <v>935.73406712386691</v>
      </c>
      <c r="T685" s="710">
        <f t="shared" si="186"/>
        <v>934.1814807861939</v>
      </c>
    </row>
    <row r="686" spans="2:20">
      <c r="B686" s="580">
        <v>612</v>
      </c>
      <c r="C686" s="710">
        <f t="shared" si="171"/>
        <v>2.3192740038222457</v>
      </c>
      <c r="D686" s="710">
        <f t="shared" si="172"/>
        <v>1450.2782676680222</v>
      </c>
      <c r="E686" s="710">
        <f t="shared" si="173"/>
        <v>728.59637875449073</v>
      </c>
      <c r="F686" s="710">
        <f t="shared" si="174"/>
        <v>408.39292435170671</v>
      </c>
      <c r="G686" s="710">
        <f t="shared" si="175"/>
        <v>318.81112251076888</v>
      </c>
      <c r="H686" s="717">
        <f t="shared" si="176"/>
        <v>298.5138653161361</v>
      </c>
      <c r="I686" s="710">
        <f t="shared" si="177"/>
        <v>298.47545422286066</v>
      </c>
      <c r="J686" s="710">
        <f t="shared" si="178"/>
        <v>298.44844373773532</v>
      </c>
      <c r="K686" s="710">
        <f t="shared" si="179"/>
        <v>298.43239656482035</v>
      </c>
      <c r="L686" s="710">
        <f t="shared" si="180"/>
        <v>298.4270510983747</v>
      </c>
      <c r="N686" s="580">
        <v>612</v>
      </c>
      <c r="O686" s="710">
        <f t="shared" si="181"/>
        <v>2.3192740038222457</v>
      </c>
      <c r="P686" s="710">
        <f t="shared" si="182"/>
        <v>958.90355743524526</v>
      </c>
      <c r="Q686" s="710">
        <f t="shared" si="183"/>
        <v>948.4880693108795</v>
      </c>
      <c r="R686" s="710">
        <f t="shared" si="184"/>
        <v>940.99722995938964</v>
      </c>
      <c r="S686" s="710">
        <f t="shared" si="185"/>
        <v>936.46591056807597</v>
      </c>
      <c r="T686" s="710">
        <f t="shared" si="186"/>
        <v>934.91499195684605</v>
      </c>
    </row>
    <row r="687" spans="2:20">
      <c r="B687" s="580">
        <v>613</v>
      </c>
      <c r="C687" s="710">
        <f t="shared" si="171"/>
        <v>2.323063667227184</v>
      </c>
      <c r="D687" s="710">
        <f t="shared" si="172"/>
        <v>1450.3517829977993</v>
      </c>
      <c r="E687" s="710">
        <f t="shared" si="173"/>
        <v>729.06783855608251</v>
      </c>
      <c r="F687" s="710">
        <f t="shared" si="174"/>
        <v>408.66374546988732</v>
      </c>
      <c r="G687" s="710">
        <f t="shared" si="175"/>
        <v>318.89248398591792</v>
      </c>
      <c r="H687" s="717">
        <f t="shared" si="176"/>
        <v>298.51681255727146</v>
      </c>
      <c r="I687" s="710">
        <f t="shared" si="177"/>
        <v>298.47825041948806</v>
      </c>
      <c r="J687" s="710">
        <f t="shared" si="178"/>
        <v>298.45113267995873</v>
      </c>
      <c r="K687" s="710">
        <f t="shared" si="179"/>
        <v>298.43502134370431</v>
      </c>
      <c r="L687" s="710">
        <f t="shared" si="180"/>
        <v>298.42965438134985</v>
      </c>
      <c r="N687" s="580">
        <v>613</v>
      </c>
      <c r="O687" s="710">
        <f t="shared" si="181"/>
        <v>2.323063667227184</v>
      </c>
      <c r="P687" s="710">
        <f t="shared" si="182"/>
        <v>959.60893449517857</v>
      </c>
      <c r="Q687" s="710">
        <f t="shared" si="183"/>
        <v>949.20539008248943</v>
      </c>
      <c r="R687" s="710">
        <f t="shared" si="184"/>
        <v>941.72310349371526</v>
      </c>
      <c r="S687" s="710">
        <f t="shared" si="185"/>
        <v>937.19690548517656</v>
      </c>
      <c r="T687" s="710">
        <f t="shared" si="186"/>
        <v>935.64765266676432</v>
      </c>
    </row>
    <row r="688" spans="2:20">
      <c r="B688" s="580">
        <v>614</v>
      </c>
      <c r="C688" s="710">
        <f t="shared" si="171"/>
        <v>2.3268533306321224</v>
      </c>
      <c r="D688" s="710">
        <f t="shared" si="172"/>
        <v>1450.4251752847924</v>
      </c>
      <c r="E688" s="710">
        <f t="shared" si="173"/>
        <v>729.53859543599458</v>
      </c>
      <c r="F688" s="710">
        <f t="shared" si="174"/>
        <v>408.93457971571746</v>
      </c>
      <c r="G688" s="710">
        <f t="shared" si="175"/>
        <v>318.97397586270756</v>
      </c>
      <c r="H688" s="717">
        <f t="shared" si="176"/>
        <v>298.5197707760359</v>
      </c>
      <c r="I688" s="710">
        <f t="shared" si="177"/>
        <v>298.48105735639695</v>
      </c>
      <c r="J688" s="710">
        <f t="shared" si="178"/>
        <v>298.45383219101217</v>
      </c>
      <c r="K688" s="710">
        <f t="shared" si="179"/>
        <v>298.43765658751471</v>
      </c>
      <c r="L688" s="710">
        <f t="shared" si="180"/>
        <v>298.4322680938829</v>
      </c>
      <c r="N688" s="580">
        <v>614</v>
      </c>
      <c r="O688" s="710">
        <f t="shared" si="181"/>
        <v>2.3268533306321224</v>
      </c>
      <c r="P688" s="710">
        <f t="shared" si="182"/>
        <v>960.31349371413557</v>
      </c>
      <c r="Q688" s="710">
        <f t="shared" si="183"/>
        <v>949.92187916512944</v>
      </c>
      <c r="R688" s="710">
        <f t="shared" si="184"/>
        <v>942.44813542267298</v>
      </c>
      <c r="S688" s="710">
        <f t="shared" si="185"/>
        <v>937.92705285898319</v>
      </c>
      <c r="T688" s="710">
        <f t="shared" si="186"/>
        <v>936.37946390200523</v>
      </c>
    </row>
    <row r="689" spans="2:20">
      <c r="B689" s="580">
        <v>615</v>
      </c>
      <c r="C689" s="710">
        <f t="shared" si="171"/>
        <v>2.3306429940370608</v>
      </c>
      <c r="D689" s="710">
        <f t="shared" si="172"/>
        <v>1450.4984449372996</v>
      </c>
      <c r="E689" s="710">
        <f t="shared" si="173"/>
        <v>730.00865091604715</v>
      </c>
      <c r="F689" s="710">
        <f t="shared" si="174"/>
        <v>409.20542638604962</v>
      </c>
      <c r="G689" s="710">
        <f t="shared" si="175"/>
        <v>319.05559786318111</v>
      </c>
      <c r="H689" s="717">
        <f t="shared" si="176"/>
        <v>298.52273998802235</v>
      </c>
      <c r="I689" s="710">
        <f t="shared" si="177"/>
        <v>298.48387504974954</v>
      </c>
      <c r="J689" s="710">
        <f t="shared" si="178"/>
        <v>298.45654228746287</v>
      </c>
      <c r="K689" s="710">
        <f t="shared" si="179"/>
        <v>298.44030231306095</v>
      </c>
      <c r="L689" s="710">
        <f t="shared" si="180"/>
        <v>298.43489225286288</v>
      </c>
      <c r="N689" s="580">
        <v>615</v>
      </c>
      <c r="O689" s="710">
        <f t="shared" si="181"/>
        <v>2.3306429940370608</v>
      </c>
      <c r="P689" s="710">
        <f t="shared" si="182"/>
        <v>961.01723604035192</v>
      </c>
      <c r="Q689" s="710">
        <f t="shared" si="183"/>
        <v>950.63753752309151</v>
      </c>
      <c r="R689" s="710">
        <f t="shared" si="184"/>
        <v>943.17232672205182</v>
      </c>
      <c r="S689" s="710">
        <f t="shared" si="185"/>
        <v>938.65635367216987</v>
      </c>
      <c r="T689" s="710">
        <f t="shared" si="186"/>
        <v>937.11042664748186</v>
      </c>
    </row>
    <row r="690" spans="2:20">
      <c r="B690" s="580">
        <v>616</v>
      </c>
      <c r="C690" s="710">
        <f t="shared" si="171"/>
        <v>2.3344326574419991</v>
      </c>
      <c r="D690" s="710">
        <f t="shared" si="172"/>
        <v>1450.5715923603595</v>
      </c>
      <c r="E690" s="710">
        <f t="shared" si="173"/>
        <v>730.47800651414036</v>
      </c>
      <c r="F690" s="710">
        <f t="shared" si="174"/>
        <v>409.47628478084869</v>
      </c>
      <c r="G690" s="710">
        <f t="shared" si="175"/>
        <v>319.13734970922729</v>
      </c>
      <c r="H690" s="717">
        <f t="shared" si="176"/>
        <v>298.5257202087833</v>
      </c>
      <c r="I690" s="710">
        <f t="shared" si="177"/>
        <v>298.48670351566767</v>
      </c>
      <c r="J690" s="710">
        <f t="shared" si="178"/>
        <v>298.45926298583817</v>
      </c>
      <c r="K690" s="710">
        <f t="shared" si="179"/>
        <v>298.44295853711259</v>
      </c>
      <c r="L690" s="710">
        <f t="shared" si="180"/>
        <v>298.4375268751391</v>
      </c>
      <c r="N690" s="580">
        <v>616</v>
      </c>
      <c r="O690" s="710">
        <f t="shared" si="181"/>
        <v>2.3344326574419991</v>
      </c>
      <c r="P690" s="710">
        <f t="shared" si="182"/>
        <v>961.72016242096402</v>
      </c>
      <c r="Q690" s="710">
        <f t="shared" si="183"/>
        <v>951.3523661195494</v>
      </c>
      <c r="R690" s="710">
        <f t="shared" si="184"/>
        <v>943.89567836650974</v>
      </c>
      <c r="S690" s="710">
        <f t="shared" si="185"/>
        <v>939.38480890627113</v>
      </c>
      <c r="T690" s="710">
        <f t="shared" si="186"/>
        <v>937.84054188696564</v>
      </c>
    </row>
    <row r="691" spans="2:20">
      <c r="B691" s="580">
        <v>617</v>
      </c>
      <c r="C691" s="710">
        <f t="shared" si="171"/>
        <v>2.3382223208469375</v>
      </c>
      <c r="D691" s="710">
        <f t="shared" si="172"/>
        <v>1450.6446179557981</v>
      </c>
      <c r="E691" s="710">
        <f t="shared" si="173"/>
        <v>730.94666374426254</v>
      </c>
      <c r="F691" s="710">
        <f t="shared" si="174"/>
        <v>409.74715420317932</v>
      </c>
      <c r="G691" s="710">
        <f t="shared" si="175"/>
        <v>319.21923112258429</v>
      </c>
      <c r="H691" s="717">
        <f t="shared" si="176"/>
        <v>298.52871145383057</v>
      </c>
      <c r="I691" s="710">
        <f t="shared" si="177"/>
        <v>298.48954277023313</v>
      </c>
      <c r="J691" s="710">
        <f t="shared" si="178"/>
        <v>298.46199430262538</v>
      </c>
      <c r="K691" s="710">
        <f t="shared" si="179"/>
        <v>298.44562527639931</v>
      </c>
      <c r="L691" s="710">
        <f t="shared" si="180"/>
        <v>298.44017197752095</v>
      </c>
      <c r="N691" s="580">
        <v>617</v>
      </c>
      <c r="O691" s="710">
        <f t="shared" si="181"/>
        <v>2.3382223208469375</v>
      </c>
      <c r="P691" s="710">
        <f t="shared" si="182"/>
        <v>962.42227380201052</v>
      </c>
      <c r="Q691" s="710">
        <f t="shared" si="183"/>
        <v>952.06636591656002</v>
      </c>
      <c r="R691" s="710">
        <f t="shared" si="184"/>
        <v>944.61819132957476</v>
      </c>
      <c r="S691" s="710">
        <f t="shared" si="185"/>
        <v>940.11241954168349</v>
      </c>
      <c r="T691" s="710">
        <f t="shared" si="186"/>
        <v>938.56981060308715</v>
      </c>
    </row>
    <row r="692" spans="2:20">
      <c r="B692" s="580">
        <v>618</v>
      </c>
      <c r="C692" s="710">
        <f t="shared" si="171"/>
        <v>2.3420119842518758</v>
      </c>
      <c r="D692" s="710">
        <f t="shared" si="172"/>
        <v>1450.7175221222715</v>
      </c>
      <c r="E692" s="710">
        <f t="shared" si="173"/>
        <v>731.41462411650014</v>
      </c>
      <c r="F692" s="710">
        <f t="shared" si="174"/>
        <v>410.01803395919433</v>
      </c>
      <c r="G692" s="710">
        <f t="shared" si="175"/>
        <v>319.30124182484371</v>
      </c>
      <c r="H692" s="717">
        <f t="shared" si="176"/>
        <v>298.53171373863563</v>
      </c>
      <c r="I692" s="710">
        <f t="shared" si="177"/>
        <v>298.49239282948719</v>
      </c>
      <c r="J692" s="710">
        <f t="shared" si="178"/>
        <v>298.46473625427183</v>
      </c>
      <c r="K692" s="710">
        <f t="shared" si="179"/>
        <v>298.44830254761092</v>
      </c>
      <c r="L692" s="710">
        <f t="shared" si="180"/>
        <v>298.44282757677792</v>
      </c>
      <c r="N692" s="580">
        <v>618</v>
      </c>
      <c r="O692" s="710">
        <f t="shared" si="181"/>
        <v>2.3420119842518758</v>
      </c>
      <c r="P692" s="710">
        <f t="shared" si="182"/>
        <v>963.12357112843279</v>
      </c>
      <c r="Q692" s="710">
        <f t="shared" si="183"/>
        <v>952.77953787506499</v>
      </c>
      <c r="R692" s="710">
        <f t="shared" si="184"/>
        <v>945.33986658364563</v>
      </c>
      <c r="S692" s="710">
        <f t="shared" si="185"/>
        <v>940.83918655766684</v>
      </c>
      <c r="T692" s="710">
        <f t="shared" si="186"/>
        <v>939.29823377733771</v>
      </c>
    </row>
    <row r="693" spans="2:20">
      <c r="B693" s="580">
        <v>619</v>
      </c>
      <c r="C693" s="710">
        <f t="shared" si="171"/>
        <v>2.3458016476568142</v>
      </c>
      <c r="D693" s="710">
        <f t="shared" si="172"/>
        <v>1450.7903052553111</v>
      </c>
      <c r="E693" s="710">
        <f t="shared" si="173"/>
        <v>731.88188913704596</v>
      </c>
      <c r="F693" s="710">
        <f t="shared" si="174"/>
        <v>410.2889233581223</v>
      </c>
      <c r="G693" s="710">
        <f t="shared" si="175"/>
        <v>319.38338153745423</v>
      </c>
      <c r="H693" s="717">
        <f t="shared" si="176"/>
        <v>298.5347270786292</v>
      </c>
      <c r="I693" s="710">
        <f t="shared" si="177"/>
        <v>298.49525370943104</v>
      </c>
      <c r="J693" s="710">
        <f t="shared" si="178"/>
        <v>298.46748885718461</v>
      </c>
      <c r="K693" s="710">
        <f t="shared" si="179"/>
        <v>298.45099036739725</v>
      </c>
      <c r="L693" s="710">
        <f t="shared" si="180"/>
        <v>298.4454936896397</v>
      </c>
      <c r="N693" s="580">
        <v>619</v>
      </c>
      <c r="O693" s="710">
        <f t="shared" si="181"/>
        <v>2.3458016476568142</v>
      </c>
      <c r="P693" s="710">
        <f t="shared" si="182"/>
        <v>963.82405534407667</v>
      </c>
      <c r="Q693" s="710">
        <f t="shared" si="183"/>
        <v>953.49188295489171</v>
      </c>
      <c r="R693" s="710">
        <f t="shared" si="184"/>
        <v>946.06070509999427</v>
      </c>
      <c r="S693" s="710">
        <f t="shared" si="185"/>
        <v>941.56511093234542</v>
      </c>
      <c r="T693" s="710">
        <f t="shared" si="186"/>
        <v>940.02581239007088</v>
      </c>
    </row>
    <row r="694" spans="2:20">
      <c r="B694" s="580">
        <v>620</v>
      </c>
      <c r="C694" s="710">
        <f t="shared" si="171"/>
        <v>2.3495913110617526</v>
      </c>
      <c r="D694" s="710">
        <f t="shared" si="172"/>
        <v>1450.8629677473664</v>
      </c>
      <c r="E694" s="710">
        <f t="shared" si="173"/>
        <v>732.34846030820893</v>
      </c>
      <c r="F694" s="710">
        <f t="shared" si="174"/>
        <v>410.55982171225594</v>
      </c>
      <c r="G694" s="710">
        <f t="shared" si="175"/>
        <v>319.46564998172573</v>
      </c>
      <c r="H694" s="717">
        <f t="shared" si="176"/>
        <v>298.53775148920164</v>
      </c>
      <c r="I694" s="710">
        <f t="shared" si="177"/>
        <v>298.49812542602558</v>
      </c>
      <c r="J694" s="710">
        <f t="shared" si="178"/>
        <v>298.47025212773087</v>
      </c>
      <c r="K694" s="710">
        <f t="shared" si="179"/>
        <v>298.45368875236829</v>
      </c>
      <c r="L694" s="710">
        <f t="shared" si="180"/>
        <v>298.44817033279611</v>
      </c>
      <c r="N694" s="580">
        <v>620</v>
      </c>
      <c r="O694" s="710">
        <f t="shared" si="181"/>
        <v>2.3495913110617526</v>
      </c>
      <c r="P694" s="710">
        <f t="shared" si="182"/>
        <v>964.52372739169368</v>
      </c>
      <c r="Q694" s="710">
        <f t="shared" si="183"/>
        <v>954.20340211475491</v>
      </c>
      <c r="R694" s="710">
        <f t="shared" si="184"/>
        <v>946.78070784876604</v>
      </c>
      <c r="S694" s="710">
        <f t="shared" si="185"/>
        <v>942.29019364270971</v>
      </c>
      <c r="T694" s="710">
        <f t="shared" si="186"/>
        <v>940.75254742050333</v>
      </c>
    </row>
    <row r="695" spans="2:20">
      <c r="B695" s="580">
        <v>621</v>
      </c>
      <c r="C695" s="710">
        <f t="shared" si="171"/>
        <v>2.3533809744666905</v>
      </c>
      <c r="D695" s="710">
        <f t="shared" si="172"/>
        <v>1450.9355099878471</v>
      </c>
      <c r="E695" s="710">
        <f t="shared" si="173"/>
        <v>732.81433912842283</v>
      </c>
      <c r="F695" s="710">
        <f t="shared" si="174"/>
        <v>410.8307283369399</v>
      </c>
      <c r="G695" s="710">
        <f t="shared" si="175"/>
        <v>319.54804687883313</v>
      </c>
      <c r="H695" s="717">
        <f t="shared" si="176"/>
        <v>298.54078698570271</v>
      </c>
      <c r="I695" s="710">
        <f t="shared" si="177"/>
        <v>298.50100799519129</v>
      </c>
      <c r="J695" s="710">
        <f t="shared" si="178"/>
        <v>298.47302608223777</v>
      </c>
      <c r="K695" s="710">
        <f t="shared" si="179"/>
        <v>298.45639771909396</v>
      </c>
      <c r="L695" s="710">
        <f t="shared" si="180"/>
        <v>298.45085752289708</v>
      </c>
      <c r="N695" s="580">
        <v>621</v>
      </c>
      <c r="O695" s="710">
        <f t="shared" si="181"/>
        <v>2.3533809744666905</v>
      </c>
      <c r="P695" s="710">
        <f t="shared" si="182"/>
        <v>965.22258821294236</v>
      </c>
      <c r="Q695" s="710">
        <f t="shared" si="183"/>
        <v>954.91409631225736</v>
      </c>
      <c r="R695" s="710">
        <f t="shared" si="184"/>
        <v>947.49987579898175</v>
      </c>
      <c r="S695" s="710">
        <f t="shared" si="185"/>
        <v>943.01443566461739</v>
      </c>
      <c r="T695" s="710">
        <f t="shared" si="186"/>
        <v>941.47843984671636</v>
      </c>
    </row>
    <row r="696" spans="2:20">
      <c r="B696" s="580">
        <v>622</v>
      </c>
      <c r="C696" s="710">
        <f t="shared" si="171"/>
        <v>2.3571706378716288</v>
      </c>
      <c r="D696" s="710">
        <f t="shared" si="172"/>
        <v>1451.0079323631655</v>
      </c>
      <c r="E696" s="710">
        <f t="shared" si="173"/>
        <v>733.27952709225531</v>
      </c>
      <c r="F696" s="710">
        <f t="shared" si="174"/>
        <v>411.10164255055918</v>
      </c>
      <c r="G696" s="710">
        <f t="shared" si="175"/>
        <v>319.63057194982031</v>
      </c>
      <c r="H696" s="717">
        <f t="shared" si="176"/>
        <v>298.5438335834416</v>
      </c>
      <c r="I696" s="710">
        <f t="shared" si="177"/>
        <v>298.50390143280845</v>
      </c>
      <c r="J696" s="710">
        <f t="shared" si="178"/>
        <v>298.47581073699206</v>
      </c>
      <c r="K696" s="710">
        <f t="shared" si="179"/>
        <v>298.45911728410425</v>
      </c>
      <c r="L696" s="710">
        <f t="shared" si="180"/>
        <v>298.45355527655249</v>
      </c>
      <c r="N696" s="580">
        <v>622</v>
      </c>
      <c r="O696" s="710">
        <f t="shared" si="181"/>
        <v>2.3571706378716288</v>
      </c>
      <c r="P696" s="710">
        <f t="shared" si="182"/>
        <v>965.92063874838936</v>
      </c>
      <c r="Q696" s="710">
        <f t="shared" si="183"/>
        <v>955.62396650389189</v>
      </c>
      <c r="R696" s="710">
        <f t="shared" si="184"/>
        <v>948.21820991853861</v>
      </c>
      <c r="S696" s="710">
        <f t="shared" si="185"/>
        <v>943.73783797279452</v>
      </c>
      <c r="T696" s="710">
        <f t="shared" si="186"/>
        <v>942.20349064565733</v>
      </c>
    </row>
    <row r="697" spans="2:20">
      <c r="B697" s="580">
        <v>623</v>
      </c>
      <c r="C697" s="710">
        <f t="shared" si="171"/>
        <v>2.3609603012765672</v>
      </c>
      <c r="D697" s="710">
        <f t="shared" si="172"/>
        <v>1451.0802352567771</v>
      </c>
      <c r="E697" s="710">
        <f t="shared" si="173"/>
        <v>733.7440256904174</v>
      </c>
      <c r="F697" s="710">
        <f t="shared" si="174"/>
        <v>411.37256367452699</v>
      </c>
      <c r="G697" s="710">
        <f t="shared" si="175"/>
        <v>319.71322491560369</v>
      </c>
      <c r="H697" s="717">
        <f t="shared" si="176"/>
        <v>298.54689129768695</v>
      </c>
      <c r="I697" s="710">
        <f t="shared" si="177"/>
        <v>298.50680575471711</v>
      </c>
      <c r="J697" s="710">
        <f t="shared" si="178"/>
        <v>298.47860610824057</v>
      </c>
      <c r="K697" s="710">
        <f t="shared" si="179"/>
        <v>298.46184746388911</v>
      </c>
      <c r="L697" s="710">
        <f t="shared" si="180"/>
        <v>298.45626361033231</v>
      </c>
      <c r="N697" s="580">
        <v>623</v>
      </c>
      <c r="O697" s="710">
        <f t="shared" si="181"/>
        <v>2.3609603012765672</v>
      </c>
      <c r="P697" s="710">
        <f t="shared" si="182"/>
        <v>966.61787993751091</v>
      </c>
      <c r="Q697" s="710">
        <f t="shared" si="183"/>
        <v>956.33301364504223</v>
      </c>
      <c r="R697" s="710">
        <f t="shared" si="184"/>
        <v>948.93571117421141</v>
      </c>
      <c r="S697" s="710">
        <f t="shared" si="185"/>
        <v>944.46040154083721</v>
      </c>
      <c r="T697" s="710">
        <f t="shared" si="186"/>
        <v>942.92770079314096</v>
      </c>
    </row>
    <row r="698" spans="2:20">
      <c r="B698" s="580">
        <v>624</v>
      </c>
      <c r="C698" s="710">
        <f t="shared" si="171"/>
        <v>2.3647499646815056</v>
      </c>
      <c r="D698" s="710">
        <f t="shared" si="172"/>
        <v>1451.1524190492207</v>
      </c>
      <c r="E698" s="710">
        <f t="shared" si="173"/>
        <v>734.20783640977231</v>
      </c>
      <c r="F698" s="710">
        <f t="shared" si="174"/>
        <v>411.64349103327322</v>
      </c>
      <c r="G698" s="710">
        <f t="shared" si="175"/>
        <v>319.79600549697636</v>
      </c>
      <c r="H698" s="717">
        <f t="shared" si="176"/>
        <v>298.54996014366696</v>
      </c>
      <c r="I698" s="710">
        <f t="shared" si="177"/>
        <v>298.50972097671672</v>
      </c>
      <c r="J698" s="710">
        <f t="shared" si="178"/>
        <v>298.48141221218998</v>
      </c>
      <c r="K698" s="710">
        <f t="shared" si="179"/>
        <v>298.46458827489846</v>
      </c>
      <c r="L698" s="710">
        <f t="shared" si="180"/>
        <v>298.45898254076661</v>
      </c>
      <c r="N698" s="580">
        <v>624</v>
      </c>
      <c r="O698" s="710">
        <f t="shared" si="181"/>
        <v>2.3647499646815056</v>
      </c>
      <c r="P698" s="710">
        <f t="shared" si="182"/>
        <v>967.31431271869383</v>
      </c>
      <c r="Q698" s="710">
        <f t="shared" si="183"/>
        <v>957.04123868998443</v>
      </c>
      <c r="R698" s="710">
        <f t="shared" si="184"/>
        <v>949.65238053165433</v>
      </c>
      <c r="S698" s="710">
        <f t="shared" si="185"/>
        <v>945.18212734121266</v>
      </c>
      <c r="T698" s="710">
        <f t="shared" si="186"/>
        <v>943.65107126385055</v>
      </c>
    </row>
    <row r="699" spans="2:20">
      <c r="B699" s="580">
        <v>625</v>
      </c>
      <c r="C699" s="710">
        <f t="shared" si="171"/>
        <v>2.3685396280864439</v>
      </c>
      <c r="D699" s="710">
        <f t="shared" si="172"/>
        <v>1451.2244841181591</v>
      </c>
      <c r="E699" s="710">
        <f t="shared" si="173"/>
        <v>734.67096073334483</v>
      </c>
      <c r="F699" s="710">
        <f t="shared" si="174"/>
        <v>411.91442395423252</v>
      </c>
      <c r="G699" s="710">
        <f t="shared" si="175"/>
        <v>319.87891341461165</v>
      </c>
      <c r="H699" s="717">
        <f t="shared" si="176"/>
        <v>298.55304013656917</v>
      </c>
      <c r="I699" s="710">
        <f t="shared" si="177"/>
        <v>298.51264711456662</v>
      </c>
      <c r="J699" s="710">
        <f t="shared" si="178"/>
        <v>298.48422906500684</v>
      </c>
      <c r="K699" s="710">
        <f t="shared" si="179"/>
        <v>298.46733973354242</v>
      </c>
      <c r="L699" s="710">
        <f t="shared" si="180"/>
        <v>298.46171208434538</v>
      </c>
      <c r="N699" s="580">
        <v>625</v>
      </c>
      <c r="O699" s="710">
        <f t="shared" si="181"/>
        <v>2.3685396280864439</v>
      </c>
      <c r="P699" s="710">
        <f t="shared" si="182"/>
        <v>968.00993802923699</v>
      </c>
      <c r="Q699" s="710">
        <f t="shared" si="183"/>
        <v>957.74864259188803</v>
      </c>
      <c r="R699" s="710">
        <f t="shared" si="184"/>
        <v>950.36821895540174</v>
      </c>
      <c r="S699" s="710">
        <f t="shared" si="185"/>
        <v>945.90301634526043</v>
      </c>
      <c r="T699" s="710">
        <f t="shared" si="186"/>
        <v>944.37360303133926</v>
      </c>
    </row>
    <row r="700" spans="2:20">
      <c r="B700" s="580">
        <v>626</v>
      </c>
      <c r="C700" s="710">
        <f t="shared" si="171"/>
        <v>2.3723292914913823</v>
      </c>
      <c r="D700" s="710">
        <f t="shared" si="172"/>
        <v>1451.296430838418</v>
      </c>
      <c r="E700" s="710">
        <f t="shared" si="173"/>
        <v>735.13340014033031</v>
      </c>
      <c r="F700" s="710">
        <f t="shared" si="174"/>
        <v>412.18536176783266</v>
      </c>
      <c r="G700" s="710">
        <f t="shared" si="175"/>
        <v>319.961948389067</v>
      </c>
      <c r="H700" s="717">
        <f t="shared" si="176"/>
        <v>298.55613129154057</v>
      </c>
      <c r="I700" s="710">
        <f t="shared" si="177"/>
        <v>298.51558418398582</v>
      </c>
      <c r="J700" s="710">
        <f t="shared" si="178"/>
        <v>298.48705668281741</v>
      </c>
      <c r="K700" s="710">
        <f t="shared" si="179"/>
        <v>298.47010185619064</v>
      </c>
      <c r="L700" s="710">
        <f t="shared" si="180"/>
        <v>298.46445225751859</v>
      </c>
      <c r="N700" s="580">
        <v>626</v>
      </c>
      <c r="O700" s="710">
        <f t="shared" si="181"/>
        <v>2.3723292914913823</v>
      </c>
      <c r="P700" s="710">
        <f t="shared" si="182"/>
        <v>968.70475680535242</v>
      </c>
      <c r="Q700" s="710">
        <f t="shared" si="183"/>
        <v>958.45522630281755</v>
      </c>
      <c r="R700" s="710">
        <f t="shared" si="184"/>
        <v>951.08322740886979</v>
      </c>
      <c r="S700" s="710">
        <f t="shared" si="185"/>
        <v>946.62306952319398</v>
      </c>
      <c r="T700" s="710">
        <f t="shared" si="186"/>
        <v>945.0952970680313</v>
      </c>
    </row>
    <row r="701" spans="2:20">
      <c r="B701" s="580">
        <v>627</v>
      </c>
      <c r="C701" s="710">
        <f t="shared" si="171"/>
        <v>2.3761189548963206</v>
      </c>
      <c r="D701" s="710">
        <f t="shared" si="172"/>
        <v>1451.3682595820237</v>
      </c>
      <c r="E701" s="710">
        <f t="shared" si="173"/>
        <v>735.5951561061039</v>
      </c>
      <c r="F701" s="710">
        <f t="shared" si="174"/>
        <v>412.45630380748287</v>
      </c>
      <c r="G701" s="710">
        <f t="shared" si="175"/>
        <v>320.04511014078759</v>
      </c>
      <c r="H701" s="717">
        <f t="shared" si="176"/>
        <v>298.55923362368765</v>
      </c>
      <c r="I701" s="710">
        <f t="shared" si="177"/>
        <v>298.51853220065277</v>
      </c>
      <c r="J701" s="710">
        <f t="shared" si="178"/>
        <v>298.4898950817078</v>
      </c>
      <c r="K701" s="710">
        <f t="shared" si="179"/>
        <v>298.47287465917293</v>
      </c>
      <c r="L701" s="710">
        <f t="shared" si="180"/>
        <v>298.46720307669619</v>
      </c>
      <c r="N701" s="580">
        <v>627</v>
      </c>
      <c r="O701" s="710">
        <f t="shared" si="181"/>
        <v>2.3761189548963206</v>
      </c>
      <c r="P701" s="710">
        <f t="shared" si="182"/>
        <v>969.3987699821671</v>
      </c>
      <c r="Q701" s="710">
        <f t="shared" si="183"/>
        <v>959.16099077373349</v>
      </c>
      <c r="R701" s="710">
        <f t="shared" si="184"/>
        <v>951.79740685435763</v>
      </c>
      <c r="S701" s="710">
        <f t="shared" si="185"/>
        <v>947.34228784410197</v>
      </c>
      <c r="T701" s="710">
        <f t="shared" si="186"/>
        <v>945.81615434522382</v>
      </c>
    </row>
    <row r="702" spans="2:20">
      <c r="B702" s="580">
        <v>628</v>
      </c>
      <c r="C702" s="710">
        <f t="shared" si="171"/>
        <v>2.379908618301259</v>
      </c>
      <c r="D702" s="710">
        <f t="shared" si="172"/>
        <v>1451.4399707182417</v>
      </c>
      <c r="E702" s="710">
        <f t="shared" si="173"/>
        <v>736.05623010222973</v>
      </c>
      <c r="F702" s="710">
        <f t="shared" si="174"/>
        <v>412.72724940956215</v>
      </c>
      <c r="G702" s="710">
        <f t="shared" si="175"/>
        <v>320.12839839011025</v>
      </c>
      <c r="H702" s="717">
        <f t="shared" si="176"/>
        <v>298.56234714807636</v>
      </c>
      <c r="I702" s="710">
        <f t="shared" si="177"/>
        <v>298.52149118020577</v>
      </c>
      <c r="J702" s="710">
        <f t="shared" si="178"/>
        <v>298.492744277724</v>
      </c>
      <c r="K702" s="710">
        <f t="shared" si="179"/>
        <v>298.47565815877908</v>
      </c>
      <c r="L702" s="710">
        <f t="shared" si="180"/>
        <v>298.46996455824814</v>
      </c>
      <c r="N702" s="580">
        <v>628</v>
      </c>
      <c r="O702" s="710">
        <f t="shared" si="181"/>
        <v>2.379908618301259</v>
      </c>
      <c r="P702" s="710">
        <f t="shared" si="182"/>
        <v>970.09197849372333</v>
      </c>
      <c r="Q702" s="710">
        <f t="shared" si="183"/>
        <v>959.86593695449392</v>
      </c>
      <c r="R702" s="710">
        <f t="shared" si="184"/>
        <v>952.51075825304849</v>
      </c>
      <c r="S702" s="710">
        <f t="shared" si="185"/>
        <v>948.0606722759494</v>
      </c>
      <c r="T702" s="710">
        <f t="shared" si="186"/>
        <v>946.53617583308744</v>
      </c>
    </row>
    <row r="703" spans="2:20">
      <c r="B703" s="580">
        <v>629</v>
      </c>
      <c r="C703" s="710">
        <f t="shared" si="171"/>
        <v>2.3836982817061974</v>
      </c>
      <c r="D703" s="710">
        <f t="shared" si="172"/>
        <v>1451.5115646136139</v>
      </c>
      <c r="E703" s="710">
        <f t="shared" si="173"/>
        <v>736.51662359647014</v>
      </c>
      <c r="F703" s="710">
        <f t="shared" si="174"/>
        <v>412.99819791340786</v>
      </c>
      <c r="G703" s="710">
        <f t="shared" si="175"/>
        <v>320.21181285726686</v>
      </c>
      <c r="H703" s="717">
        <f t="shared" si="176"/>
        <v>298.565471879732</v>
      </c>
      <c r="I703" s="710">
        <f t="shared" si="177"/>
        <v>298.52446113824271</v>
      </c>
      <c r="J703" s="710">
        <f t="shared" si="178"/>
        <v>298.4956042868717</v>
      </c>
      <c r="K703" s="710">
        <f t="shared" si="179"/>
        <v>298.47845237125853</v>
      </c>
      <c r="L703" s="710">
        <f t="shared" si="180"/>
        <v>298.47273671850422</v>
      </c>
      <c r="N703" s="580">
        <v>629</v>
      </c>
      <c r="O703" s="710">
        <f t="shared" si="181"/>
        <v>2.3836982817061974</v>
      </c>
      <c r="P703" s="710">
        <f t="shared" si="182"/>
        <v>970.78438327298068</v>
      </c>
      <c r="Q703" s="710">
        <f t="shared" si="183"/>
        <v>960.57006579385552</v>
      </c>
      <c r="R703" s="710">
        <f t="shared" si="184"/>
        <v>953.22328256501135</v>
      </c>
      <c r="S703" s="710">
        <f t="shared" si="185"/>
        <v>948.7782237855788</v>
      </c>
      <c r="T703" s="710">
        <f t="shared" si="186"/>
        <v>947.2553625006683</v>
      </c>
    </row>
    <row r="704" spans="2:20">
      <c r="B704" s="580">
        <v>630</v>
      </c>
      <c r="C704" s="710">
        <f t="shared" si="171"/>
        <v>2.3874879451111353</v>
      </c>
      <c r="D704" s="710">
        <f t="shared" si="172"/>
        <v>1451.583041631995</v>
      </c>
      <c r="E704" s="710">
        <f t="shared" si="173"/>
        <v>736.97633805279509</v>
      </c>
      <c r="F704" s="710">
        <f t="shared" si="174"/>
        <v>413.26914866130403</v>
      </c>
      <c r="G704" s="710">
        <f t="shared" si="175"/>
        <v>320.29535326238829</v>
      </c>
      <c r="H704" s="717">
        <f t="shared" si="176"/>
        <v>298.56860783363936</v>
      </c>
      <c r="I704" s="710">
        <f t="shared" si="177"/>
        <v>298.52744209032096</v>
      </c>
      <c r="J704" s="710">
        <f t="shared" si="178"/>
        <v>298.49847512511633</v>
      </c>
      <c r="K704" s="710">
        <f t="shared" si="179"/>
        <v>298.48125731282084</v>
      </c>
      <c r="L704" s="710">
        <f t="shared" si="180"/>
        <v>298.47551957375418</v>
      </c>
    </row>
    <row r="705" spans="2:12">
      <c r="B705" s="580">
        <v>631</v>
      </c>
      <c r="C705" s="710">
        <f t="shared" si="171"/>
        <v>2.3912776085160736</v>
      </c>
      <c r="D705" s="710">
        <f t="shared" si="172"/>
        <v>1451.6544021345885</v>
      </c>
      <c r="E705" s="710">
        <f t="shared" si="173"/>
        <v>737.43537493139081</v>
      </c>
      <c r="F705" s="710">
        <f t="shared" si="174"/>
        <v>413.54010099846982</v>
      </c>
      <c r="G705" s="710">
        <f t="shared" si="175"/>
        <v>320.3790193255079</v>
      </c>
      <c r="H705" s="717">
        <f t="shared" si="176"/>
        <v>298.57175502474274</v>
      </c>
      <c r="I705" s="710">
        <f t="shared" si="177"/>
        <v>298.53043405195763</v>
      </c>
      <c r="J705" s="710">
        <f t="shared" si="178"/>
        <v>298.50135680838326</v>
      </c>
      <c r="K705" s="710">
        <f t="shared" si="179"/>
        <v>298.48407299963526</v>
      </c>
      <c r="L705" s="710">
        <f t="shared" si="180"/>
        <v>298.47831314024762</v>
      </c>
    </row>
    <row r="706" spans="2:12">
      <c r="B706" s="580">
        <v>632</v>
      </c>
      <c r="C706" s="710">
        <f t="shared" si="171"/>
        <v>2.395067271921012</v>
      </c>
      <c r="D706" s="710">
        <f t="shared" si="172"/>
        <v>1451.725646479983</v>
      </c>
      <c r="E706" s="710">
        <f t="shared" si="173"/>
        <v>737.89373568866949</v>
      </c>
      <c r="F706" s="710">
        <f t="shared" si="174"/>
        <v>413.8110542730484</v>
      </c>
      <c r="G706" s="710">
        <f t="shared" si="175"/>
        <v>320.46281076656527</v>
      </c>
      <c r="H706" s="717">
        <f t="shared" si="176"/>
        <v>298.57491346794581</v>
      </c>
      <c r="I706" s="710">
        <f t="shared" si="177"/>
        <v>298.53343703862947</v>
      </c>
      <c r="J706" s="710">
        <f t="shared" si="178"/>
        <v>298.50424935255745</v>
      </c>
      <c r="K706" s="710">
        <f t="shared" si="179"/>
        <v>298.48689944783098</v>
      </c>
      <c r="L706" s="710">
        <f t="shared" si="180"/>
        <v>298.48111743419412</v>
      </c>
    </row>
    <row r="707" spans="2:12">
      <c r="B707" s="580">
        <v>633</v>
      </c>
      <c r="C707" s="710">
        <f t="shared" si="171"/>
        <v>2.3988569353259503</v>
      </c>
      <c r="D707" s="710">
        <f t="shared" si="172"/>
        <v>1451.7967750241858</v>
      </c>
      <c r="E707" s="710">
        <f t="shared" si="173"/>
        <v>738.35142177727835</v>
      </c>
      <c r="F707" s="710">
        <f t="shared" si="174"/>
        <v>414.08200783609493</v>
      </c>
      <c r="G707" s="710">
        <f t="shared" si="175"/>
        <v>320.54672730540977</v>
      </c>
      <c r="H707" s="717">
        <f t="shared" si="176"/>
        <v>298.57808317811174</v>
      </c>
      <c r="I707" s="710">
        <f t="shared" si="177"/>
        <v>298.53645106577278</v>
      </c>
      <c r="J707" s="710">
        <f t="shared" si="178"/>
        <v>298.50715277348365</v>
      </c>
      <c r="K707" s="710">
        <f t="shared" si="179"/>
        <v>298.48973667349691</v>
      </c>
      <c r="L707" s="710">
        <f t="shared" si="180"/>
        <v>298.48393247176313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2" tint="-0.249977111117893"/>
  </sheetPr>
  <dimension ref="A2:M84"/>
  <sheetViews>
    <sheetView topLeftCell="A75" zoomScale="85" zoomScaleNormal="85" workbookViewId="0">
      <selection activeCell="K86" sqref="K86"/>
    </sheetView>
  </sheetViews>
  <sheetFormatPr defaultColWidth="11.42578125" defaultRowHeight="12.75"/>
  <cols>
    <col min="1" max="1" width="2.5703125" customWidth="1"/>
    <col min="3" max="5" width="12" bestFit="1" customWidth="1"/>
    <col min="6" max="6" width="12.85546875" customWidth="1"/>
    <col min="7" max="7" width="12.5703125" customWidth="1"/>
    <col min="8" max="8" width="13.5703125" customWidth="1"/>
    <col min="9" max="9" width="15.140625" customWidth="1"/>
    <col min="10" max="10" width="11.42578125" customWidth="1"/>
  </cols>
  <sheetData>
    <row r="2" spans="2:9">
      <c r="B2" s="718" t="s">
        <v>1107</v>
      </c>
      <c r="F2" t="s">
        <v>1153</v>
      </c>
      <c r="I2" t="s">
        <v>1161</v>
      </c>
    </row>
    <row r="3" spans="2:9">
      <c r="F3" t="s">
        <v>1160</v>
      </c>
      <c r="I3" t="s">
        <v>1162</v>
      </c>
    </row>
    <row r="4" spans="2:9">
      <c r="B4" s="781" t="s">
        <v>1108</v>
      </c>
      <c r="I4" t="s">
        <v>1163</v>
      </c>
    </row>
    <row r="5" spans="2:9">
      <c r="B5" s="781" t="s">
        <v>1109</v>
      </c>
      <c r="H5" t="s">
        <v>1165</v>
      </c>
      <c r="I5" t="s">
        <v>1164</v>
      </c>
    </row>
    <row r="6" spans="2:9">
      <c r="B6" s="781" t="s">
        <v>1110</v>
      </c>
      <c r="C6">
        <v>1750</v>
      </c>
      <c r="D6" s="781" t="s">
        <v>1111</v>
      </c>
      <c r="E6">
        <f>pmax*((PI()*('First iteration &amp; Mechanical'!M61)^2)/4)</f>
        <v>13926.147163773123</v>
      </c>
      <c r="H6" t="s">
        <v>1167</v>
      </c>
      <c r="I6" t="s">
        <v>1166</v>
      </c>
    </row>
    <row r="7" spans="2:9">
      <c r="B7" s="781" t="s">
        <v>1110</v>
      </c>
      <c r="C7">
        <v>1750</v>
      </c>
      <c r="D7" s="781" t="s">
        <v>1112</v>
      </c>
      <c r="E7" s="803">
        <f>pmax*((PI()*('First iteration &amp; Mechanical'!P61)^2)/4)</f>
        <v>10877.329856500666</v>
      </c>
      <c r="H7" t="s">
        <v>1169</v>
      </c>
      <c r="I7" t="s">
        <v>1168</v>
      </c>
    </row>
    <row r="8" spans="2:9">
      <c r="F8" s="781"/>
    </row>
    <row r="9" spans="2:9">
      <c r="B9" s="781" t="s">
        <v>1113</v>
      </c>
    </row>
    <row r="10" spans="2:9">
      <c r="B10" s="781" t="s">
        <v>1114</v>
      </c>
      <c r="C10">
        <v>1750</v>
      </c>
      <c r="E10" s="803">
        <f>fmax</f>
        <v>1136.4160823646173</v>
      </c>
    </row>
    <row r="12" spans="2:9">
      <c r="B12" s="781" t="s">
        <v>1115</v>
      </c>
    </row>
    <row r="13" spans="2:9">
      <c r="B13" s="781" t="s">
        <v>1116</v>
      </c>
      <c r="C13">
        <v>1.5</v>
      </c>
    </row>
    <row r="15" spans="2:9">
      <c r="B15" s="781" t="s">
        <v>1117</v>
      </c>
      <c r="G15">
        <f>C37</f>
        <v>14</v>
      </c>
      <c r="I15">
        <v>3</v>
      </c>
    </row>
    <row r="16" spans="2:9">
      <c r="B16" s="781" t="s">
        <v>1118</v>
      </c>
      <c r="D16" s="781" t="str">
        <f>"M" &amp;C17</f>
        <v>M4</v>
      </c>
      <c r="I16">
        <v>4</v>
      </c>
    </row>
    <row r="17" spans="2:13">
      <c r="B17" s="781" t="s">
        <v>1135</v>
      </c>
      <c r="C17" s="803">
        <v>4</v>
      </c>
      <c r="D17" s="781" t="s">
        <v>2</v>
      </c>
      <c r="I17">
        <v>5</v>
      </c>
    </row>
    <row r="18" spans="2:13">
      <c r="B18" s="781" t="s">
        <v>1139</v>
      </c>
      <c r="D18" s="781" t="str">
        <f>'First iteration &amp; Mechanical'!L58</f>
        <v>ASTM A53 grade B</v>
      </c>
      <c r="I18">
        <v>6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  <c r="I19">
        <v>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  <c r="I20">
        <v>8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  <c r="I21">
        <v>10</v>
      </c>
    </row>
    <row r="22" spans="2: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>
      <c r="B23" s="781" t="s">
        <v>1138</v>
      </c>
      <c r="C23">
        <f>'First iteration &amp; Mechanical'!M62</f>
        <v>1.8</v>
      </c>
      <c r="D23" s="781" t="s">
        <v>2</v>
      </c>
      <c r="I23" s="781" t="s">
        <v>1202</v>
      </c>
    </row>
    <row r="24" spans="2:13">
      <c r="B24" s="781" t="s">
        <v>1119</v>
      </c>
      <c r="D24" s="781" t="str">
        <f>C25 &amp;"."&amp; C26</f>
        <v>8.8</v>
      </c>
      <c r="E24" s="781" t="s">
        <v>695</v>
      </c>
      <c r="F24" s="781" t="s">
        <v>1158</v>
      </c>
      <c r="G24" s="781" t="s">
        <v>1156</v>
      </c>
      <c r="I24" s="781" t="s">
        <v>1194</v>
      </c>
      <c r="J24" s="803" t="s">
        <v>1250</v>
      </c>
    </row>
    <row r="25" spans="2:13">
      <c r="B25" s="781" t="s">
        <v>1154</v>
      </c>
      <c r="C25">
        <v>8</v>
      </c>
      <c r="D25" s="781"/>
      <c r="I25" s="781" t="s">
        <v>824</v>
      </c>
      <c r="J25">
        <v>130000</v>
      </c>
      <c r="K25" s="781" t="s">
        <v>189</v>
      </c>
      <c r="L25">
        <f>VLOOKUP(J24,B76:D81,2,FALSE)</f>
        <v>620</v>
      </c>
      <c r="M25" s="781" t="s">
        <v>87</v>
      </c>
    </row>
    <row r="26" spans="2:13">
      <c r="B26" s="781" t="s">
        <v>1155</v>
      </c>
      <c r="C26">
        <v>8</v>
      </c>
      <c r="D26" s="781"/>
      <c r="I26" s="781" t="s">
        <v>825</v>
      </c>
      <c r="J26">
        <v>150000</v>
      </c>
      <c r="K26" s="781" t="s">
        <v>189</v>
      </c>
      <c r="L26">
        <f>VLOOKUP(J24,B76:D81,3,FALSE)</f>
        <v>830</v>
      </c>
      <c r="M26" s="781" t="s">
        <v>87</v>
      </c>
    </row>
    <row r="27" spans="2:13">
      <c r="B27" s="781" t="s">
        <v>824</v>
      </c>
      <c r="C27">
        <f>C28*(C26/10)</f>
        <v>640</v>
      </c>
      <c r="D27" s="781" t="s">
        <v>87</v>
      </c>
      <c r="I27" s="781" t="s">
        <v>67</v>
      </c>
      <c r="K27" s="781" t="s">
        <v>826</v>
      </c>
      <c r="M27" s="781" t="s">
        <v>1195</v>
      </c>
    </row>
    <row r="28" spans="2:13">
      <c r="B28" s="781" t="s">
        <v>825</v>
      </c>
      <c r="C28">
        <f>C25*100</f>
        <v>800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1120</v>
      </c>
      <c r="J29" s="781" t="s">
        <v>1157</v>
      </c>
    </row>
    <row r="30" spans="2:13">
      <c r="B30" s="204" t="s">
        <v>1042</v>
      </c>
      <c r="C30">
        <v>0.28999999999999998</v>
      </c>
      <c r="D30" s="781" t="s">
        <v>64</v>
      </c>
      <c r="I30" s="781" t="s">
        <v>1121</v>
      </c>
      <c r="K30">
        <f>J62</f>
        <v>2.8480909232749441</v>
      </c>
    </row>
    <row r="31" spans="2:13">
      <c r="B31" s="781" t="s">
        <v>1120</v>
      </c>
      <c r="C31" s="781" t="s">
        <v>1157</v>
      </c>
    </row>
    <row r="32" spans="2:13">
      <c r="B32" s="781" t="s">
        <v>1159</v>
      </c>
      <c r="C32" s="781">
        <v>0.5</v>
      </c>
      <c r="D32" s="781" t="s">
        <v>2</v>
      </c>
    </row>
    <row r="33" spans="2:7">
      <c r="B33" s="781" t="s">
        <v>1121</v>
      </c>
      <c r="D33">
        <f>Sf_shearFailureBolts</f>
        <v>2.7451478778553673</v>
      </c>
    </row>
    <row r="34" spans="2:7">
      <c r="F34">
        <f>4.48+3.05</f>
        <v>7.53</v>
      </c>
    </row>
    <row r="35" spans="2:7">
      <c r="B35" s="781" t="s">
        <v>1122</v>
      </c>
      <c r="F35">
        <f>18.51-F34</f>
        <v>10.98</v>
      </c>
      <c r="G35" s="781" t="s">
        <v>1203</v>
      </c>
    </row>
    <row r="36" spans="2:7">
      <c r="B36" s="781" t="s">
        <v>1125</v>
      </c>
      <c r="C36">
        <f>(E6*C13)/C37</f>
        <v>1492.0871961185489</v>
      </c>
      <c r="D36" s="781" t="s">
        <v>1111</v>
      </c>
    </row>
    <row r="37" spans="2:7">
      <c r="B37" s="781" t="s">
        <v>1123</v>
      </c>
      <c r="C37" s="803">
        <v>14</v>
      </c>
    </row>
    <row r="38" spans="2:7">
      <c r="B38" s="781" t="s">
        <v>1124</v>
      </c>
    </row>
    <row r="39" spans="2:7">
      <c r="B39" s="781" t="s">
        <v>1125</v>
      </c>
      <c r="C39">
        <f>(E7*C13)/C40</f>
        <v>1087.7329856500667</v>
      </c>
      <c r="D39" s="781" t="s">
        <v>1112</v>
      </c>
    </row>
    <row r="40" spans="2:7">
      <c r="B40" s="781" t="s">
        <v>1123</v>
      </c>
      <c r="C40">
        <v>15</v>
      </c>
    </row>
    <row r="42" spans="2:7">
      <c r="B42" s="415" t="s">
        <v>1126</v>
      </c>
    </row>
    <row r="43" spans="2:7">
      <c r="B43" s="781" t="s">
        <v>1127</v>
      </c>
    </row>
    <row r="44" spans="2:7">
      <c r="B44" t="s">
        <v>1128</v>
      </c>
    </row>
    <row r="45" spans="2:7">
      <c r="B45" s="781" t="s">
        <v>1129</v>
      </c>
    </row>
    <row r="46" spans="2:7">
      <c r="B46" s="781" t="s">
        <v>1130</v>
      </c>
    </row>
    <row r="47" spans="2:7">
      <c r="B47" s="781" t="s">
        <v>1131</v>
      </c>
    </row>
    <row r="48" spans="2:7">
      <c r="B48" s="781" t="s">
        <v>1132</v>
      </c>
    </row>
    <row r="50" spans="1:11">
      <c r="A50" s="810"/>
      <c r="B50" s="781" t="s">
        <v>1140</v>
      </c>
    </row>
    <row r="51" spans="1:11">
      <c r="A51" s="810"/>
      <c r="B51" s="781" t="s">
        <v>1125</v>
      </c>
      <c r="C51">
        <f>C52*C19*(C55-C54)*C23</f>
        <v>3710.5406557661981</v>
      </c>
    </row>
    <row r="52" spans="1:11">
      <c r="A52" s="810"/>
      <c r="B52" s="781" t="s">
        <v>1133</v>
      </c>
      <c r="C52" s="10">
        <f>IF(C56&lt;0.3,(1-0.9+(3*C53*C56)),1)</f>
        <v>1</v>
      </c>
    </row>
    <row r="53" spans="1:11">
      <c r="A53" s="810"/>
      <c r="B53" s="781" t="s">
        <v>1134</v>
      </c>
      <c r="C53" s="784">
        <f>1/C37</f>
        <v>7.1428571428571425E-2</v>
      </c>
    </row>
    <row r="54" spans="1:11">
      <c r="A54" s="810"/>
      <c r="B54" s="781" t="s">
        <v>1135</v>
      </c>
      <c r="C54" s="10">
        <f>C17</f>
        <v>4</v>
      </c>
      <c r="D54" s="781" t="s">
        <v>2</v>
      </c>
    </row>
    <row r="55" spans="1:11">
      <c r="A55" s="810"/>
      <c r="B55" s="781" t="s">
        <v>1136</v>
      </c>
      <c r="C55" s="10">
        <f>(PI()*'First iteration &amp; Mechanical'!M60)/C37</f>
        <v>12.589214480940274</v>
      </c>
      <c r="D55" s="781" t="s">
        <v>2</v>
      </c>
    </row>
    <row r="56" spans="1:11">
      <c r="A56" s="810"/>
      <c r="B56" s="781" t="s">
        <v>1137</v>
      </c>
      <c r="C56" s="10">
        <f>C54/C55</f>
        <v>0.31773229426314809</v>
      </c>
    </row>
    <row r="57" spans="1:11">
      <c r="A57" s="810"/>
      <c r="B57" s="808" t="s">
        <v>1116</v>
      </c>
      <c r="C57" s="417">
        <f>C51/C36</f>
        <v>2.4868122087091411</v>
      </c>
    </row>
    <row r="59" spans="1:11">
      <c r="A59" s="810"/>
      <c r="B59" s="781" t="s">
        <v>1132</v>
      </c>
      <c r="I59" s="781" t="s">
        <v>1196</v>
      </c>
    </row>
    <row r="60" spans="1:11">
      <c r="A60" s="810"/>
      <c r="B60" s="781" t="s">
        <v>1125</v>
      </c>
      <c r="C60">
        <f>0.32*C28*C17^2</f>
        <v>4096</v>
      </c>
      <c r="I60" s="781" t="s">
        <v>1125</v>
      </c>
      <c r="J60">
        <f>0.32*L26*C17^2</f>
        <v>4249.6000000000004</v>
      </c>
    </row>
    <row r="61" spans="1:11">
      <c r="A61" s="810"/>
      <c r="B61" s="781" t="s">
        <v>1261</v>
      </c>
      <c r="C61">
        <f>0.32*C27*C17^2</f>
        <v>3276.8</v>
      </c>
      <c r="I61" s="781" t="s">
        <v>1198</v>
      </c>
      <c r="J61">
        <f>0.32*L25*C17^2</f>
        <v>3174.4</v>
      </c>
    </row>
    <row r="62" spans="1:11">
      <c r="A62" s="810"/>
      <c r="B62" s="808" t="s">
        <v>1116</v>
      </c>
      <c r="C62" s="417">
        <f>C60/C36</f>
        <v>2.7451478778553673</v>
      </c>
      <c r="D62" s="718" t="s">
        <v>1144</v>
      </c>
      <c r="I62" s="808" t="s">
        <v>1116</v>
      </c>
      <c r="J62" s="417">
        <f>J60/C36</f>
        <v>2.8480909232749441</v>
      </c>
      <c r="K62" s="718" t="s">
        <v>1144</v>
      </c>
    </row>
    <row r="63" spans="1:11">
      <c r="A63" s="810"/>
      <c r="B63" s="808" t="s">
        <v>1197</v>
      </c>
      <c r="C63" s="417">
        <f>C61/C36</f>
        <v>2.1961183022842938</v>
      </c>
      <c r="I63" s="808" t="s">
        <v>1197</v>
      </c>
      <c r="J63" s="417">
        <f>J61/C36</f>
        <v>2.1274896053379098</v>
      </c>
      <c r="K63" s="781" t="str">
        <f>"Sf of case is " &amp; 'First iteration &amp; Mechanical'!M63</f>
        <v>Sf of case is 2.39508985213086</v>
      </c>
    </row>
    <row r="65" spans="1:10">
      <c r="A65" s="810"/>
      <c r="B65" s="781" t="s">
        <v>1141</v>
      </c>
    </row>
    <row r="66" spans="1:10">
      <c r="A66" s="810"/>
      <c r="B66" s="781" t="s">
        <v>1125</v>
      </c>
      <c r="C66" s="10">
        <f>MAX(C60,C51)</f>
        <v>4096</v>
      </c>
      <c r="D66" s="781" t="s">
        <v>1241</v>
      </c>
    </row>
    <row r="67" spans="1:10">
      <c r="A67" s="810"/>
      <c r="B67" s="808" t="s">
        <v>1143</v>
      </c>
      <c r="C67" s="809">
        <f>(C66*SQRT(3))/(2*C23*C19)</f>
        <v>8.2112038284746767</v>
      </c>
      <c r="D67" s="781" t="s">
        <v>2</v>
      </c>
      <c r="E67">
        <f>C67*1.2</f>
        <v>9.8534445941696109</v>
      </c>
    </row>
    <row r="68" spans="1:10">
      <c r="A68" s="810"/>
      <c r="B68" s="781" t="s">
        <v>1135</v>
      </c>
      <c r="C68" s="10">
        <f>C54</f>
        <v>4</v>
      </c>
      <c r="D68" s="781" t="s">
        <v>2</v>
      </c>
    </row>
    <row r="69" spans="1:10">
      <c r="A69" s="810"/>
      <c r="B69" s="781" t="s">
        <v>1142</v>
      </c>
      <c r="C69">
        <f>C67/C68</f>
        <v>2.0528009571186692</v>
      </c>
    </row>
    <row r="70" spans="1:10">
      <c r="B70" s="781"/>
    </row>
    <row r="71" spans="1:10">
      <c r="B71" s="781"/>
    </row>
    <row r="72" spans="1:10">
      <c r="B72" s="781"/>
    </row>
    <row r="73" spans="1:10">
      <c r="B73" s="781"/>
    </row>
    <row r="75" spans="1:10" ht="63.75">
      <c r="B75" s="805" t="s">
        <v>1242</v>
      </c>
      <c r="C75" s="805" t="s">
        <v>1243</v>
      </c>
      <c r="D75" s="805" t="s">
        <v>1244</v>
      </c>
      <c r="E75" s="805" t="s">
        <v>1245</v>
      </c>
      <c r="G75" s="805" t="s">
        <v>1257</v>
      </c>
      <c r="H75" s="805" t="s">
        <v>1258</v>
      </c>
      <c r="I75" s="805" t="s">
        <v>1259</v>
      </c>
      <c r="J75" s="805" t="s">
        <v>1260</v>
      </c>
    </row>
    <row r="76" spans="1:10" ht="63.75">
      <c r="B76" s="806" t="s">
        <v>1246</v>
      </c>
      <c r="C76" s="807">
        <v>240</v>
      </c>
      <c r="D76" s="807">
        <v>330</v>
      </c>
      <c r="E76" s="807" t="s">
        <v>1247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1:10" ht="51">
      <c r="B77" s="806" t="s">
        <v>1248</v>
      </c>
      <c r="C77" s="807">
        <v>310</v>
      </c>
      <c r="D77" s="807">
        <v>400</v>
      </c>
      <c r="E77" s="807" t="s">
        <v>1249</v>
      </c>
      <c r="G77" s="806">
        <v>4.8</v>
      </c>
      <c r="H77" s="807">
        <v>400</v>
      </c>
      <c r="I77" s="807">
        <v>320</v>
      </c>
      <c r="J77" s="807">
        <v>0.8</v>
      </c>
    </row>
    <row r="78" spans="1:10" ht="89.25">
      <c r="B78" s="806" t="s">
        <v>1250</v>
      </c>
      <c r="C78" s="807">
        <v>620</v>
      </c>
      <c r="D78" s="807">
        <v>830</v>
      </c>
      <c r="E78" s="807" t="s">
        <v>1251</v>
      </c>
      <c r="G78" s="806">
        <v>5.6</v>
      </c>
      <c r="H78" s="807">
        <v>500</v>
      </c>
      <c r="I78" s="807">
        <v>300</v>
      </c>
      <c r="J78" s="807">
        <v>0.6</v>
      </c>
    </row>
    <row r="79" spans="1:10" ht="76.5">
      <c r="B79" s="806" t="s">
        <v>1252</v>
      </c>
      <c r="C79" s="807">
        <v>830</v>
      </c>
      <c r="D79" s="807">
        <v>1040</v>
      </c>
      <c r="E79" s="807" t="s">
        <v>1253</v>
      </c>
      <c r="G79" s="806">
        <v>5.8</v>
      </c>
      <c r="H79" s="807">
        <v>500</v>
      </c>
      <c r="I79" s="807">
        <v>400</v>
      </c>
      <c r="J79" s="807">
        <v>0.8</v>
      </c>
    </row>
    <row r="80" spans="1:10" ht="63.75">
      <c r="B80" s="806" t="s">
        <v>1254</v>
      </c>
      <c r="C80" s="807">
        <v>970</v>
      </c>
      <c r="D80" s="807">
        <v>1200</v>
      </c>
      <c r="E80" s="807" t="s">
        <v>1255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6.5">
      <c r="B81" s="806" t="s">
        <v>1266</v>
      </c>
      <c r="C81" s="807">
        <v>1030</v>
      </c>
      <c r="D81" s="807">
        <v>1240</v>
      </c>
      <c r="E81" s="807" t="s">
        <v>1256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>
      <c r="G83" s="806">
        <v>10.9</v>
      </c>
      <c r="H83" s="807">
        <v>1000</v>
      </c>
      <c r="I83" s="807">
        <v>900</v>
      </c>
      <c r="J83" s="807">
        <v>0.9</v>
      </c>
    </row>
    <row r="84" spans="2:10">
      <c r="G84" s="806">
        <v>12.9</v>
      </c>
      <c r="H84" s="807">
        <v>1200</v>
      </c>
      <c r="I84" s="807">
        <v>1080</v>
      </c>
      <c r="J84" s="807">
        <v>0.9</v>
      </c>
    </row>
  </sheetData>
  <scenarios current="0" show="0">
    <scenario name="Sf tensile Higher than shear" locked="1" count="2" user="Leonardo Valadez Ortiz" comment="Created by Leonardo Valadez Ortiz on 26/9/2025">
      <inputCells r="C37" val="16"/>
      <inputCells r="J24" val="Grade 5"/>
    </scenario>
  </scenarios>
  <dataValidations count="2">
    <dataValidation type="list" allowBlank="1" showInputMessage="1" showErrorMessage="1" sqref="J24" xr:uid="{00000000-0002-0000-0400-000000000000}">
      <formula1>$B$76:$B$81</formula1>
    </dataValidation>
    <dataValidation type="list" allowBlank="1" showInputMessage="1" showErrorMessage="1" sqref="C17" xr:uid="{00000000-0002-0000-0400-000001000000}">
      <formula1>$I$15:$I$21</formula1>
    </dataValidation>
  </dataValidations>
  <pageMargins left="0.7" right="0.7" top="0.75" bottom="0.75" header="0.3" footer="0.3"/>
  <cellWatches>
    <cellWatch r="J62"/>
    <cellWatch r="C68"/>
    <cellWatch r="J63"/>
    <cellWatch r="C67"/>
    <cellWatch r="C57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B1:S72"/>
  <sheetViews>
    <sheetView zoomScale="55" zoomScaleNormal="55" workbookViewId="0">
      <selection activeCell="G83" sqref="G83"/>
    </sheetView>
  </sheetViews>
  <sheetFormatPr defaultColWidth="11.42578125" defaultRowHeight="12.75"/>
  <cols>
    <col min="2" max="2" width="16.140625" style="40" bestFit="1" customWidth="1"/>
    <col min="3" max="3" width="17.7109375" bestFit="1" customWidth="1"/>
    <col min="4" max="4" width="12.28515625" bestFit="1" customWidth="1"/>
    <col min="5" max="5" width="14.7109375" bestFit="1" customWidth="1"/>
    <col min="6" max="6" width="12" bestFit="1" customWidth="1"/>
    <col min="7" max="7" width="14.85546875" bestFit="1" customWidth="1"/>
    <col min="9" max="9" width="12" bestFit="1" customWidth="1"/>
    <col min="10" max="11" width="13.42578125" customWidth="1"/>
    <col min="12" max="12" width="12.7109375" bestFit="1" customWidth="1"/>
    <col min="13" max="13" width="12" bestFit="1" customWidth="1"/>
    <col min="15" max="15" width="17.7109375" bestFit="1" customWidth="1"/>
  </cols>
  <sheetData>
    <row r="1" spans="2:15">
      <c r="B1"/>
    </row>
    <row r="2" spans="2:15">
      <c r="B2" s="718" t="s">
        <v>1073</v>
      </c>
    </row>
    <row r="3" spans="2:15">
      <c r="B3" s="781" t="s">
        <v>1070</v>
      </c>
      <c r="C3" s="10">
        <f>dc</f>
        <v>46.5</v>
      </c>
      <c r="D3" s="781" t="s">
        <v>2</v>
      </c>
    </row>
    <row r="4" spans="2:15">
      <c r="B4" s="781" t="s">
        <v>1071</v>
      </c>
      <c r="C4" s="10">
        <f>dto</f>
        <v>13.095525533467931</v>
      </c>
      <c r="D4" s="781" t="s">
        <v>2</v>
      </c>
    </row>
    <row r="5" spans="2:15">
      <c r="B5" s="781" t="s">
        <v>1072</v>
      </c>
      <c r="C5" s="10">
        <f>'Nozzle Design'!C11</f>
        <v>28.086773210703086</v>
      </c>
      <c r="D5" s="781" t="s">
        <v>2</v>
      </c>
    </row>
    <row r="6" spans="2:15">
      <c r="B6" s="781" t="s">
        <v>1074</v>
      </c>
      <c r="C6" s="4">
        <f>etac*tothe</f>
        <v>1573.2</v>
      </c>
      <c r="D6" s="781" t="s">
        <v>73</v>
      </c>
    </row>
    <row r="7" spans="2:15">
      <c r="B7" s="781" t="s">
        <v>1074</v>
      </c>
      <c r="C7">
        <f>CONVERT(C6,"K","C")</f>
        <v>1300.0500000000002</v>
      </c>
      <c r="D7" s="781" t="s">
        <v>66</v>
      </c>
    </row>
    <row r="8" spans="2:15">
      <c r="B8" s="781" t="s">
        <v>1075</v>
      </c>
      <c r="C8" s="10">
        <f>pmax</f>
        <v>6.4326913288759338</v>
      </c>
      <c r="D8" s="781" t="s">
        <v>87</v>
      </c>
    </row>
    <row r="9" spans="2:15">
      <c r="B9" s="781" t="s">
        <v>1076</v>
      </c>
    </row>
    <row r="10" spans="2:15">
      <c r="B10" s="781" t="s">
        <v>1077</v>
      </c>
      <c r="E10" s="10">
        <f>C5/2</f>
        <v>14.043386605351543</v>
      </c>
    </row>
    <row r="11" spans="2:15">
      <c r="B11" s="781" t="s">
        <v>1078</v>
      </c>
    </row>
    <row r="12" spans="2:15">
      <c r="B12" s="781" t="s">
        <v>1083</v>
      </c>
      <c r="C12">
        <f>k2ph</f>
        <v>1.1308</v>
      </c>
    </row>
    <row r="13" spans="2:15">
      <c r="B13" s="781" t="s">
        <v>1084</v>
      </c>
      <c r="C13" s="10">
        <f>mef</f>
        <v>2.6101623315922193</v>
      </c>
      <c r="D13" s="781" t="s">
        <v>64</v>
      </c>
    </row>
    <row r="14" spans="2:15">
      <c r="B14" s="781" t="s">
        <v>1086</v>
      </c>
      <c r="C14" s="10">
        <f>(C4-C3)/1</f>
        <v>-33.404474466532065</v>
      </c>
      <c r="D14" s="781"/>
      <c r="O14">
        <v>2</v>
      </c>
    </row>
    <row r="15" spans="2:15">
      <c r="B15" s="781" t="s">
        <v>1087</v>
      </c>
      <c r="C15" s="42">
        <f>(C5-C4)/(C13-1)</f>
        <v>9.310395221089891</v>
      </c>
      <c r="D15" s="781" t="s">
        <v>441</v>
      </c>
      <c r="E15">
        <f>C4-C15*1</f>
        <v>3.7851303123780404</v>
      </c>
    </row>
    <row r="16" spans="2:15">
      <c r="B16"/>
    </row>
    <row r="17" spans="2:19">
      <c r="B17" s="781" t="s">
        <v>1080</v>
      </c>
      <c r="C17" s="782">
        <v>0.05</v>
      </c>
      <c r="O17" s="781" t="s">
        <v>1101</v>
      </c>
      <c r="P17">
        <f>P18+I31</f>
        <v>1436.6299999999999</v>
      </c>
    </row>
    <row r="18" spans="2:19">
      <c r="B18" s="781" t="s">
        <v>1079</v>
      </c>
      <c r="C18" s="781" t="s">
        <v>1081</v>
      </c>
      <c r="D18" s="781" t="s">
        <v>1082</v>
      </c>
      <c r="E18" s="781" t="s">
        <v>1085</v>
      </c>
      <c r="O18" s="781" t="s">
        <v>1097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1300.0500000000002</v>
      </c>
      <c r="D19" s="40">
        <f>C8</f>
        <v>6.4326913288759338</v>
      </c>
      <c r="E19" s="40">
        <f>C3/2</f>
        <v>23.25</v>
      </c>
      <c r="O19" s="781" t="s">
        <v>1095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1299.8374765725805</v>
      </c>
      <c r="D20" s="783">
        <f>$C$8/(1+(($C$12-1)/2)*B20^2)^($C$12/($C$12-1))</f>
        <v>6.4236058850473787</v>
      </c>
      <c r="E20" s="40">
        <f>IF(B20&gt;1,(B20*$C$15+$C$4)/2,(B20*$C$14+$C$3)/2)</f>
        <v>22.4148881383367</v>
      </c>
      <c r="O20" s="781" t="s">
        <v>1096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1299.2003229887657</v>
      </c>
      <c r="D21" s="783">
        <f t="shared" ref="D21:D71" si="2">$C$8/(1+(($C$12-1)/2)*B21^2)^($C$12/($C$12-1))</f>
        <v>6.3964353387569366</v>
      </c>
      <c r="E21" s="40">
        <f t="shared" ref="E21:E39" si="3">IF(B21&gt;1,(B21*$C$15+$C$4)/2,(B21*$C$14+$C$3)/2)</f>
        <v>21.579776276673396</v>
      </c>
      <c r="N21" s="781"/>
    </row>
    <row r="22" spans="2:19">
      <c r="B22" s="40">
        <f t="shared" si="0"/>
        <v>0.15000000000000002</v>
      </c>
      <c r="C22" s="783">
        <f t="shared" si="1"/>
        <v>1298.1397873029837</v>
      </c>
      <c r="D22" s="783">
        <f t="shared" si="2"/>
        <v>6.3514355580995057</v>
      </c>
      <c r="E22" s="40">
        <f t="shared" si="3"/>
        <v>20.744664415010096</v>
      </c>
      <c r="F22" s="781"/>
    </row>
    <row r="23" spans="2:19">
      <c r="B23" s="40">
        <f t="shared" si="0"/>
        <v>0.2</v>
      </c>
      <c r="C23" s="783">
        <f t="shared" si="1"/>
        <v>1296.6579428215789</v>
      </c>
      <c r="D23" s="783">
        <f t="shared" si="2"/>
        <v>6.2890280710215016</v>
      </c>
      <c r="E23" s="40">
        <f t="shared" si="3"/>
        <v>19.909552553346792</v>
      </c>
      <c r="G23" s="781" t="s">
        <v>1090</v>
      </c>
      <c r="H23">
        <v>7.66</v>
      </c>
    </row>
    <row r="24" spans="2:19">
      <c r="B24" s="40">
        <f t="shared" si="0"/>
        <v>0.25</v>
      </c>
      <c r="C24" s="783">
        <f t="shared" si="1"/>
        <v>1294.757677991211</v>
      </c>
      <c r="D24" s="783">
        <f t="shared" si="2"/>
        <v>6.2097928235318838</v>
      </c>
      <c r="E24" s="40">
        <f t="shared" si="3"/>
        <v>19.074440691683492</v>
      </c>
      <c r="G24" s="781" t="s">
        <v>1088</v>
      </c>
      <c r="H24" s="781" t="s">
        <v>1091</v>
      </c>
      <c r="I24" s="781" t="s">
        <v>1100</v>
      </c>
      <c r="J24" s="781" t="s">
        <v>1105</v>
      </c>
      <c r="K24" s="781" t="s">
        <v>1098</v>
      </c>
      <c r="L24" s="781" t="s">
        <v>1089</v>
      </c>
      <c r="M24" s="781" t="s">
        <v>1099</v>
      </c>
      <c r="N24" s="781" t="s">
        <v>1092</v>
      </c>
    </row>
    <row r="25" spans="2:19">
      <c r="B25" s="40">
        <f t="shared" si="0"/>
        <v>0.3</v>
      </c>
      <c r="C25" s="783">
        <f t="shared" si="1"/>
        <v>1292.4426823715612</v>
      </c>
      <c r="D25" s="783">
        <f t="shared" si="2"/>
        <v>6.1144583090864959</v>
      </c>
      <c r="E25" s="40">
        <f t="shared" si="3"/>
        <v>18.239328830020192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1289.7174288190165</v>
      </c>
      <c r="D26" s="783">
        <f t="shared" si="2"/>
        <v>6.0038893252280605</v>
      </c>
      <c r="E26" s="40">
        <f t="shared" si="3"/>
        <v>17.404216968356888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1286.5871520410426</v>
      </c>
      <c r="D27" s="783">
        <f t="shared" si="2"/>
        <v>5.8790726705049101</v>
      </c>
      <c r="E27" s="40">
        <f t="shared" si="3"/>
        <v>16.569105106693588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1283.0578237116747</v>
      </c>
      <c r="D28" s="783">
        <f t="shared" si="2"/>
        <v>5.7411011405385688</v>
      </c>
      <c r="E28" s="40">
        <f t="shared" si="3"/>
        <v>15.733993245030286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1279.1361243666061</v>
      </c>
      <c r="D29" s="783">
        <f t="shared" si="2"/>
        <v>5.5911562155150172</v>
      </c>
      <c r="E29" s="40">
        <f t="shared" si="3"/>
        <v>14.898881383366986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1274.8294123213409</v>
      </c>
      <c r="D30" s="783">
        <f t="shared" si="2"/>
        <v>5.430489851549491</v>
      </c>
      <c r="E30" s="40">
        <f t="shared" si="3"/>
        <v>14.063769521703684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1270.1456898775239</v>
      </c>
      <c r="D31" s="783">
        <f t="shared" si="2"/>
        <v>5.260405795111553</v>
      </c>
      <c r="E31" s="40">
        <f t="shared" si="3"/>
        <v>13.228657660040382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1265.0935671006582</v>
      </c>
      <c r="D32" s="783">
        <f t="shared" si="2"/>
        <v>5.0822408333526052</v>
      </c>
      <c r="E32" s="40">
        <f t="shared" si="3"/>
        <v>12.393545798377078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1259.6822234667836</v>
      </c>
      <c r="D33" s="783">
        <f t="shared" si="2"/>
        <v>4.8973463746254282</v>
      </c>
      <c r="E33" s="40">
        <f t="shared" si="3"/>
        <v>11.558433936713776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1253.9213676862425</v>
      </c>
      <c r="D34" s="783">
        <f t="shared" si="2"/>
        <v>4.7070707240516088</v>
      </c>
      <c r="E34" s="40">
        <f t="shared" si="3"/>
        <v>10.723322075050474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1247.8211960194114</v>
      </c>
      <c r="D35" s="783">
        <f t="shared" si="2"/>
        <v>4.5127423803627016</v>
      </c>
      <c r="E35" s="40">
        <f t="shared" si="3"/>
        <v>9.8882102133871719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1241.392349402221</v>
      </c>
      <c r="D36" s="783">
        <f t="shared" si="2"/>
        <v>4.3156546343615476</v>
      </c>
      <c r="E36" s="40">
        <f t="shared" si="3"/>
        <v>9.0530983517238699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1234.6458696985871</v>
      </c>
      <c r="D37" s="783">
        <f t="shared" si="2"/>
        <v>4.1170516983186154</v>
      </c>
      <c r="E37" s="40">
        <f t="shared" si="3"/>
        <v>8.2179864900605661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1227.5931553926803</v>
      </c>
      <c r="D38" s="783">
        <f t="shared" si="2"/>
        <v>3.9181165415782901</v>
      </c>
      <c r="E38" s="40">
        <f t="shared" si="3"/>
        <v>7.3828746283972642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1220.245917026469</v>
      </c>
      <c r="D39" s="783">
        <f t="shared" si="2"/>
        <v>3.7199605526875477</v>
      </c>
      <c r="E39" s="40">
        <f t="shared" si="3"/>
        <v>6.547762766733964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1212.6161326774888</v>
      </c>
      <c r="D40" s="783">
        <f t="shared" si="2"/>
        <v>3.5236150944193128</v>
      </c>
      <c r="E40" s="40">
        <f>IF(B40&gt;1,(B40*$C$15+$E$15)/2,(B40*$C$14+$C$3)/2)</f>
        <v>6.7805226472612139</v>
      </c>
      <c r="F40">
        <f>(B40*$C$15+$E$15)</f>
        <v>13.561045294522428</v>
      </c>
    </row>
    <row r="41" spans="2:14">
      <c r="B41" s="40">
        <f t="shared" si="0"/>
        <v>1.1000000000000003</v>
      </c>
      <c r="C41" s="783">
        <f t="shared" si="1"/>
        <v>1204.7160037585695</v>
      </c>
      <c r="D41" s="783">
        <f t="shared" si="2"/>
        <v>3.330024966869813</v>
      </c>
      <c r="E41" s="40">
        <f t="shared" ref="E41:E72" si="8">IF(B41&gt;1,(B41*$C$15+$E$15)/2,(B41*$C$14+$C$3)/2)</f>
        <v>7.0132825277884621</v>
      </c>
      <c r="F41">
        <f t="shared" ref="F41:F72" si="9">(B41*$C$15+$E$15)</f>
        <v>14.026565055576924</v>
      </c>
    </row>
    <row r="42" spans="2:14">
      <c r="B42" s="40">
        <f t="shared" si="0"/>
        <v>1.1500000000000004</v>
      </c>
      <c r="C42" s="783">
        <f t="shared" si="1"/>
        <v>1196.5579114056575</v>
      </c>
      <c r="D42" s="783">
        <f t="shared" si="2"/>
        <v>3.1400437468186029</v>
      </c>
      <c r="E42" s="40">
        <f t="shared" si="8"/>
        <v>7.2460424083157093</v>
      </c>
      <c r="F42">
        <f t="shared" si="9"/>
        <v>14.492084816631419</v>
      </c>
    </row>
    <row r="43" spans="2:14">
      <c r="B43" s="40">
        <f t="shared" si="0"/>
        <v>1.2000000000000004</v>
      </c>
      <c r="C43" s="783">
        <f t="shared" si="1"/>
        <v>1188.1543737022198</v>
      </c>
      <c r="D43" s="783">
        <f t="shared" si="2"/>
        <v>2.9544309298983835</v>
      </c>
      <c r="E43" s="40">
        <f t="shared" si="8"/>
        <v>7.4788022888429566</v>
      </c>
      <c r="F43">
        <f t="shared" si="9"/>
        <v>14.957604577685913</v>
      </c>
    </row>
    <row r="44" spans="2:14">
      <c r="B44" s="40">
        <f t="shared" si="0"/>
        <v>1.2500000000000004</v>
      </c>
      <c r="C44" s="783">
        <f t="shared" si="1"/>
        <v>1179.5180039693792</v>
      </c>
      <c r="D44" s="783">
        <f t="shared" si="2"/>
        <v>2.7738507666522394</v>
      </c>
      <c r="E44" s="40">
        <f t="shared" si="8"/>
        <v>7.7115621693702039</v>
      </c>
      <c r="F44">
        <f t="shared" si="9"/>
        <v>15.423124338740408</v>
      </c>
    </row>
    <row r="45" spans="2:14">
      <c r="B45" s="40">
        <f t="shared" si="0"/>
        <v>1.3000000000000005</v>
      </c>
      <c r="C45" s="783">
        <f t="shared" si="1"/>
        <v>1170.661470330276</v>
      </c>
      <c r="D45" s="783">
        <f t="shared" si="2"/>
        <v>2.5988726547593215</v>
      </c>
      <c r="E45" s="40">
        <f t="shared" si="8"/>
        <v>7.9443220498974521</v>
      </c>
      <c r="F45">
        <f t="shared" si="9"/>
        <v>15.888644099794904</v>
      </c>
    </row>
    <row r="46" spans="2:14">
      <c r="B46" s="40">
        <f t="shared" ref="B46:B71" si="10">B45+$B$20</f>
        <v>1.3500000000000005</v>
      </c>
      <c r="C46" s="783">
        <f t="shared" si="1"/>
        <v>1161.5974567355095</v>
      </c>
      <c r="D46" s="783">
        <f t="shared" si="2"/>
        <v>2.4299729277794562</v>
      </c>
      <c r="E46" s="40">
        <f t="shared" si="8"/>
        <v>8.1770819304246984</v>
      </c>
      <c r="F46">
        <f t="shared" si="9"/>
        <v>16.354163860849397</v>
      </c>
    </row>
    <row r="47" spans="2:14">
      <c r="B47" s="40">
        <f t="shared" si="10"/>
        <v>1.4000000000000006</v>
      </c>
      <c r="C47" s="783">
        <f t="shared" si="1"/>
        <v>1152.3386256142617</v>
      </c>
      <c r="D47" s="783">
        <f t="shared" si="2"/>
        <v>2.267537865620755</v>
      </c>
      <c r="E47" s="40">
        <f t="shared" si="8"/>
        <v>8.4098418109519457</v>
      </c>
      <c r="F47">
        <f t="shared" si="9"/>
        <v>16.819683621903891</v>
      </c>
    </row>
    <row r="48" spans="2:14">
      <c r="B48" s="40">
        <f t="shared" si="10"/>
        <v>1.4500000000000006</v>
      </c>
      <c r="C48" s="783">
        <f t="shared" si="1"/>
        <v>1142.8975822931534</v>
      </c>
      <c r="D48" s="783">
        <f t="shared" si="2"/>
        <v>2.111867743249467</v>
      </c>
      <c r="E48" s="40">
        <f t="shared" si="8"/>
        <v>8.642601691479193</v>
      </c>
      <c r="F48">
        <f t="shared" si="9"/>
        <v>17.285203382958386</v>
      </c>
    </row>
    <row r="49" spans="2:6">
      <c r="B49" s="40">
        <f t="shared" si="10"/>
        <v>1.5000000000000007</v>
      </c>
      <c r="C49" s="783">
        <f t="shared" si="1"/>
        <v>1133.286841302358</v>
      </c>
      <c r="D49" s="783">
        <f t="shared" si="2"/>
        <v>1.9631817314228706</v>
      </c>
      <c r="E49" s="40">
        <f t="shared" si="8"/>
        <v>8.8753615720064403</v>
      </c>
      <c r="F49">
        <f t="shared" si="9"/>
        <v>17.750723144012881</v>
      </c>
    </row>
    <row r="50" spans="2:6">
      <c r="B50" s="40">
        <f t="shared" si="10"/>
        <v>1.5500000000000007</v>
      </c>
      <c r="C50" s="783">
        <f t="shared" si="1"/>
        <v>1123.5187946662563</v>
      </c>
      <c r="D50" s="783">
        <f t="shared" si="2"/>
        <v>1.8216234657710466</v>
      </c>
      <c r="E50" s="40">
        <f t="shared" si="8"/>
        <v>9.1081214525336893</v>
      </c>
      <c r="F50">
        <f t="shared" si="9"/>
        <v>18.216242905067379</v>
      </c>
    </row>
    <row r="51" spans="2:6">
      <c r="B51" s="40">
        <f t="shared" si="10"/>
        <v>1.6000000000000008</v>
      </c>
      <c r="C51" s="783">
        <f t="shared" si="1"/>
        <v>1113.6056822542623</v>
      </c>
      <c r="D51" s="783">
        <f t="shared" si="2"/>
        <v>1.6872671076203409</v>
      </c>
      <c r="E51" s="40">
        <f t="shared" si="8"/>
        <v>9.3408813330609366</v>
      </c>
      <c r="F51">
        <f t="shared" si="9"/>
        <v>18.681762666121873</v>
      </c>
    </row>
    <row r="52" spans="2:6">
      <c r="B52" s="40">
        <f t="shared" si="10"/>
        <v>1.6500000000000008</v>
      </c>
      <c r="C52" s="783">
        <f t="shared" si="1"/>
        <v>1103.5595642465546</v>
      </c>
      <c r="D52" s="783">
        <f t="shared" si="2"/>
        <v>1.5601237307231046</v>
      </c>
      <c r="E52" s="40">
        <f t="shared" si="8"/>
        <v>9.5736412135881839</v>
      </c>
      <c r="F52">
        <f t="shared" si="9"/>
        <v>19.147282427176368</v>
      </c>
    </row>
    <row r="53" spans="2:6">
      <c r="B53" s="40">
        <f t="shared" si="10"/>
        <v>1.7000000000000008</v>
      </c>
      <c r="C53" s="783">
        <f t="shared" si="1"/>
        <v>1093.3922957495588</v>
      </c>
      <c r="D53" s="783">
        <f t="shared" si="2"/>
        <v>1.4401478817051259</v>
      </c>
      <c r="E53" s="40">
        <f t="shared" si="8"/>
        <v>9.8064010941154311</v>
      </c>
      <c r="F53">
        <f t="shared" si="9"/>
        <v>19.612802188230862</v>
      </c>
    </row>
    <row r="54" spans="2:6">
      <c r="B54" s="40">
        <f t="shared" si="10"/>
        <v>1.7500000000000009</v>
      </c>
      <c r="C54" s="783">
        <f t="shared" si="1"/>
        <v>1083.1155035772679</v>
      </c>
      <c r="D54" s="783">
        <f t="shared" si="2"/>
        <v>1.3272441777538924</v>
      </c>
      <c r="E54" s="40">
        <f t="shared" si="8"/>
        <v>10.039160974642678</v>
      </c>
      <c r="F54">
        <f t="shared" si="9"/>
        <v>20.078321949285357</v>
      </c>
    </row>
    <row r="55" spans="2:6">
      <c r="B55" s="40">
        <f t="shared" si="10"/>
        <v>1.8000000000000009</v>
      </c>
      <c r="C55" s="783">
        <f t="shared" si="1"/>
        <v>1072.7405651970134</v>
      </c>
      <c r="D55" s="783">
        <f t="shared" si="2"/>
        <v>1.22127382208764</v>
      </c>
      <c r="E55" s="40">
        <f t="shared" si="8"/>
        <v>10.271920855169926</v>
      </c>
      <c r="F55">
        <f t="shared" si="9"/>
        <v>20.543841710339851</v>
      </c>
    </row>
    <row r="56" spans="2:6">
      <c r="B56" s="40">
        <f t="shared" si="10"/>
        <v>1.850000000000001</v>
      </c>
      <c r="C56" s="783">
        <f t="shared" si="1"/>
        <v>1062.2785898222101</v>
      </c>
      <c r="D56" s="783">
        <f t="shared" si="2"/>
        <v>1.1220609353778019</v>
      </c>
      <c r="E56" s="40">
        <f t="shared" si="8"/>
        <v>10.504680735697175</v>
      </c>
      <c r="F56">
        <f t="shared" si="9"/>
        <v>21.00936147139435</v>
      </c>
    </row>
    <row r="57" spans="2:6">
      <c r="B57" s="40">
        <f t="shared" si="10"/>
        <v>1.900000000000001</v>
      </c>
      <c r="C57" s="783">
        <f t="shared" si="1"/>
        <v>1051.7404016199414</v>
      </c>
      <c r="D57" s="783">
        <f t="shared" si="2"/>
        <v>1.029398618942724</v>
      </c>
      <c r="E57" s="40">
        <f t="shared" si="8"/>
        <v>10.737440616224422</v>
      </c>
      <c r="F57">
        <f t="shared" si="9"/>
        <v>21.474881232448844</v>
      </c>
    </row>
    <row r="58" spans="2:6">
      <c r="B58" s="40">
        <f t="shared" si="10"/>
        <v>1.9500000000000011</v>
      </c>
      <c r="C58" s="783">
        <f t="shared" si="1"/>
        <v>1041.1365249881173</v>
      </c>
      <c r="D58" s="783">
        <f t="shared" si="2"/>
        <v>0.94305468268015469</v>
      </c>
      <c r="E58" s="40">
        <f t="shared" si="8"/>
        <v>10.970200496751669</v>
      </c>
      <c r="F58">
        <f t="shared" si="9"/>
        <v>21.940400993503339</v>
      </c>
    </row>
    <row r="59" spans="2:6">
      <c r="B59" s="40">
        <f t="shared" si="10"/>
        <v>2.0000000000000009</v>
      </c>
      <c r="C59" s="783">
        <f t="shared" si="1"/>
        <v>1030.4771718452757</v>
      </c>
      <c r="D59" s="783">
        <f t="shared" si="2"/>
        <v>0.86277698694933003</v>
      </c>
      <c r="E59" s="40">
        <f t="shared" si="8"/>
        <v>11.202960377278915</v>
      </c>
      <c r="F59">
        <f t="shared" si="9"/>
        <v>22.40592075455783</v>
      </c>
    </row>
    <row r="60" spans="2:6">
      <c r="B60" s="40">
        <f t="shared" si="10"/>
        <v>2.0500000000000007</v>
      </c>
      <c r="C60" s="783">
        <f t="shared" si="1"/>
        <v>1019.7722308659846</v>
      </c>
      <c r="D60" s="783">
        <f t="shared" si="2"/>
        <v>0.78829836263682729</v>
      </c>
      <c r="E60" s="40">
        <f t="shared" si="8"/>
        <v>11.435720257806162</v>
      </c>
      <c r="F60">
        <f t="shared" si="9"/>
        <v>22.871440515612324</v>
      </c>
    </row>
    <row r="61" spans="2:6">
      <c r="B61" s="40">
        <f t="shared" si="10"/>
        <v>2.1000000000000005</v>
      </c>
      <c r="C61" s="783">
        <f t="shared" si="1"/>
        <v>1009.0312585861377</v>
      </c>
      <c r="D61" s="783">
        <f t="shared" si="2"/>
        <v>0.71934108722096868</v>
      </c>
      <c r="E61" s="40">
        <f t="shared" si="8"/>
        <v>11.668480138333408</v>
      </c>
      <c r="F61">
        <f t="shared" si="9"/>
        <v>23.336960276666815</v>
      </c>
    </row>
    <row r="62" spans="2:6">
      <c r="B62" s="40">
        <f t="shared" si="10"/>
        <v>2.1500000000000004</v>
      </c>
      <c r="C62" s="783">
        <f t="shared" si="1"/>
        <v>998.26347229522287</v>
      </c>
      <c r="D62" s="783">
        <f t="shared" si="2"/>
        <v>0.65562090664832673</v>
      </c>
      <c r="E62" s="40">
        <f t="shared" si="8"/>
        <v>11.901240018860655</v>
      </c>
      <c r="F62">
        <f t="shared" si="9"/>
        <v>23.80248003772131</v>
      </c>
    </row>
    <row r="63" spans="2:6">
      <c r="B63" s="40">
        <f t="shared" si="10"/>
        <v>2.2000000000000002</v>
      </c>
      <c r="C63" s="783">
        <f t="shared" si="1"/>
        <v>987.47774462680854</v>
      </c>
      <c r="D63" s="783">
        <f t="shared" si="2"/>
        <v>0.59685060318701288</v>
      </c>
      <c r="E63" s="40">
        <f t="shared" si="8"/>
        <v>12.1339998993879</v>
      </c>
      <c r="F63">
        <f t="shared" si="9"/>
        <v>24.267999798775801</v>
      </c>
    </row>
    <row r="64" spans="2:6">
      <c r="B64" s="40">
        <f t="shared" si="10"/>
        <v>2.25</v>
      </c>
      <c r="C64" s="783">
        <f t="shared" si="1"/>
        <v>976.68259975396052</v>
      </c>
      <c r="D64" s="783">
        <f t="shared" si="2"/>
        <v>0.54274311812175369</v>
      </c>
      <c r="E64" s="40">
        <f t="shared" si="8"/>
        <v>12.366759779915148</v>
      </c>
      <c r="F64">
        <f t="shared" si="9"/>
        <v>24.733519559830295</v>
      </c>
    </row>
    <row r="65" spans="2:6">
      <c r="B65" s="40">
        <f t="shared" si="10"/>
        <v>2.2999999999999998</v>
      </c>
      <c r="C65" s="783">
        <f t="shared" si="1"/>
        <v>965.88621109299947</v>
      </c>
      <c r="D65" s="783">
        <f t="shared" si="2"/>
        <v>0.49301424525309545</v>
      </c>
      <c r="E65" s="40">
        <f t="shared" si="8"/>
        <v>12.599519660442395</v>
      </c>
      <c r="F65">
        <f t="shared" si="9"/>
        <v>25.19903932088479</v>
      </c>
    </row>
    <row r="66" spans="2:6">
      <c r="B66" s="40">
        <f t="shared" si="10"/>
        <v>2.3499999999999996</v>
      </c>
      <c r="C66" s="783">
        <f t="shared" si="1"/>
        <v>955.0964004168469</v>
      </c>
      <c r="D66" s="783">
        <f t="shared" si="2"/>
        <v>0.44738491674546399</v>
      </c>
      <c r="E66" s="40">
        <f t="shared" si="8"/>
        <v>12.83227954096964</v>
      </c>
      <c r="F66">
        <f t="shared" si="9"/>
        <v>25.664559081939281</v>
      </c>
    </row>
    <row r="67" spans="2:6">
      <c r="B67" s="40">
        <f t="shared" si="10"/>
        <v>2.3999999999999995</v>
      </c>
      <c r="C67" s="783">
        <f t="shared" si="1"/>
        <v>944.32063827809043</v>
      </c>
      <c r="D67" s="783">
        <f t="shared" si="2"/>
        <v>0.40558310705352185</v>
      </c>
      <c r="E67" s="40">
        <f t="shared" si="8"/>
        <v>13.065039421496888</v>
      </c>
      <c r="F67">
        <f t="shared" si="9"/>
        <v>26.130078842993775</v>
      </c>
    </row>
    <row r="68" spans="2:6">
      <c r="B68" s="40">
        <f>B67+$B$20</f>
        <v>2.4499999999999993</v>
      </c>
      <c r="C68" s="783">
        <f t="shared" si="1"/>
        <v>933.56604564172505</v>
      </c>
      <c r="D68" s="783">
        <f t="shared" si="2"/>
        <v>0.36734538358057517</v>
      </c>
      <c r="E68" s="40">
        <f t="shared" si="8"/>
        <v>13.297799302024133</v>
      </c>
      <c r="F68">
        <f t="shared" si="9"/>
        <v>26.595598604048266</v>
      </c>
    </row>
    <row r="69" spans="2:6">
      <c r="B69" s="40">
        <f t="shared" si="10"/>
        <v>2.4999999999999991</v>
      </c>
      <c r="C69" s="783">
        <f t="shared" si="1"/>
        <v>922.83939662821683</v>
      </c>
      <c r="D69" s="783">
        <f t="shared" si="2"/>
        <v>0.33241813453551783</v>
      </c>
      <c r="E69" s="40">
        <f t="shared" si="8"/>
        <v>13.53055918255138</v>
      </c>
      <c r="F69">
        <f t="shared" si="9"/>
        <v>27.061118365102761</v>
      </c>
    </row>
    <row r="70" spans="2:6">
      <c r="B70" s="40">
        <f t="shared" si="10"/>
        <v>2.5499999999999989</v>
      </c>
      <c r="C70" s="783">
        <f t="shared" si="1"/>
        <v>912.14712226897018</v>
      </c>
      <c r="D70" s="783">
        <f t="shared" si="2"/>
        <v>0.3005585053089409</v>
      </c>
      <c r="E70" s="40">
        <f t="shared" si="8"/>
        <v>13.763319063078626</v>
      </c>
      <c r="F70">
        <f t="shared" si="9"/>
        <v>27.526638126157252</v>
      </c>
    </row>
    <row r="71" spans="2:6">
      <c r="B71" s="40">
        <f t="shared" si="10"/>
        <v>2.5999999999999988</v>
      </c>
      <c r="C71" s="783">
        <f t="shared" si="1"/>
        <v>901.49531517837863</v>
      </c>
      <c r="D71" s="783">
        <f t="shared" si="2"/>
        <v>0.27153507473624389</v>
      </c>
      <c r="E71" s="40">
        <f t="shared" si="8"/>
        <v>13.996078943605873</v>
      </c>
      <c r="F71">
        <f t="shared" si="9"/>
        <v>27.992157887211746</v>
      </c>
    </row>
    <row r="72" spans="2:6">
      <c r="B72" s="40">
        <f>B71+$B$20</f>
        <v>2.6499999999999986</v>
      </c>
      <c r="C72" s="783">
        <f t="shared" si="1"/>
        <v>890.88973504930402</v>
      </c>
      <c r="D72" s="783">
        <f>$C$8/(1+(($C$12-1)/2)*B72^2)^($C$12/($C$12-1))</f>
        <v>0.24512830200135394</v>
      </c>
      <c r="E72" s="40">
        <f t="shared" si="8"/>
        <v>14.228838824133119</v>
      </c>
      <c r="F72">
        <f t="shared" si="9"/>
        <v>28.457677648266237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theme="1"/>
  </sheetPr>
  <dimension ref="A1:X207"/>
  <sheetViews>
    <sheetView topLeftCell="F52" zoomScale="85" zoomScaleNormal="85" workbookViewId="0">
      <selection activeCell="N76" sqref="N76"/>
    </sheetView>
  </sheetViews>
  <sheetFormatPr defaultColWidth="8.85546875" defaultRowHeight="12.75"/>
  <cols>
    <col min="1" max="1" width="6.28515625" customWidth="1"/>
    <col min="2" max="2" width="12.7109375" customWidth="1"/>
    <col min="3" max="4" width="8.85546875" customWidth="1"/>
    <col min="5" max="5" width="13.140625" bestFit="1" customWidth="1"/>
    <col min="6" max="6" width="12.42578125" bestFit="1" customWidth="1"/>
    <col min="7" max="7" width="6.28515625" customWidth="1"/>
    <col min="8" max="8" width="5.42578125" customWidth="1"/>
    <col min="9" max="9" width="11.85546875" bestFit="1" customWidth="1"/>
    <col min="10" max="10" width="8.85546875" customWidth="1"/>
    <col min="11" max="11" width="14.140625" customWidth="1"/>
    <col min="12" max="12" width="27.85546875" customWidth="1"/>
    <col min="13" max="13" width="12.5703125" bestFit="1" customWidth="1"/>
    <col min="14" max="14" width="8.28515625" customWidth="1"/>
    <col min="15" max="15" width="17.28515625" customWidth="1"/>
    <col min="16" max="16" width="10" customWidth="1"/>
    <col min="17" max="17" width="10.85546875" customWidth="1"/>
    <col min="18" max="18" width="17" customWidth="1"/>
    <col min="19" max="19" width="12.7109375" customWidth="1"/>
    <col min="20" max="20" width="10.42578125" customWidth="1"/>
    <col min="21" max="21" width="10.28515625" customWidth="1"/>
    <col min="22" max="22" width="8.85546875" bestFit="1" customWidth="1"/>
    <col min="24" max="24" width="8.85546875" bestFit="1" customWidth="1"/>
  </cols>
  <sheetData>
    <row r="1" spans="1:21" ht="13.5" thickBot="1">
      <c r="E1" t="s">
        <v>687</v>
      </c>
      <c r="F1" t="str">
        <f>F3&amp; " MPa MEOP"</f>
        <v>6.5 MPa MEOP</v>
      </c>
    </row>
    <row r="2" spans="1:21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6.5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256.18810148862929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1.384841302335704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4.0024481200848894E-2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135.304697227226</v>
      </c>
    </row>
    <row r="6" spans="1:21">
      <c r="B6">
        <f t="shared" si="0"/>
        <v>1.0250000000000006</v>
      </c>
      <c r="C6">
        <f t="shared" ref="C6:C20" si="4">$C$2*SQRT(D6*E6*F6)</f>
        <v>1.3720754376515787</v>
      </c>
      <c r="D6">
        <f t="shared" si="1"/>
        <v>84.049999999998164</v>
      </c>
      <c r="E6">
        <f t="shared" si="2"/>
        <v>0.36559682642992858</v>
      </c>
      <c r="F6">
        <f t="shared" si="3"/>
        <v>9.5727313441036688E-2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1.3600670720214705</v>
      </c>
      <c r="D7">
        <f t="shared" si="1"/>
        <v>54.079999999999401</v>
      </c>
      <c r="E7">
        <f t="shared" si="2"/>
        <v>0.36424302169309913</v>
      </c>
      <c r="F7">
        <f t="shared" si="3"/>
        <v>0.14672791808497265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.5" thickBot="1">
      <c r="B8">
        <f t="shared" si="0"/>
        <v>1.0550000000000004</v>
      </c>
      <c r="C8">
        <f t="shared" si="4"/>
        <v>1.3487614063124429</v>
      </c>
      <c r="D8">
        <f t="shared" si="1"/>
        <v>40.473636363636111</v>
      </c>
      <c r="E8">
        <f t="shared" si="2"/>
        <v>0.36290083519295496</v>
      </c>
      <c r="F8">
        <f t="shared" si="3"/>
        <v>0.19352188866347764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1.3381085021434105</v>
      </c>
      <c r="D9">
        <f t="shared" si="1"/>
        <v>32.711428571428456</v>
      </c>
      <c r="E9">
        <f t="shared" si="2"/>
        <v>0.36157010325746763</v>
      </c>
      <c r="F9">
        <f t="shared" si="3"/>
        <v>0.23654330582952332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1.3280627730503463</v>
      </c>
      <c r="D10">
        <f t="shared" si="1"/>
        <v>27.699411764705832</v>
      </c>
      <c r="E10">
        <f t="shared" si="2"/>
        <v>0.36025066548134721</v>
      </c>
      <c r="F10">
        <f t="shared" si="3"/>
        <v>0.27617343029314401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1.3185825366712569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0.31274802786592037</v>
      </c>
      <c r="I11" s="421" t="s">
        <v>1170</v>
      </c>
      <c r="J11" s="781" t="s">
        <v>1171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1.3096296197461912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0.34656356250786413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1.2995330862308725</v>
      </c>
      <c r="D13">
        <f t="shared" si="5"/>
        <v>19.303593984962429</v>
      </c>
      <c r="E13">
        <f t="shared" si="6"/>
        <v>0.35610254974070832</v>
      </c>
      <c r="F13">
        <f t="shared" si="7"/>
        <v>0.3838675939746139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1.2916210191693323</v>
      </c>
      <c r="D14">
        <f t="shared" si="5"/>
        <v>17.80951351351354</v>
      </c>
      <c r="E14">
        <f t="shared" si="6"/>
        <v>0.35482886614572628</v>
      </c>
      <c r="F14">
        <f t="shared" si="7"/>
        <v>0.4124955178926959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1.2841338786870844</v>
      </c>
      <c r="D15">
        <f t="shared" si="5"/>
        <v>16.595938650306778</v>
      </c>
      <c r="E15">
        <f t="shared" si="6"/>
        <v>0.35356569207925037</v>
      </c>
      <c r="F15">
        <f t="shared" si="7"/>
        <v>0.43910531721191426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1.2770448494726523</v>
      </c>
      <c r="D16">
        <f t="shared" si="5"/>
        <v>15.591955056179806</v>
      </c>
      <c r="E16">
        <f t="shared" si="6"/>
        <v>0.35231288559256085</v>
      </c>
      <c r="F16">
        <f t="shared" si="7"/>
        <v>0.46387741029986995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1.2703291898617679</v>
      </c>
      <c r="D17">
        <f t="shared" si="5"/>
        <v>14.748694300518167</v>
      </c>
      <c r="E17">
        <f t="shared" si="6"/>
        <v>0.3510703074483863</v>
      </c>
      <c r="F17">
        <f t="shared" si="7"/>
        <v>0.48697302781852569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1.2639640418941605</v>
      </c>
      <c r="D18">
        <f t="shared" si="5"/>
        <v>14.031384615384647</v>
      </c>
      <c r="E18">
        <f t="shared" si="6"/>
        <v>0.34983782105338451</v>
      </c>
      <c r="F18">
        <f t="shared" si="7"/>
        <v>0.50853655354710203</v>
      </c>
      <c r="M18" s="786" t="s">
        <v>1240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1.2579282613778604</v>
      </c>
      <c r="D19">
        <f t="shared" si="5"/>
        <v>13.414609865470883</v>
      </c>
      <c r="E19">
        <f t="shared" si="6"/>
        <v>0.348615292392712</v>
      </c>
      <c r="F19">
        <f t="shared" si="7"/>
        <v>0.52869754533287483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1.2522022655901597</v>
      </c>
      <c r="D20">
        <f t="shared" si="5"/>
        <v>12.879361344537845</v>
      </c>
      <c r="E20">
        <f t="shared" si="6"/>
        <v>0.34740258996659268</v>
      </c>
      <c r="F20">
        <f t="shared" si="7"/>
        <v>0.54757248431018746</v>
      </c>
      <c r="M20" s="151" t="s">
        <v>1239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1235</v>
      </c>
    </row>
    <row r="22" spans="2:21" ht="13.5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1093</v>
      </c>
      <c r="S22" s="781" t="s">
        <v>1094</v>
      </c>
    </row>
    <row r="23" spans="2:21" ht="13.5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15</v>
      </c>
      <c r="N23" t="s">
        <v>64</v>
      </c>
      <c r="O23" s="781" t="s">
        <v>1236</v>
      </c>
      <c r="P23" s="438" t="s">
        <v>681</v>
      </c>
      <c r="R23">
        <v>189</v>
      </c>
      <c r="S23" s="40">
        <f>T25-R23</f>
        <v>212</v>
      </c>
      <c r="T23" s="415"/>
    </row>
    <row r="24" spans="2:21" ht="13.5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1142.9140500000001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1201</v>
      </c>
      <c r="M25">
        <f>M24/9.81</f>
        <v>116.50500000000001</v>
      </c>
      <c r="N25" s="781" t="s">
        <v>104</v>
      </c>
      <c r="O25" s="781" t="s">
        <v>1237</v>
      </c>
      <c r="P25" s="433" t="s">
        <v>679</v>
      </c>
      <c r="Q25" s="434"/>
      <c r="R25" s="431">
        <f>((ROUNDUP(M48,0)+1)*R24)+(ROUNDUP(M48,0)*M37)</f>
        <v>400.96404531982182</v>
      </c>
      <c r="S25" s="8" t="s">
        <v>2</v>
      </c>
      <c r="T25" s="436">
        <f>ROUNDUP(R25,0)</f>
        <v>401</v>
      </c>
      <c r="U25" s="8" t="s">
        <v>2</v>
      </c>
    </row>
    <row r="26" spans="2:21" ht="13.5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6.5</v>
      </c>
      <c r="N26" t="s">
        <v>87</v>
      </c>
      <c r="O26">
        <v>1.0960000000000001</v>
      </c>
      <c r="P26" s="796" t="s">
        <v>1222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.5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678002.465899945</v>
      </c>
      <c r="S27" s="781" t="s">
        <v>1021</v>
      </c>
      <c r="T27" s="40"/>
    </row>
    <row r="28" spans="2:21" ht="13.5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1142.9140500000001</v>
      </c>
      <c r="N28" t="s">
        <v>669</v>
      </c>
      <c r="R28">
        <f>R27/10^9</f>
        <v>6.7800246589994496E-4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1205</v>
      </c>
      <c r="R29">
        <f>CONVERT(R28,"m^3","l")</f>
        <v>0.67800246589994495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15.007190936035624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135.304697227226</v>
      </c>
      <c r="N31" t="s">
        <v>670</v>
      </c>
      <c r="T31" s="781" t="s">
        <v>1067</v>
      </c>
    </row>
    <row r="32" spans="2:21" ht="13.5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13.12536822714404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34663.453505136829</v>
      </c>
      <c r="N33" s="781" t="s">
        <v>670</v>
      </c>
      <c r="T33" s="781" t="s">
        <v>1066</v>
      </c>
    </row>
    <row r="34" spans="2:22" ht="13.5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256.18810148862929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.5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16.385618127928751</v>
      </c>
      <c r="N36" t="s">
        <v>2</v>
      </c>
      <c r="O36">
        <f>M35-2*M30*M27</f>
        <v>16.385618127928751</v>
      </c>
    </row>
    <row r="37" spans="2:22" ht="13.5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77.79280906396437</v>
      </c>
      <c r="N37" t="s">
        <v>2</v>
      </c>
      <c r="O37">
        <f>3*M35</f>
        <v>139.19999999999999</v>
      </c>
      <c r="P37" s="438" t="s">
        <v>682</v>
      </c>
      <c r="R37" s="781" t="s">
        <v>1093</v>
      </c>
      <c r="S37" s="781" t="s">
        <v>1094</v>
      </c>
    </row>
    <row r="38" spans="2:22" ht="13.5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1.6765691608613011</v>
      </c>
      <c r="N38" s="754">
        <f>(M37*2)/M35</f>
        <v>3.3531383217226023</v>
      </c>
      <c r="P38" s="8"/>
      <c r="R38">
        <v>189</v>
      </c>
      <c r="S38" s="40">
        <f>T40-R38</f>
        <v>230</v>
      </c>
      <c r="T38" s="8"/>
    </row>
    <row r="39" spans="2:22" ht="13.5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6964.6565121882577</v>
      </c>
      <c r="N40" t="s">
        <v>670</v>
      </c>
      <c r="P40" s="433" t="s">
        <v>679</v>
      </c>
      <c r="Q40" s="434"/>
      <c r="R40" s="431">
        <f>((ROUNDUP(M49,0)+1)*R39)+(ROUNDUP(M49,0)*M37)</f>
        <v>418.96404531982182</v>
      </c>
      <c r="S40" s="8" t="s">
        <v>2</v>
      </c>
      <c r="T40" s="802">
        <f>ROUNDUP(R40,0)</f>
        <v>419</v>
      </c>
      <c r="U40" s="8" t="s">
        <v>2</v>
      </c>
      <c r="V40" s="415"/>
    </row>
    <row r="41" spans="2:22" ht="13.5" thickBot="1">
      <c r="L41" t="s">
        <v>644</v>
      </c>
      <c r="M41" s="40">
        <f>0.5*PI()*(M35^2-M46^2)+PI()*M45*M46</f>
        <v>8025.9608710823668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11048.310131773194</v>
      </c>
      <c r="N42" t="s">
        <v>670</v>
      </c>
      <c r="P42" s="8" t="s">
        <v>676</v>
      </c>
      <c r="R42">
        <f>((PI()*R41^2)/4)*R40</f>
        <v>708439.22083757201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1207</v>
      </c>
      <c r="R43">
        <f>R42/10^9</f>
        <v>7.0843922083757202E-4</v>
      </c>
      <c r="S43" s="781" t="s">
        <v>1022</v>
      </c>
    </row>
    <row r="44" spans="2:22">
      <c r="L44" t="s">
        <v>47</v>
      </c>
      <c r="M44" s="40">
        <f>(1/6)*(M37-2*M36)</f>
        <v>7.503595468017811</v>
      </c>
      <c r="R44">
        <f>CONVERT(R43,"m^3","l")</f>
        <v>0.70843922083757205</v>
      </c>
      <c r="S44" s="781" t="s">
        <v>46</v>
      </c>
    </row>
    <row r="45" spans="2:22">
      <c r="L45" t="s">
        <v>645</v>
      </c>
      <c r="M45" s="40">
        <f>M37-2*M44</f>
        <v>62.78561812792875</v>
      </c>
      <c r="N45" t="s">
        <v>2</v>
      </c>
    </row>
    <row r="46" spans="2:22">
      <c r="B46" s="781" t="str">
        <f>"Ab,burned at " &amp;F1</f>
        <v>Ab,burned at 6.5 MPa MEOP</v>
      </c>
      <c r="L46" t="s">
        <v>646</v>
      </c>
      <c r="M46" s="40">
        <f>M36+2*M44</f>
        <v>31.392809063964371</v>
      </c>
      <c r="N46" t="s">
        <v>2</v>
      </c>
    </row>
    <row r="47" spans="2:22" ht="13.5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6964.6565121882577</v>
      </c>
      <c r="L48" s="430" t="s">
        <v>647</v>
      </c>
      <c r="M48" s="431">
        <f>$M$33/M40</f>
        <v>4.9770514087055471</v>
      </c>
      <c r="N48" s="40">
        <f>ROUNDUP(M48,0)</f>
        <v>5</v>
      </c>
      <c r="O48" s="8" t="s">
        <v>681</v>
      </c>
      <c r="Q48" s="8" t="s">
        <v>1025</v>
      </c>
      <c r="S48">
        <f>Q50*(J6*1000)*N48</f>
        <v>1.0874789910478393</v>
      </c>
      <c r="T48" s="8" t="s">
        <v>104</v>
      </c>
    </row>
    <row r="49" spans="2:22" ht="13.5" thickBot="1">
      <c r="B49" t="str">
        <f>L41</f>
        <v>Ab,max</v>
      </c>
      <c r="C49">
        <f>C51/2</f>
        <v>0.505</v>
      </c>
      <c r="D49">
        <f>M41</f>
        <v>8025.9608710823668</v>
      </c>
      <c r="L49" s="791"/>
      <c r="M49" s="792">
        <f>$M$33/M41</f>
        <v>4.3189163343705879</v>
      </c>
      <c r="N49" s="793">
        <f>ROUNDUP(M49,0)</f>
        <v>5</v>
      </c>
      <c r="O49" s="794" t="s">
        <v>1208</v>
      </c>
      <c r="Q49">
        <f>((PI()/4)*(M35*M35-M36*M36))*M37</f>
        <v>115138.06151909362</v>
      </c>
      <c r="R49" s="8" t="s">
        <v>1021</v>
      </c>
      <c r="S49">
        <f>S48*1000</f>
        <v>1087.4789910478394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11048.310131773194</v>
      </c>
      <c r="L50" t="s">
        <v>683</v>
      </c>
      <c r="M50">
        <f>N48*M40</f>
        <v>34823.28256094129</v>
      </c>
      <c r="Q50">
        <f>Q49*(1*10^-9)</f>
        <v>1.1513806151909363E-4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40129.804355411834</v>
      </c>
    </row>
    <row r="52" spans="2:22">
      <c r="M52">
        <f>M42*N49</f>
        <v>55241.55065886597</v>
      </c>
    </row>
    <row r="53" spans="2:22">
      <c r="L53" s="8" t="s">
        <v>684</v>
      </c>
      <c r="M53" s="9">
        <f>M52/M31</f>
        <v>408.27518771277562</v>
      </c>
      <c r="N53" s="8" t="s">
        <v>686</v>
      </c>
      <c r="Q53" s="8" t="s">
        <v>1026</v>
      </c>
      <c r="S53">
        <f>Q50*(J6*1000)*M48</f>
        <v>1.0824877688664671</v>
      </c>
      <c r="T53" s="8" t="s">
        <v>104</v>
      </c>
    </row>
    <row r="54" spans="2:22">
      <c r="L54" s="8" t="s">
        <v>685</v>
      </c>
      <c r="Q54">
        <f>((PI()/4)*(M35*M35-M36*M36))*M37</f>
        <v>115138.06151909362</v>
      </c>
      <c r="R54" s="8" t="s">
        <v>1021</v>
      </c>
      <c r="S54">
        <f>S53*1000</f>
        <v>1082.4877688664671</v>
      </c>
      <c r="T54" s="8" t="s">
        <v>1023</v>
      </c>
    </row>
    <row r="55" spans="2:22">
      <c r="Q55">
        <f>Q54*(1*10^-9)</f>
        <v>1.1513806151909363E-4</v>
      </c>
      <c r="R55" s="8" t="s">
        <v>1022</v>
      </c>
    </row>
    <row r="57" spans="2:22" ht="13.5" thickBot="1">
      <c r="L57" s="772" t="s">
        <v>1220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1228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.5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1227</v>
      </c>
      <c r="S61">
        <f>2.375*25.4</f>
        <v>60.324999999999996</v>
      </c>
    </row>
    <row r="62" spans="2:22" ht="13.5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1226</v>
      </c>
      <c r="S62">
        <f>0.154*25.4</f>
        <v>3.9115999999999995</v>
      </c>
    </row>
    <row r="63" spans="2:22">
      <c r="L63" s="8" t="s">
        <v>1033</v>
      </c>
      <c r="M63" s="10">
        <v>2.3950898521308606</v>
      </c>
      <c r="O63" s="8" t="s">
        <v>1033</v>
      </c>
    </row>
    <row r="64" spans="2:22">
      <c r="L64" s="781" t="s">
        <v>1223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1103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6.5</v>
      </c>
      <c r="E71" t="e">
        <f>VLOOKUP(D71,B70:C85,2,FALSE)</f>
        <v>#N/A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75">
      <c r="B73">
        <v>3</v>
      </c>
      <c r="C73">
        <v>151</v>
      </c>
      <c r="L73" s="764" t="s">
        <v>1037</v>
      </c>
      <c r="M73" s="10">
        <f>2*((M62*M66)/(M60*M63))</f>
        <v>6.4300616400284447</v>
      </c>
      <c r="N73" s="781" t="s">
        <v>87</v>
      </c>
      <c r="O73" s="764" t="s">
        <v>1037</v>
      </c>
      <c r="P73" s="10">
        <f>2*((M62*P66)/(M60*M63))</f>
        <v>3.8580369840170667</v>
      </c>
      <c r="Q73" s="8" t="s">
        <v>87</v>
      </c>
    </row>
    <row r="74" spans="2:24" ht="15.7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7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  <c r="Q77" t="s">
        <v>629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2.4032687854607916E-2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7.5500915610052871E-2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1264</v>
      </c>
      <c r="T89">
        <v>307</v>
      </c>
    </row>
    <row r="90" spans="2:21">
      <c r="L90" s="723" t="s">
        <v>950</v>
      </c>
      <c r="M90">
        <v>0.28999999999999998</v>
      </c>
      <c r="S90" t="s">
        <v>1263</v>
      </c>
      <c r="T90">
        <v>320</v>
      </c>
    </row>
    <row r="91" spans="2:21">
      <c r="O91" s="781" t="s">
        <v>1233</v>
      </c>
      <c r="Q91" s="781" t="s">
        <v>1234</v>
      </c>
      <c r="S91" s="781" t="s">
        <v>213</v>
      </c>
      <c r="T91">
        <f>M92+4+3.5</f>
        <v>49.4</v>
      </c>
      <c r="U91" s="781" t="s">
        <v>1225</v>
      </c>
    </row>
    <row r="92" spans="2:21">
      <c r="L92" s="415" t="s">
        <v>1061</v>
      </c>
      <c r="M92">
        <f>T40/10</f>
        <v>41.9</v>
      </c>
      <c r="O92" s="790" t="s">
        <v>1229</v>
      </c>
      <c r="Q92" s="790" t="s">
        <v>1230</v>
      </c>
      <c r="S92" s="790" t="s">
        <v>1231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1145</v>
      </c>
      <c r="F94" s="781" t="s">
        <v>1146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1232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1238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1221</v>
      </c>
      <c r="M99" s="410"/>
      <c r="N99" s="220"/>
      <c r="O99" s="801" t="s">
        <v>1224</v>
      </c>
      <c r="P99" s="220"/>
      <c r="Q99" s="220">
        <v>4</v>
      </c>
      <c r="R99" s="801" t="s">
        <v>1225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1209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1210</v>
      </c>
      <c r="S102">
        <f>P103</f>
        <v>36.893999999999998</v>
      </c>
      <c r="T102" t="s">
        <v>2</v>
      </c>
    </row>
    <row r="103" spans="2:24" ht="13.5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1211</v>
      </c>
      <c r="S103">
        <f>S102-S104*2</f>
        <v>34.893999999999998</v>
      </c>
      <c r="T103" t="s">
        <v>2</v>
      </c>
    </row>
    <row r="104" spans="2:24" ht="13.5" thickBot="1">
      <c r="B104" s="781" t="s">
        <v>53</v>
      </c>
      <c r="C104" s="781" t="s">
        <v>90</v>
      </c>
      <c r="D104" s="781" t="s">
        <v>1147</v>
      </c>
      <c r="E104" s="781" t="s">
        <v>1148</v>
      </c>
      <c r="G104" s="781" t="s">
        <v>1149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1150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7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7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7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1152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1151</v>
      </c>
    </row>
    <row r="142" spans="5:17">
      <c r="Q142" s="415"/>
    </row>
    <row r="146" spans="2:23">
      <c r="K146" t="s">
        <v>1204</v>
      </c>
      <c r="L146" s="781" t="s">
        <v>1187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1186</v>
      </c>
    </row>
    <row r="147" spans="2:23">
      <c r="K147">
        <v>1</v>
      </c>
      <c r="L147" s="781" t="s">
        <v>1182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1184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1181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1185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1183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1192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.5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1106</v>
      </c>
      <c r="R166" s="781"/>
    </row>
    <row r="167" spans="2:19" ht="13.5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.5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.5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1206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1199</v>
      </c>
    </row>
    <row r="187" spans="2:5">
      <c r="B187" s="786" t="s">
        <v>757</v>
      </c>
      <c r="C187" s="143" t="s">
        <v>1200</v>
      </c>
    </row>
    <row r="189" spans="2:5">
      <c r="B189" s="787" t="s">
        <v>1172</v>
      </c>
    </row>
    <row r="190" spans="2:5">
      <c r="B190" s="786" t="s">
        <v>142</v>
      </c>
      <c r="C190" s="143" t="s">
        <v>1173</v>
      </c>
    </row>
    <row r="191" spans="2:5">
      <c r="B191" s="786" t="s">
        <v>139</v>
      </c>
      <c r="C191" s="143" t="s">
        <v>1174</v>
      </c>
      <c r="E191" s="781" t="s">
        <v>1180</v>
      </c>
    </row>
    <row r="192" spans="2:5">
      <c r="B192" s="786" t="s">
        <v>1177</v>
      </c>
      <c r="C192" s="143" t="s">
        <v>1178</v>
      </c>
    </row>
    <row r="193" spans="2:18">
      <c r="B193" s="786" t="s">
        <v>141</v>
      </c>
      <c r="C193" s="143" t="s">
        <v>1179</v>
      </c>
    </row>
    <row r="195" spans="2:18">
      <c r="B195" s="787" t="s">
        <v>1175</v>
      </c>
    </row>
    <row r="196" spans="2:18">
      <c r="B196" s="786" t="s">
        <v>142</v>
      </c>
      <c r="C196" s="143" t="s">
        <v>1176</v>
      </c>
    </row>
    <row r="198" spans="2:18">
      <c r="B198" t="s">
        <v>1188</v>
      </c>
    </row>
    <row r="199" spans="2:18">
      <c r="B199" t="s">
        <v>142</v>
      </c>
      <c r="C199" s="143" t="s">
        <v>1189</v>
      </c>
    </row>
    <row r="201" spans="2:18">
      <c r="B201" s="781" t="s">
        <v>1190</v>
      </c>
    </row>
    <row r="202" spans="2:18">
      <c r="B202" s="781" t="s">
        <v>142</v>
      </c>
      <c r="C202" s="143" t="s">
        <v>1191</v>
      </c>
    </row>
    <row r="203" spans="2:18">
      <c r="B203" s="781" t="s">
        <v>139</v>
      </c>
      <c r="C203" s="781" t="s">
        <v>1193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.5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.5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 xr:uid="{00000000-0009-0000-0000-000005000000}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 xr:uid="{00000000-0004-0000-0500-000000000000}"/>
    <hyperlink ref="C182" r:id="rId2" display="https://tuboreymonterrey.com.mx/" xr:uid="{00000000-0004-0000-0500-000001000000}"/>
    <hyperlink ref="C183" r:id="rId3" display="https://www.tubosmonterrey.com/" xr:uid="{00000000-0004-0000-0500-000002000000}"/>
    <hyperlink ref="C184" r:id="rId4" display="https://aluminext.mx/" xr:uid="{00000000-0004-0000-0500-000003000000}"/>
    <hyperlink ref="C185" r:id="rId5" display="https://tubosdeacero.mx/index.html" xr:uid="{00000000-0004-0000-0500-000004000000}"/>
    <hyperlink ref="C190" r:id="rId6" location="servicios" xr:uid="{00000000-0004-0000-0500-000005000000}"/>
    <hyperlink ref="C191" r:id="rId7" xr:uid="{00000000-0004-0000-0500-000006000000}"/>
    <hyperlink ref="C196" r:id="rId8" xr:uid="{00000000-0004-0000-0500-000007000000}"/>
    <hyperlink ref="C192" r:id="rId9" xr:uid="{00000000-0004-0000-0500-000008000000}"/>
    <hyperlink ref="C193" r:id="rId10" xr:uid="{00000000-0004-0000-0500-000009000000}"/>
    <hyperlink ref="C199" r:id="rId11" xr:uid="{00000000-0004-0000-0500-00000A000000}"/>
    <hyperlink ref="C202" r:id="rId12" xr:uid="{00000000-0004-0000-0500-00000B000000}"/>
    <hyperlink ref="C186" r:id="rId13" xr:uid="{00000000-0004-0000-0500-00000C000000}"/>
    <hyperlink ref="C187" r:id="rId14" xr:uid="{00000000-0004-0000-0500-00000D000000}"/>
  </hyperlinks>
  <pageMargins left="0.7" right="0.7" top="0.75" bottom="0.75" header="0.3" footer="0.3"/>
  <pageSetup orientation="portrait" r:id="rId15"/>
  <drawing r:id="rId16"/>
  <legacyDrawing r:id="rId17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FFFF00"/>
    <pageSetUpPr autoPageBreaks="0"/>
  </sheetPr>
  <dimension ref="A1:AP105"/>
  <sheetViews>
    <sheetView showGridLines="0" zoomScaleNormal="100" workbookViewId="0">
      <selection activeCell="D25" sqref="D25"/>
    </sheetView>
  </sheetViews>
  <sheetFormatPr defaultColWidth="8.85546875" defaultRowHeight="12.75"/>
  <cols>
    <col min="1" max="1" width="5.85546875" customWidth="1"/>
    <col min="2" max="2" width="15.5703125" customWidth="1"/>
    <col min="3" max="3" width="11.85546875" customWidth="1"/>
    <col min="4" max="4" width="8.28515625" customWidth="1"/>
    <col min="5" max="8" width="9.140625" customWidth="1"/>
    <col min="9" max="9" width="10" customWidth="1"/>
    <col min="10" max="10" width="9.140625" customWidth="1"/>
    <col min="11" max="11" width="9.7109375" customWidth="1"/>
    <col min="12" max="12" width="9.140625" customWidth="1"/>
    <col min="13" max="13" width="9.28515625" customWidth="1"/>
    <col min="14" max="23" width="9.140625" customWidth="1"/>
    <col min="24" max="24" width="18.5703125" customWidth="1"/>
    <col min="25" max="29" width="9.140625" customWidth="1"/>
    <col min="30" max="30" width="12.140625" customWidth="1"/>
    <col min="31" max="32" width="9.140625" customWidth="1"/>
    <col min="33" max="33" width="10.28515625" bestFit="1" customWidth="1"/>
    <col min="34" max="34" width="11.5703125" bestFit="1" customWidth="1"/>
    <col min="35" max="35" width="11.140625" bestFit="1" customWidth="1"/>
    <col min="36" max="36" width="11.5703125" bestFit="1" customWidth="1"/>
    <col min="37" max="37" width="10.42578125" bestFit="1" customWidth="1"/>
    <col min="38" max="38" width="11.140625" bestFit="1" customWidth="1"/>
    <col min="39" max="39" width="10.42578125" bestFit="1" customWidth="1"/>
    <col min="40" max="40" width="9.140625" customWidth="1"/>
    <col min="41" max="41" width="13.570312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1069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1262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46.5</v>
      </c>
      <c r="D10" t="s">
        <v>2</v>
      </c>
      <c r="E10" t="s">
        <v>3</v>
      </c>
    </row>
    <row r="11" spans="1:42">
      <c r="B11" s="2" t="s">
        <v>1</v>
      </c>
      <c r="C11" s="64">
        <f>lo*n+30</f>
        <v>455</v>
      </c>
      <c r="D11" t="s">
        <v>2</v>
      </c>
      <c r="E11" t="s">
        <v>4</v>
      </c>
    </row>
    <row r="12" spans="1:42" ht="14.25">
      <c r="B12" s="2" t="s">
        <v>22</v>
      </c>
      <c r="C12" s="4">
        <f>PI()/4*dc^2*lc</f>
        <v>772693.3663567903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365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46.4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4.25">
      <c r="B17" s="2" t="s">
        <v>7</v>
      </c>
      <c r="C17" s="63">
        <v>15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-543.91478249999955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298.79291000000001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319.91136187500229</v>
      </c>
      <c r="AO23" s="261" t="s">
        <v>454</v>
      </c>
      <c r="AP23" s="253"/>
    </row>
    <row r="24" spans="1:42" ht="14.25">
      <c r="A24" s="1" t="str">
        <f>IF(ei&gt;1,"Error","")</f>
        <v/>
      </c>
      <c r="B24" s="2" t="s">
        <v>31</v>
      </c>
      <c r="C24" s="9">
        <f>PI()/4*(do^2-dio^2)*lgo</f>
        <v>643541.9033190913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395.11693565624967</v>
      </c>
      <c r="AO24" s="255" t="s">
        <v>461</v>
      </c>
      <c r="AP24" s="253"/>
    </row>
    <row r="25" spans="1:42" ht="14.25">
      <c r="B25" s="2" t="s">
        <v>293</v>
      </c>
      <c r="C25" s="10">
        <f>vg/vc</f>
        <v>0.83285547843300178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552.19095000000004</v>
      </c>
      <c r="AO25" s="255" t="s">
        <v>461</v>
      </c>
      <c r="AP25" s="253"/>
    </row>
    <row r="26" spans="1:42" ht="14.2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1.879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273.07547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686.66469696874992</v>
      </c>
      <c r="AO27" s="255" t="s">
        <v>461</v>
      </c>
      <c r="AP27" s="253"/>
    </row>
    <row r="28" spans="1:42" ht="14.25">
      <c r="B28" s="7" t="s">
        <v>25</v>
      </c>
      <c r="C28" s="10">
        <f>rhorat*rhopgraini</f>
        <v>1.78505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552.19095000000004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1.148754474519744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171.26593750000004</v>
      </c>
      <c r="AO29" s="255" t="s">
        <v>461</v>
      </c>
      <c r="AP29" s="253"/>
    </row>
    <row r="30" spans="1:42" ht="14.25">
      <c r="B30" s="2" t="s">
        <v>49</v>
      </c>
      <c r="C30" s="4">
        <f>n*2*ei*PI()/4*(do^2-dio^2)</f>
        <v>15142.162431037445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336.12459999999999</v>
      </c>
      <c r="AO30" s="255" t="s">
        <v>461</v>
      </c>
      <c r="AP30" s="253"/>
    </row>
    <row r="31" spans="1:42" ht="14.25">
      <c r="B31" s="2" t="s">
        <v>50</v>
      </c>
      <c r="C31" s="4">
        <f>n*ci*PI()*dio*lo</f>
        <v>20027.653166634929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1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2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6.5 MPa</v>
      </c>
      <c r="AE32" s="265">
        <f>VLOOKUP(AD32,AA17:AB57,2,FALSE)</f>
        <v>6.5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319.91136187500229</v>
      </c>
      <c r="AP32" s="253"/>
    </row>
    <row r="33" spans="2:42" ht="14.25">
      <c r="B33" s="2" t="s">
        <v>14</v>
      </c>
      <c r="C33" s="4">
        <f>SUM(C30:C32)</f>
        <v>35169.815597672372</v>
      </c>
      <c r="D33" t="s">
        <v>15</v>
      </c>
      <c r="E33" t="s">
        <v>41</v>
      </c>
      <c r="K33" s="108">
        <f>C96</f>
        <v>1.6875389974302379E-13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395.11693565624967</v>
      </c>
      <c r="AP33" s="253"/>
    </row>
    <row r="34" spans="2:42">
      <c r="B34" s="5" t="s">
        <v>451</v>
      </c>
      <c r="C34" s="238" t="s">
        <v>409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552.19095000000004</v>
      </c>
      <c r="AP34" s="253"/>
    </row>
    <row r="35" spans="2:42">
      <c r="B35" s="5" t="s">
        <v>452</v>
      </c>
      <c r="C35" s="241">
        <f>VLOOKUP(fueltype,knselecttab,2,FALSE)</f>
        <v>319.91136187500229</v>
      </c>
      <c r="E35" s="8" t="s">
        <v>448</v>
      </c>
      <c r="I35" s="145" t="s">
        <v>56</v>
      </c>
      <c r="J35" s="146">
        <f>MAX(knrange)</f>
        <v>319.91136187500229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273.07547</v>
      </c>
      <c r="AP35" s="253"/>
    </row>
    <row r="36" spans="2:42" ht="14.25">
      <c r="B36" s="11" t="s">
        <v>396</v>
      </c>
      <c r="C36" s="4">
        <f>abmax/kn</f>
        <v>134.69012151470801</v>
      </c>
      <c r="D36" t="s">
        <v>15</v>
      </c>
      <c r="E36" t="s">
        <v>37</v>
      </c>
      <c r="I36" s="147" t="s">
        <v>57</v>
      </c>
      <c r="J36" s="148">
        <f>MIN(knrange)</f>
        <v>261.11651843622303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686.66469696874992</v>
      </c>
    </row>
    <row r="37" spans="2:42">
      <c r="B37" s="320" t="s">
        <v>493</v>
      </c>
      <c r="C37" s="321">
        <f>SQRT(4*at/PI())</f>
        <v>13.095525533467931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303.75273680280196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552.19095000000004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171.26593750000004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336.12459999999999</v>
      </c>
    </row>
    <row r="40" spans="2:42">
      <c r="B40" s="2" t="s">
        <v>43</v>
      </c>
      <c r="C40" s="40">
        <f>SQRT(4*at/PI())+erate</f>
        <v>13.095525533467931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0.31399999999999678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15</v>
      </c>
      <c r="E45" s="77">
        <f t="shared" ref="E45:E50" si="2">do-osi*(2*C45)</f>
        <v>46.4</v>
      </c>
      <c r="F45" s="17">
        <f t="shared" ref="F45:F50" si="3">lgo-ei*(2*n*C45)</f>
        <v>425</v>
      </c>
      <c r="G45" s="77">
        <f t="shared" ref="G45:G50" si="4">(E45-D45)/2</f>
        <v>15.7</v>
      </c>
      <c r="H45" s="18">
        <f t="shared" ref="H45:H50" si="5">ei*2*n*PI()/4*(E45^2-D45^2)</f>
        <v>15142.162431037445</v>
      </c>
      <c r="I45" s="18">
        <f t="shared" ref="I45:I50" si="6">ci*PI()*D45*F45</f>
        <v>20027.653166634929</v>
      </c>
      <c r="J45" s="18">
        <f t="shared" ref="J45:J50" si="7">osi*PI()*E45*F45</f>
        <v>0</v>
      </c>
      <c r="K45" s="18">
        <f t="shared" ref="K45:K50" si="8">SUM(H45:J45)</f>
        <v>35169.815597672372</v>
      </c>
      <c r="L45" s="17">
        <f>PI()/4*(dto+erate*(two-G45)/two)^2</f>
        <v>134.69012151470801</v>
      </c>
      <c r="M45" s="17">
        <f t="shared" ref="M45:M50" si="9">K45/L45</f>
        <v>261.11651843622303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0.31399999999999678</v>
      </c>
      <c r="D46" s="77">
        <f>dio+ci*(2*C46)</f>
        <v>15.627999999999993</v>
      </c>
      <c r="E46" s="77">
        <f t="shared" si="2"/>
        <v>46.4</v>
      </c>
      <c r="F46" s="17">
        <f t="shared" si="3"/>
        <v>421.86</v>
      </c>
      <c r="G46" s="77">
        <f t="shared" si="4"/>
        <v>15.386000000000003</v>
      </c>
      <c r="H46" s="18">
        <f t="shared" si="5"/>
        <v>14991.095932360633</v>
      </c>
      <c r="I46" s="18">
        <f t="shared" si="6"/>
        <v>20711.980262508492</v>
      </c>
      <c r="J46" s="18">
        <f t="shared" si="7"/>
        <v>0</v>
      </c>
      <c r="K46" s="18">
        <f t="shared" si="8"/>
        <v>35703.076194869122</v>
      </c>
      <c r="L46" s="17">
        <f t="shared" ref="L46:L95" si="10">PI()/4*(dto+erate*(two-G46)/two)^2</f>
        <v>134.69012151470801</v>
      </c>
      <c r="M46" s="17">
        <f t="shared" si="9"/>
        <v>265.0756847893287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0.62799999999999356</v>
      </c>
      <c r="D47" s="77">
        <f t="shared" ref="D47:D95" si="11">dio+ci*(2*C47)</f>
        <v>16.255999999999986</v>
      </c>
      <c r="E47" s="77">
        <f t="shared" si="2"/>
        <v>46.4</v>
      </c>
      <c r="F47" s="17">
        <f t="shared" si="3"/>
        <v>418.72000000000008</v>
      </c>
      <c r="G47" s="77">
        <f t="shared" si="4"/>
        <v>15.072000000000006</v>
      </c>
      <c r="H47" s="18">
        <f t="shared" si="5"/>
        <v>14833.834464298356</v>
      </c>
      <c r="I47" s="18">
        <f t="shared" si="6"/>
        <v>21383.917419611123</v>
      </c>
      <c r="J47" s="18">
        <f t="shared" si="7"/>
        <v>0</v>
      </c>
      <c r="K47" s="18">
        <f t="shared" si="8"/>
        <v>36217.751883909477</v>
      </c>
      <c r="L47" s="17">
        <f t="shared" si="10"/>
        <v>134.69012151470801</v>
      </c>
      <c r="M47" s="17">
        <f t="shared" si="9"/>
        <v>268.89686843110121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0.9419999999999904</v>
      </c>
      <c r="D48" s="77">
        <f t="shared" si="11"/>
        <v>16.883999999999979</v>
      </c>
      <c r="E48" s="77">
        <f t="shared" si="2"/>
        <v>46.4</v>
      </c>
      <c r="F48" s="17">
        <f t="shared" si="3"/>
        <v>415.5800000000001</v>
      </c>
      <c r="G48" s="77">
        <f t="shared" si="4"/>
        <v>14.75800000000001</v>
      </c>
      <c r="H48" s="18">
        <f t="shared" si="5"/>
        <v>14670.378026850613</v>
      </c>
      <c r="I48" s="18">
        <f t="shared" si="6"/>
        <v>22043.464637942816</v>
      </c>
      <c r="J48" s="18">
        <f t="shared" si="7"/>
        <v>0</v>
      </c>
      <c r="K48" s="18">
        <f t="shared" si="8"/>
        <v>36713.842664793425</v>
      </c>
      <c r="L48" s="17">
        <f t="shared" si="10"/>
        <v>134.69012151470801</v>
      </c>
      <c r="M48" s="17">
        <f t="shared" si="9"/>
        <v>272.5800693615405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1.2559999999999871</v>
      </c>
      <c r="D49" s="77">
        <f t="shared" si="11"/>
        <v>17.511999999999976</v>
      </c>
      <c r="E49" s="77">
        <f t="shared" si="2"/>
        <v>46.4</v>
      </c>
      <c r="F49" s="17">
        <f t="shared" si="3"/>
        <v>412.44000000000011</v>
      </c>
      <c r="G49" s="77">
        <f t="shared" si="4"/>
        <v>14.444000000000011</v>
      </c>
      <c r="H49" s="18">
        <f t="shared" si="5"/>
        <v>14500.726620017398</v>
      </c>
      <c r="I49" s="18">
        <f t="shared" si="6"/>
        <v>22690.621917503584</v>
      </c>
      <c r="J49" s="18">
        <f t="shared" si="7"/>
        <v>0</v>
      </c>
      <c r="K49" s="18">
        <f t="shared" si="8"/>
        <v>37191.348537520986</v>
      </c>
      <c r="L49" s="17">
        <f t="shared" si="10"/>
        <v>134.69012151470801</v>
      </c>
      <c r="M49" s="17">
        <f t="shared" si="9"/>
        <v>276.12528758064661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1.5699999999999839</v>
      </c>
      <c r="D50" s="77">
        <f t="shared" si="11"/>
        <v>18.139999999999969</v>
      </c>
      <c r="E50" s="77">
        <f t="shared" si="2"/>
        <v>46.4</v>
      </c>
      <c r="F50" s="17">
        <f t="shared" si="3"/>
        <v>409.30000000000018</v>
      </c>
      <c r="G50" s="77">
        <f t="shared" si="4"/>
        <v>14.130000000000015</v>
      </c>
      <c r="H50" s="18">
        <f t="shared" si="5"/>
        <v>14324.880243798721</v>
      </c>
      <c r="I50" s="18">
        <f t="shared" si="6"/>
        <v>23325.389258293413</v>
      </c>
      <c r="J50" s="18">
        <f t="shared" si="7"/>
        <v>0</v>
      </c>
      <c r="K50" s="18">
        <f t="shared" si="8"/>
        <v>37650.269502092138</v>
      </c>
      <c r="L50" s="17">
        <f t="shared" si="10"/>
        <v>134.69012151470801</v>
      </c>
      <c r="M50" s="17">
        <f t="shared" si="9"/>
        <v>279.53252308841945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1.8839999999999806</v>
      </c>
      <c r="D51" s="77">
        <f t="shared" si="11"/>
        <v>18.767999999999962</v>
      </c>
      <c r="E51" s="77">
        <f t="shared" ref="E51:E95" si="14">do-osi*(2*C51)</f>
        <v>46.4</v>
      </c>
      <c r="F51" s="17">
        <f t="shared" ref="F51:F95" si="15">lgo-ei*(2*n*C51)</f>
        <v>406.1600000000002</v>
      </c>
      <c r="G51" s="77">
        <f t="shared" ref="G51:G95" si="16">(E51-D51)/2</f>
        <v>13.816000000000018</v>
      </c>
      <c r="H51" s="18">
        <f t="shared" ref="H51:H95" si="17">ei*2*n*PI()/4*(E51^2-D51^2)</f>
        <v>14142.838898194579</v>
      </c>
      <c r="I51" s="18">
        <f t="shared" ref="I51:I95" si="18">ci*PI()*D51*F51</f>
        <v>23947.766660312307</v>
      </c>
      <c r="J51" s="18">
        <f t="shared" ref="J51:J95" si="19">osi*PI()*E51*F51</f>
        <v>0</v>
      </c>
      <c r="K51" s="18">
        <f t="shared" ref="K51:K95" si="20">SUM(H51:J51)</f>
        <v>38090.605558506883</v>
      </c>
      <c r="L51" s="17">
        <f t="shared" si="10"/>
        <v>134.69012151470801</v>
      </c>
      <c r="M51" s="17">
        <f t="shared" ref="M51:M95" si="21">K51/L51</f>
        <v>282.80177588485901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2.1979999999999773</v>
      </c>
      <c r="D52" s="77">
        <f t="shared" si="11"/>
        <v>19.395999999999955</v>
      </c>
      <c r="E52" s="77">
        <f t="shared" si="14"/>
        <v>46.4</v>
      </c>
      <c r="F52" s="17">
        <f t="shared" si="15"/>
        <v>403.02000000000021</v>
      </c>
      <c r="G52" s="77">
        <f t="shared" si="16"/>
        <v>13.502000000000022</v>
      </c>
      <c r="H52" s="18">
        <f t="shared" si="17"/>
        <v>13954.602583204967</v>
      </c>
      <c r="I52" s="18">
        <f t="shared" si="18"/>
        <v>24557.754123560269</v>
      </c>
      <c r="J52" s="18">
        <f t="shared" si="19"/>
        <v>0</v>
      </c>
      <c r="K52" s="18">
        <f t="shared" si="20"/>
        <v>38512.356706765233</v>
      </c>
      <c r="L52" s="17">
        <f t="shared" si="10"/>
        <v>134.69012151470801</v>
      </c>
      <c r="M52" s="17">
        <f t="shared" si="21"/>
        <v>285.93304596996541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2.5119999999999743</v>
      </c>
      <c r="D53" s="77">
        <f t="shared" si="11"/>
        <v>20.023999999999948</v>
      </c>
      <c r="E53" s="77">
        <f t="shared" si="14"/>
        <v>46.4</v>
      </c>
      <c r="F53" s="17">
        <f t="shared" si="15"/>
        <v>399.88000000000028</v>
      </c>
      <c r="G53" s="77">
        <f t="shared" si="16"/>
        <v>13.188000000000025</v>
      </c>
      <c r="H53" s="18">
        <f t="shared" si="17"/>
        <v>13760.17129882989</v>
      </c>
      <c r="I53" s="18">
        <f t="shared" si="18"/>
        <v>25155.351648037304</v>
      </c>
      <c r="J53" s="18">
        <f t="shared" si="19"/>
        <v>0</v>
      </c>
      <c r="K53" s="18">
        <f t="shared" si="20"/>
        <v>38915.52294686719</v>
      </c>
      <c r="L53" s="17">
        <f t="shared" si="10"/>
        <v>134.69012151470801</v>
      </c>
      <c r="M53" s="17">
        <f t="shared" si="21"/>
        <v>288.92633334373863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2.8259999999999712</v>
      </c>
      <c r="D54" s="77">
        <f t="shared" si="11"/>
        <v>20.651999999999944</v>
      </c>
      <c r="E54" s="77">
        <f t="shared" si="14"/>
        <v>46.4</v>
      </c>
      <c r="F54" s="17">
        <f t="shared" si="15"/>
        <v>396.74000000000029</v>
      </c>
      <c r="G54" s="77">
        <f t="shared" si="16"/>
        <v>12.874000000000027</v>
      </c>
      <c r="H54" s="18">
        <f t="shared" si="17"/>
        <v>13559.545045069344</v>
      </c>
      <c r="I54" s="18">
        <f t="shared" si="18"/>
        <v>25740.559233743399</v>
      </c>
      <c r="J54" s="18">
        <f t="shared" si="19"/>
        <v>0</v>
      </c>
      <c r="K54" s="18">
        <f t="shared" si="20"/>
        <v>39300.104278812745</v>
      </c>
      <c r="L54" s="17">
        <f t="shared" si="10"/>
        <v>134.69012151470801</v>
      </c>
      <c r="M54" s="17">
        <f t="shared" si="21"/>
        <v>291.78163800617864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3.1399999999999681</v>
      </c>
      <c r="D55" s="77">
        <f t="shared" si="11"/>
        <v>21.279999999999937</v>
      </c>
      <c r="E55" s="77">
        <f t="shared" si="14"/>
        <v>46.4</v>
      </c>
      <c r="F55" s="17">
        <f t="shared" si="15"/>
        <v>393.60000000000031</v>
      </c>
      <c r="G55" s="77">
        <f t="shared" si="16"/>
        <v>12.560000000000031</v>
      </c>
      <c r="H55" s="18">
        <f t="shared" si="17"/>
        <v>13352.723821923333</v>
      </c>
      <c r="I55" s="18">
        <f t="shared" si="18"/>
        <v>26313.376880678563</v>
      </c>
      <c r="J55" s="18">
        <f t="shared" si="19"/>
        <v>0</v>
      </c>
      <c r="K55" s="18">
        <f t="shared" si="20"/>
        <v>39666.100702601892</v>
      </c>
      <c r="L55" s="17">
        <f t="shared" si="10"/>
        <v>134.69012151470801</v>
      </c>
      <c r="M55" s="17">
        <f t="shared" si="21"/>
        <v>294.49895995728536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3.4539999999999651</v>
      </c>
      <c r="D56" s="77">
        <f t="shared" si="11"/>
        <v>21.90799999999993</v>
      </c>
      <c r="E56" s="77">
        <f t="shared" si="14"/>
        <v>46.4</v>
      </c>
      <c r="F56" s="17">
        <f t="shared" si="15"/>
        <v>390.46000000000038</v>
      </c>
      <c r="G56" s="77">
        <f t="shared" si="16"/>
        <v>12.246000000000034</v>
      </c>
      <c r="H56" s="18">
        <f t="shared" si="17"/>
        <v>13139.707629391854</v>
      </c>
      <c r="I56" s="18">
        <f t="shared" si="18"/>
        <v>26873.804588842791</v>
      </c>
      <c r="J56" s="18">
        <f t="shared" si="19"/>
        <v>0</v>
      </c>
      <c r="K56" s="18">
        <f t="shared" si="20"/>
        <v>40013.512218234646</v>
      </c>
      <c r="L56" s="17">
        <f t="shared" si="10"/>
        <v>134.69012151470801</v>
      </c>
      <c r="M56" s="17">
        <f t="shared" si="21"/>
        <v>297.07829919705887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3.767999999999962</v>
      </c>
      <c r="D57" s="77">
        <f t="shared" si="11"/>
        <v>22.535999999999923</v>
      </c>
      <c r="E57" s="77">
        <f t="shared" si="14"/>
        <v>46.4</v>
      </c>
      <c r="F57" s="17">
        <f t="shared" si="15"/>
        <v>387.32000000000039</v>
      </c>
      <c r="G57" s="77">
        <f t="shared" si="16"/>
        <v>11.932000000000038</v>
      </c>
      <c r="H57" s="18">
        <f t="shared" si="17"/>
        <v>12920.496467474912</v>
      </c>
      <c r="I57" s="18">
        <f t="shared" si="18"/>
        <v>27421.842358236088</v>
      </c>
      <c r="J57" s="18">
        <f t="shared" si="19"/>
        <v>0</v>
      </c>
      <c r="K57" s="18">
        <f t="shared" si="20"/>
        <v>40342.338825710998</v>
      </c>
      <c r="L57" s="17">
        <f t="shared" si="10"/>
        <v>134.69012151470801</v>
      </c>
      <c r="M57" s="17">
        <f t="shared" si="21"/>
        <v>299.51965572549921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4.081999999999959</v>
      </c>
      <c r="D58" s="77">
        <f t="shared" si="11"/>
        <v>23.163999999999916</v>
      </c>
      <c r="E58" s="77">
        <f t="shared" si="14"/>
        <v>46.4</v>
      </c>
      <c r="F58" s="17">
        <f t="shared" si="15"/>
        <v>384.1800000000004</v>
      </c>
      <c r="G58" s="77">
        <f t="shared" si="16"/>
        <v>11.618000000000041</v>
      </c>
      <c r="H58" s="18">
        <f t="shared" si="17"/>
        <v>12695.090336172501</v>
      </c>
      <c r="I58" s="18">
        <f t="shared" si="18"/>
        <v>27957.490188858446</v>
      </c>
      <c r="J58" s="18">
        <f t="shared" si="19"/>
        <v>0</v>
      </c>
      <c r="K58" s="18">
        <f t="shared" si="20"/>
        <v>40652.58052503095</v>
      </c>
      <c r="L58" s="17">
        <f t="shared" si="10"/>
        <v>134.69012151470801</v>
      </c>
      <c r="M58" s="17">
        <f t="shared" si="21"/>
        <v>301.82302954260632</v>
      </c>
      <c r="N58" s="4"/>
      <c r="O58" s="4"/>
    </row>
    <row r="59" spans="2:28">
      <c r="B59" s="13">
        <f t="shared" si="12"/>
        <v>14</v>
      </c>
      <c r="C59" s="19">
        <f t="shared" si="13"/>
        <v>4.3959999999999555</v>
      </c>
      <c r="D59" s="77">
        <f t="shared" si="11"/>
        <v>23.791999999999909</v>
      </c>
      <c r="E59" s="77">
        <f t="shared" si="14"/>
        <v>46.4</v>
      </c>
      <c r="F59" s="17">
        <f t="shared" si="15"/>
        <v>381.04000000000042</v>
      </c>
      <c r="G59" s="77">
        <f t="shared" si="16"/>
        <v>11.304000000000045</v>
      </c>
      <c r="H59" s="18">
        <f t="shared" si="17"/>
        <v>12463.489235484623</v>
      </c>
      <c r="I59" s="18">
        <f t="shared" si="18"/>
        <v>28480.748080709876</v>
      </c>
      <c r="J59" s="18">
        <f t="shared" si="19"/>
        <v>0</v>
      </c>
      <c r="K59" s="18">
        <f t="shared" si="20"/>
        <v>40944.2373161945</v>
      </c>
      <c r="L59" s="17">
        <f t="shared" si="10"/>
        <v>134.69012151470801</v>
      </c>
      <c r="M59" s="17">
        <f t="shared" si="21"/>
        <v>303.98842064838016</v>
      </c>
      <c r="N59" s="4"/>
      <c r="O59" s="4"/>
    </row>
    <row r="60" spans="2:28">
      <c r="B60" s="13">
        <f t="shared" si="12"/>
        <v>15</v>
      </c>
      <c r="C60" s="19">
        <f t="shared" si="13"/>
        <v>4.709999999999952</v>
      </c>
      <c r="D60" s="77">
        <f t="shared" si="11"/>
        <v>24.419999999999902</v>
      </c>
      <c r="E60" s="77">
        <f t="shared" si="14"/>
        <v>46.4</v>
      </c>
      <c r="F60" s="17">
        <f t="shared" si="15"/>
        <v>377.90000000000049</v>
      </c>
      <c r="G60" s="77">
        <f t="shared" si="16"/>
        <v>10.990000000000048</v>
      </c>
      <c r="H60" s="18">
        <f t="shared" si="17"/>
        <v>12225.69316541128</v>
      </c>
      <c r="I60" s="18">
        <f t="shared" si="18"/>
        <v>28991.616033790375</v>
      </c>
      <c r="J60" s="18">
        <f t="shared" si="19"/>
        <v>0</v>
      </c>
      <c r="K60" s="18">
        <f t="shared" si="20"/>
        <v>41217.309199201656</v>
      </c>
      <c r="L60" s="17">
        <f t="shared" si="10"/>
        <v>134.69012151470801</v>
      </c>
      <c r="M60" s="17">
        <f t="shared" si="21"/>
        <v>306.01582904282088</v>
      </c>
      <c r="N60" s="4"/>
      <c r="O60" s="4"/>
    </row>
    <row r="61" spans="2:28">
      <c r="B61" s="13">
        <f t="shared" si="12"/>
        <v>16</v>
      </c>
      <c r="C61" s="19">
        <f t="shared" si="13"/>
        <v>5.0239999999999485</v>
      </c>
      <c r="D61" s="77">
        <f t="shared" si="11"/>
        <v>25.047999999999895</v>
      </c>
      <c r="E61" s="77">
        <f t="shared" si="14"/>
        <v>46.4</v>
      </c>
      <c r="F61" s="17">
        <f t="shared" si="15"/>
        <v>374.7600000000005</v>
      </c>
      <c r="G61" s="77">
        <f t="shared" si="16"/>
        <v>10.676000000000052</v>
      </c>
      <c r="H61" s="18">
        <f t="shared" si="17"/>
        <v>11981.702125952468</v>
      </c>
      <c r="I61" s="18">
        <f t="shared" si="18"/>
        <v>29490.094048099934</v>
      </c>
      <c r="J61" s="18">
        <f t="shared" si="19"/>
        <v>0</v>
      </c>
      <c r="K61" s="18">
        <f t="shared" si="20"/>
        <v>41471.796174052404</v>
      </c>
      <c r="L61" s="17">
        <f t="shared" si="10"/>
        <v>134.69012151470801</v>
      </c>
      <c r="M61" s="17">
        <f t="shared" si="21"/>
        <v>307.90525472592827</v>
      </c>
      <c r="N61" s="4"/>
      <c r="O61" s="4"/>
    </row>
    <row r="62" spans="2:28">
      <c r="B62" s="13">
        <f t="shared" si="12"/>
        <v>17</v>
      </c>
      <c r="C62" s="19">
        <f t="shared" si="13"/>
        <v>5.337999999999945</v>
      </c>
      <c r="D62" s="77">
        <f t="shared" si="11"/>
        <v>25.675999999999888</v>
      </c>
      <c r="E62" s="77">
        <f t="shared" si="14"/>
        <v>46.4</v>
      </c>
      <c r="F62" s="17">
        <f t="shared" si="15"/>
        <v>371.62000000000057</v>
      </c>
      <c r="G62" s="77">
        <f t="shared" si="16"/>
        <v>10.362000000000055</v>
      </c>
      <c r="H62" s="18">
        <f t="shared" si="17"/>
        <v>11731.516117108193</v>
      </c>
      <c r="I62" s="18">
        <f t="shared" si="18"/>
        <v>29976.182123638569</v>
      </c>
      <c r="J62" s="18">
        <f t="shared" si="19"/>
        <v>0</v>
      </c>
      <c r="K62" s="18">
        <f t="shared" si="20"/>
        <v>41707.698240746759</v>
      </c>
      <c r="L62" s="17">
        <f t="shared" si="10"/>
        <v>134.69012151470801</v>
      </c>
      <c r="M62" s="17">
        <f t="shared" si="21"/>
        <v>309.65669769770255</v>
      </c>
      <c r="N62" s="4"/>
      <c r="O62" s="4"/>
    </row>
    <row r="63" spans="2:28">
      <c r="B63" s="13">
        <f t="shared" si="12"/>
        <v>18</v>
      </c>
      <c r="C63" s="19">
        <f t="shared" si="13"/>
        <v>5.6519999999999415</v>
      </c>
      <c r="D63" s="77">
        <f t="shared" si="11"/>
        <v>26.303999999999881</v>
      </c>
      <c r="E63" s="77">
        <f t="shared" si="14"/>
        <v>46.4</v>
      </c>
      <c r="F63" s="17">
        <f t="shared" si="15"/>
        <v>368.48000000000059</v>
      </c>
      <c r="G63" s="77">
        <f t="shared" si="16"/>
        <v>10.048000000000059</v>
      </c>
      <c r="H63" s="18">
        <f t="shared" si="17"/>
        <v>11475.13513887845</v>
      </c>
      <c r="I63" s="18">
        <f t="shared" si="18"/>
        <v>30449.880260406258</v>
      </c>
      <c r="J63" s="18">
        <f t="shared" si="19"/>
        <v>0</v>
      </c>
      <c r="K63" s="18">
        <f t="shared" si="20"/>
        <v>41925.015399284704</v>
      </c>
      <c r="L63" s="17">
        <f t="shared" si="10"/>
        <v>134.69012151470801</v>
      </c>
      <c r="M63" s="17">
        <f t="shared" si="21"/>
        <v>311.2701579581435</v>
      </c>
      <c r="N63" s="4"/>
      <c r="O63" s="4"/>
    </row>
    <row r="64" spans="2:28">
      <c r="B64" s="13">
        <f t="shared" si="12"/>
        <v>19</v>
      </c>
      <c r="C64" s="19">
        <f t="shared" si="13"/>
        <v>5.965999999999938</v>
      </c>
      <c r="D64" s="77">
        <f t="shared" si="11"/>
        <v>26.931999999999874</v>
      </c>
      <c r="E64" s="77">
        <f t="shared" si="14"/>
        <v>46.4</v>
      </c>
      <c r="F64" s="17">
        <f t="shared" si="15"/>
        <v>365.3400000000006</v>
      </c>
      <c r="G64" s="77">
        <f t="shared" si="16"/>
        <v>9.7340000000000622</v>
      </c>
      <c r="H64" s="18">
        <f t="shared" si="17"/>
        <v>11212.559191263235</v>
      </c>
      <c r="I64" s="18">
        <f t="shared" si="18"/>
        <v>30911.188458403023</v>
      </c>
      <c r="J64" s="18">
        <f t="shared" si="19"/>
        <v>0</v>
      </c>
      <c r="K64" s="18">
        <f t="shared" si="20"/>
        <v>42123.747649666257</v>
      </c>
      <c r="L64" s="17">
        <f t="shared" si="10"/>
        <v>134.69012151470801</v>
      </c>
      <c r="M64" s="17">
        <f t="shared" si="21"/>
        <v>312.74563550725128</v>
      </c>
      <c r="N64" s="4"/>
      <c r="O64" s="4"/>
    </row>
    <row r="65" spans="2:15">
      <c r="B65" s="13">
        <f t="shared" si="12"/>
        <v>20</v>
      </c>
      <c r="C65" s="19">
        <f t="shared" si="13"/>
        <v>6.2799999999999345</v>
      </c>
      <c r="D65" s="77">
        <f t="shared" si="11"/>
        <v>27.559999999999867</v>
      </c>
      <c r="E65" s="77">
        <f t="shared" si="14"/>
        <v>46.4</v>
      </c>
      <c r="F65" s="17">
        <f t="shared" si="15"/>
        <v>362.20000000000067</v>
      </c>
      <c r="G65" s="77">
        <f t="shared" si="16"/>
        <v>9.4200000000000657</v>
      </c>
      <c r="H65" s="18">
        <f t="shared" si="17"/>
        <v>10943.788274262559</v>
      </c>
      <c r="I65" s="18">
        <f t="shared" si="18"/>
        <v>31360.106717628856</v>
      </c>
      <c r="J65" s="18">
        <f t="shared" si="19"/>
        <v>0</v>
      </c>
      <c r="K65" s="18">
        <f t="shared" si="20"/>
        <v>42303.894991891415</v>
      </c>
      <c r="L65" s="17">
        <f t="shared" si="10"/>
        <v>134.69012151470801</v>
      </c>
      <c r="M65" s="17">
        <f t="shared" si="21"/>
        <v>314.08313034502589</v>
      </c>
      <c r="N65" s="4"/>
      <c r="O65" s="4"/>
    </row>
    <row r="66" spans="2:15">
      <c r="B66" s="13">
        <f t="shared" si="12"/>
        <v>21</v>
      </c>
      <c r="C66" s="19">
        <f t="shared" si="13"/>
        <v>6.593999999999931</v>
      </c>
      <c r="D66" s="77">
        <f t="shared" si="11"/>
        <v>28.18799999999986</v>
      </c>
      <c r="E66" s="77">
        <f t="shared" si="14"/>
        <v>46.4</v>
      </c>
      <c r="F66" s="17">
        <f t="shared" si="15"/>
        <v>359.06000000000068</v>
      </c>
      <c r="G66" s="77">
        <f t="shared" si="16"/>
        <v>9.1060000000000692</v>
      </c>
      <c r="H66" s="18">
        <f t="shared" si="17"/>
        <v>10668.822387876417</v>
      </c>
      <c r="I66" s="18">
        <f t="shared" si="18"/>
        <v>31796.635038083747</v>
      </c>
      <c r="J66" s="18">
        <f t="shared" si="19"/>
        <v>0</v>
      </c>
      <c r="K66" s="18">
        <f t="shared" si="20"/>
        <v>42465.457425960165</v>
      </c>
      <c r="L66" s="17">
        <f t="shared" si="10"/>
        <v>134.69012151470801</v>
      </c>
      <c r="M66" s="17">
        <f t="shared" si="21"/>
        <v>315.28264247146723</v>
      </c>
      <c r="N66" s="4"/>
      <c r="O66" s="4"/>
    </row>
    <row r="67" spans="2:15">
      <c r="B67" s="13">
        <f t="shared" si="12"/>
        <v>22</v>
      </c>
      <c r="C67" s="19">
        <f t="shared" si="13"/>
        <v>6.9079999999999275</v>
      </c>
      <c r="D67" s="77">
        <f t="shared" si="11"/>
        <v>28.815999999999853</v>
      </c>
      <c r="E67" s="77">
        <f t="shared" si="14"/>
        <v>46.4</v>
      </c>
      <c r="F67" s="17">
        <f t="shared" si="15"/>
        <v>355.92000000000075</v>
      </c>
      <c r="G67" s="77">
        <f t="shared" si="16"/>
        <v>8.7920000000000726</v>
      </c>
      <c r="H67" s="18">
        <f t="shared" si="17"/>
        <v>10387.661532104805</v>
      </c>
      <c r="I67" s="18">
        <f t="shared" si="18"/>
        <v>32220.773419767716</v>
      </c>
      <c r="J67" s="18">
        <f t="shared" si="19"/>
        <v>0</v>
      </c>
      <c r="K67" s="18">
        <f t="shared" si="20"/>
        <v>42608.434951872521</v>
      </c>
      <c r="L67" s="17">
        <f t="shared" si="10"/>
        <v>134.69012151470801</v>
      </c>
      <c r="M67" s="17">
        <f t="shared" si="21"/>
        <v>316.3441718865754</v>
      </c>
      <c r="N67" s="4"/>
      <c r="O67" s="4"/>
    </row>
    <row r="68" spans="2:15">
      <c r="B68" s="13">
        <f t="shared" si="12"/>
        <v>23</v>
      </c>
      <c r="C68" s="19">
        <f t="shared" si="13"/>
        <v>7.221999999999924</v>
      </c>
      <c r="D68" s="77">
        <f t="shared" si="11"/>
        <v>29.443999999999846</v>
      </c>
      <c r="E68" s="77">
        <f t="shared" si="14"/>
        <v>46.4</v>
      </c>
      <c r="F68" s="17">
        <f t="shared" si="15"/>
        <v>352.78000000000077</v>
      </c>
      <c r="G68" s="77">
        <f t="shared" si="16"/>
        <v>8.4780000000000761</v>
      </c>
      <c r="H68" s="18">
        <f t="shared" si="17"/>
        <v>10100.305706947727</v>
      </c>
      <c r="I68" s="18">
        <f t="shared" si="18"/>
        <v>32632.52186268074</v>
      </c>
      <c r="J68" s="18">
        <f t="shared" si="19"/>
        <v>0</v>
      </c>
      <c r="K68" s="18">
        <f t="shared" si="20"/>
        <v>42732.827569628469</v>
      </c>
      <c r="L68" s="17">
        <f t="shared" si="10"/>
        <v>134.69012151470801</v>
      </c>
      <c r="M68" s="17">
        <f t="shared" si="21"/>
        <v>317.26771859035028</v>
      </c>
      <c r="N68" s="4"/>
      <c r="O68" s="4"/>
    </row>
    <row r="69" spans="2:15">
      <c r="B69" s="13">
        <f t="shared" si="12"/>
        <v>24</v>
      </c>
      <c r="C69" s="19">
        <f t="shared" si="13"/>
        <v>7.5359999999999205</v>
      </c>
      <c r="D69" s="77">
        <f t="shared" si="11"/>
        <v>30.071999999999839</v>
      </c>
      <c r="E69" s="77">
        <f t="shared" si="14"/>
        <v>46.4</v>
      </c>
      <c r="F69" s="17">
        <f t="shared" si="15"/>
        <v>349.64000000000078</v>
      </c>
      <c r="G69" s="77">
        <f t="shared" si="16"/>
        <v>8.1640000000000796</v>
      </c>
      <c r="H69" s="18">
        <f t="shared" si="17"/>
        <v>9806.7549124051839</v>
      </c>
      <c r="I69" s="18">
        <f t="shared" si="18"/>
        <v>33031.880366822836</v>
      </c>
      <c r="J69" s="18">
        <f t="shared" si="19"/>
        <v>0</v>
      </c>
      <c r="K69" s="18">
        <f t="shared" si="20"/>
        <v>42838.635279228023</v>
      </c>
      <c r="L69" s="17">
        <f t="shared" si="10"/>
        <v>134.69012151470801</v>
      </c>
      <c r="M69" s="17">
        <f t="shared" si="21"/>
        <v>318.05328258279201</v>
      </c>
      <c r="N69" s="4"/>
      <c r="O69" s="4"/>
    </row>
    <row r="70" spans="2:15">
      <c r="B70" s="13">
        <f t="shared" si="12"/>
        <v>25</v>
      </c>
      <c r="C70" s="19">
        <f t="shared" si="13"/>
        <v>7.849999999999917</v>
      </c>
      <c r="D70" s="77">
        <f t="shared" si="11"/>
        <v>30.699999999999832</v>
      </c>
      <c r="E70" s="77">
        <f t="shared" si="14"/>
        <v>46.4</v>
      </c>
      <c r="F70" s="17">
        <f t="shared" si="15"/>
        <v>346.5000000000008</v>
      </c>
      <c r="G70" s="77">
        <f t="shared" si="16"/>
        <v>7.8500000000000831</v>
      </c>
      <c r="H70" s="18">
        <f t="shared" si="17"/>
        <v>9507.0091484771729</v>
      </c>
      <c r="I70" s="18">
        <f t="shared" si="18"/>
        <v>33418.848932194</v>
      </c>
      <c r="J70" s="18">
        <f t="shared" si="19"/>
        <v>0</v>
      </c>
      <c r="K70" s="18">
        <f t="shared" si="20"/>
        <v>42925.858080671169</v>
      </c>
      <c r="L70" s="17">
        <f t="shared" si="10"/>
        <v>134.69012151470801</v>
      </c>
      <c r="M70" s="17">
        <f t="shared" si="21"/>
        <v>318.70086386390045</v>
      </c>
      <c r="N70" s="4"/>
      <c r="O70" s="4"/>
    </row>
    <row r="71" spans="2:15">
      <c r="B71" s="13">
        <f t="shared" si="12"/>
        <v>26</v>
      </c>
      <c r="C71" s="19">
        <f t="shared" si="13"/>
        <v>8.1639999999999144</v>
      </c>
      <c r="D71" s="77">
        <f t="shared" si="11"/>
        <v>31.327999999999829</v>
      </c>
      <c r="E71" s="77">
        <f t="shared" si="14"/>
        <v>46.4</v>
      </c>
      <c r="F71" s="17">
        <f t="shared" si="15"/>
        <v>343.36000000000087</v>
      </c>
      <c r="G71" s="77">
        <f t="shared" si="16"/>
        <v>7.5360000000000849</v>
      </c>
      <c r="H71" s="18">
        <f t="shared" si="17"/>
        <v>9201.0684151636942</v>
      </c>
      <c r="I71" s="18">
        <f t="shared" si="18"/>
        <v>33793.427558794232</v>
      </c>
      <c r="J71" s="18">
        <f t="shared" si="19"/>
        <v>0</v>
      </c>
      <c r="K71" s="18">
        <f t="shared" si="20"/>
        <v>42994.495973957928</v>
      </c>
      <c r="L71" s="17">
        <f t="shared" si="10"/>
        <v>134.69012151470801</v>
      </c>
      <c r="M71" s="17">
        <f t="shared" si="21"/>
        <v>319.21046243367579</v>
      </c>
      <c r="N71" s="4"/>
      <c r="O71" s="4"/>
    </row>
    <row r="72" spans="2:15">
      <c r="B72" s="13">
        <f t="shared" si="12"/>
        <v>27</v>
      </c>
      <c r="C72" s="19">
        <f t="shared" si="13"/>
        <v>8.4779999999999109</v>
      </c>
      <c r="D72" s="77">
        <f t="shared" si="11"/>
        <v>31.955999999999822</v>
      </c>
      <c r="E72" s="77">
        <f t="shared" si="14"/>
        <v>46.4</v>
      </c>
      <c r="F72" s="17">
        <f t="shared" si="15"/>
        <v>340.22000000000088</v>
      </c>
      <c r="G72" s="77">
        <f t="shared" si="16"/>
        <v>7.2220000000000883</v>
      </c>
      <c r="H72" s="18">
        <f t="shared" si="17"/>
        <v>8888.9327124647516</v>
      </c>
      <c r="I72" s="18">
        <f t="shared" si="18"/>
        <v>34155.616246623533</v>
      </c>
      <c r="J72" s="18">
        <f t="shared" si="19"/>
        <v>0</v>
      </c>
      <c r="K72" s="18">
        <f t="shared" si="20"/>
        <v>43044.548959088286</v>
      </c>
      <c r="L72" s="17">
        <f t="shared" si="10"/>
        <v>134.69012151470801</v>
      </c>
      <c r="M72" s="17">
        <f t="shared" si="21"/>
        <v>319.5820782921179</v>
      </c>
      <c r="N72" s="4"/>
      <c r="O72" s="4"/>
    </row>
    <row r="73" spans="2:15">
      <c r="B73" s="13">
        <f t="shared" si="12"/>
        <v>28</v>
      </c>
      <c r="C73" s="19">
        <f t="shared" si="13"/>
        <v>8.7919999999999074</v>
      </c>
      <c r="D73" s="77">
        <f t="shared" si="11"/>
        <v>32.583999999999818</v>
      </c>
      <c r="E73" s="77">
        <f t="shared" si="14"/>
        <v>46.4</v>
      </c>
      <c r="F73" s="17">
        <f t="shared" si="15"/>
        <v>337.08000000000095</v>
      </c>
      <c r="G73" s="77">
        <f t="shared" si="16"/>
        <v>6.9080000000000901</v>
      </c>
      <c r="H73" s="18">
        <f t="shared" si="17"/>
        <v>8570.6020403803377</v>
      </c>
      <c r="I73" s="18">
        <f t="shared" si="18"/>
        <v>34505.414995681902</v>
      </c>
      <c r="J73" s="18">
        <f t="shared" si="19"/>
        <v>0</v>
      </c>
      <c r="K73" s="18">
        <f t="shared" si="20"/>
        <v>43076.017036062243</v>
      </c>
      <c r="L73" s="17">
        <f t="shared" si="10"/>
        <v>134.69012151470801</v>
      </c>
      <c r="M73" s="17">
        <f t="shared" si="21"/>
        <v>319.81571143922673</v>
      </c>
      <c r="N73" s="4"/>
      <c r="O73" s="4"/>
    </row>
    <row r="74" spans="2:15">
      <c r="B74" s="13">
        <f t="shared" si="12"/>
        <v>29</v>
      </c>
      <c r="C74" s="19">
        <f t="shared" si="13"/>
        <v>9.1059999999999039</v>
      </c>
      <c r="D74" s="77">
        <f t="shared" si="11"/>
        <v>33.211999999999804</v>
      </c>
      <c r="E74" s="77">
        <f t="shared" si="14"/>
        <v>46.4</v>
      </c>
      <c r="F74" s="17">
        <f t="shared" si="15"/>
        <v>333.94000000000096</v>
      </c>
      <c r="G74" s="77">
        <f t="shared" si="16"/>
        <v>6.5940000000000971</v>
      </c>
      <c r="H74" s="18">
        <f t="shared" si="17"/>
        <v>8246.0763989104653</v>
      </c>
      <c r="I74" s="18">
        <f t="shared" si="18"/>
        <v>34842.823805969318</v>
      </c>
      <c r="J74" s="18">
        <f t="shared" si="19"/>
        <v>0</v>
      </c>
      <c r="K74" s="18">
        <f t="shared" si="20"/>
        <v>43088.900204879785</v>
      </c>
      <c r="L74" s="17">
        <f t="shared" si="10"/>
        <v>134.69012151470801</v>
      </c>
      <c r="M74" s="17">
        <f t="shared" si="21"/>
        <v>319.91136187500229</v>
      </c>
      <c r="N74" s="4"/>
      <c r="O74" s="4"/>
    </row>
    <row r="75" spans="2:15">
      <c r="B75" s="13">
        <f t="shared" si="12"/>
        <v>30</v>
      </c>
      <c r="C75" s="19">
        <f t="shared" si="13"/>
        <v>9.4199999999999005</v>
      </c>
      <c r="D75" s="77">
        <f t="shared" si="11"/>
        <v>33.839999999999804</v>
      </c>
      <c r="E75" s="77">
        <f t="shared" si="14"/>
        <v>46.4</v>
      </c>
      <c r="F75" s="17">
        <f t="shared" si="15"/>
        <v>330.80000000000098</v>
      </c>
      <c r="G75" s="77">
        <f t="shared" si="16"/>
        <v>6.2800000000000971</v>
      </c>
      <c r="H75" s="18">
        <f t="shared" si="17"/>
        <v>7915.3557880551161</v>
      </c>
      <c r="I75" s="18">
        <f t="shared" si="18"/>
        <v>35167.842677485824</v>
      </c>
      <c r="J75" s="18">
        <f t="shared" si="19"/>
        <v>0</v>
      </c>
      <c r="K75" s="18">
        <f t="shared" si="20"/>
        <v>43083.19846554094</v>
      </c>
      <c r="L75" s="17">
        <f t="shared" si="10"/>
        <v>134.69012151470801</v>
      </c>
      <c r="M75" s="17">
        <f t="shared" si="21"/>
        <v>319.86902959944467</v>
      </c>
      <c r="N75" s="4"/>
      <c r="O75" s="4"/>
    </row>
    <row r="76" spans="2:15">
      <c r="B76" s="13">
        <f t="shared" si="12"/>
        <v>31</v>
      </c>
      <c r="C76" s="19">
        <f t="shared" si="13"/>
        <v>9.733999999999897</v>
      </c>
      <c r="D76" s="77">
        <f t="shared" si="11"/>
        <v>34.46799999999979</v>
      </c>
      <c r="E76" s="77">
        <f t="shared" si="14"/>
        <v>46.4</v>
      </c>
      <c r="F76" s="17">
        <f t="shared" si="15"/>
        <v>327.66000000000105</v>
      </c>
      <c r="G76" s="77">
        <f t="shared" si="16"/>
        <v>5.9660000000001041</v>
      </c>
      <c r="H76" s="18">
        <f t="shared" si="17"/>
        <v>7578.4402078143112</v>
      </c>
      <c r="I76" s="18">
        <f t="shared" si="18"/>
        <v>35480.471610231383</v>
      </c>
      <c r="J76" s="18">
        <f t="shared" si="19"/>
        <v>0</v>
      </c>
      <c r="K76" s="18">
        <f t="shared" si="20"/>
        <v>43058.911818045694</v>
      </c>
      <c r="L76" s="17">
        <f t="shared" si="10"/>
        <v>134.69012151470801</v>
      </c>
      <c r="M76" s="17">
        <f t="shared" si="21"/>
        <v>319.68871461255389</v>
      </c>
      <c r="N76" s="4"/>
      <c r="O76" s="4"/>
    </row>
    <row r="77" spans="2:15">
      <c r="B77" s="13">
        <f t="shared" si="12"/>
        <v>32</v>
      </c>
      <c r="C77" s="19">
        <f t="shared" si="13"/>
        <v>10.047999999999893</v>
      </c>
      <c r="D77" s="77">
        <f t="shared" si="11"/>
        <v>35.09599999999979</v>
      </c>
      <c r="E77" s="77">
        <f t="shared" si="14"/>
        <v>46.4</v>
      </c>
      <c r="F77" s="17">
        <f t="shared" si="15"/>
        <v>324.52000000000106</v>
      </c>
      <c r="G77" s="77">
        <f t="shared" si="16"/>
        <v>5.6520000000001041</v>
      </c>
      <c r="H77" s="18">
        <f t="shared" si="17"/>
        <v>7235.3296581880286</v>
      </c>
      <c r="I77" s="18">
        <f t="shared" si="18"/>
        <v>35780.710604206011</v>
      </c>
      <c r="J77" s="18">
        <f t="shared" si="19"/>
        <v>0</v>
      </c>
      <c r="K77" s="18">
        <f t="shared" si="20"/>
        <v>43016.040262394039</v>
      </c>
      <c r="L77" s="17">
        <f t="shared" si="10"/>
        <v>134.69012151470801</v>
      </c>
      <c r="M77" s="17">
        <f t="shared" si="21"/>
        <v>319.37041691432978</v>
      </c>
      <c r="N77" s="4"/>
      <c r="O77" s="4"/>
    </row>
    <row r="78" spans="2:15">
      <c r="B78" s="13">
        <f t="shared" si="12"/>
        <v>33</v>
      </c>
      <c r="C78" s="19">
        <f t="shared" si="13"/>
        <v>10.36199999999989</v>
      </c>
      <c r="D78" s="77">
        <f t="shared" si="11"/>
        <v>35.723999999999776</v>
      </c>
      <c r="E78" s="77">
        <f t="shared" si="14"/>
        <v>46.4</v>
      </c>
      <c r="F78" s="17">
        <f t="shared" si="15"/>
        <v>321.38000000000113</v>
      </c>
      <c r="G78" s="77">
        <f t="shared" si="16"/>
        <v>5.3380000000001111</v>
      </c>
      <c r="H78" s="18">
        <f t="shared" si="17"/>
        <v>6886.0241391762893</v>
      </c>
      <c r="I78" s="18">
        <f t="shared" si="18"/>
        <v>36068.559659409708</v>
      </c>
      <c r="J78" s="18">
        <f t="shared" si="19"/>
        <v>0</v>
      </c>
      <c r="K78" s="18">
        <f t="shared" si="20"/>
        <v>42954.583798585998</v>
      </c>
      <c r="L78" s="17">
        <f t="shared" si="10"/>
        <v>134.69012151470801</v>
      </c>
      <c r="M78" s="17">
        <f t="shared" si="21"/>
        <v>318.91413650477261</v>
      </c>
      <c r="N78" s="4"/>
      <c r="O78" s="4"/>
    </row>
    <row r="79" spans="2:15">
      <c r="B79" s="13">
        <f t="shared" si="12"/>
        <v>34</v>
      </c>
      <c r="C79" s="19">
        <f t="shared" si="13"/>
        <v>10.675999999999886</v>
      </c>
      <c r="D79" s="77">
        <f t="shared" si="11"/>
        <v>36.351999999999776</v>
      </c>
      <c r="E79" s="77">
        <f t="shared" si="14"/>
        <v>46.4</v>
      </c>
      <c r="F79" s="17">
        <f t="shared" si="15"/>
        <v>318.24000000000115</v>
      </c>
      <c r="G79" s="77">
        <f t="shared" si="16"/>
        <v>5.024000000000111</v>
      </c>
      <c r="H79" s="18">
        <f t="shared" si="17"/>
        <v>6530.523650779076</v>
      </c>
      <c r="I79" s="18">
        <f t="shared" si="18"/>
        <v>36344.018775842473</v>
      </c>
      <c r="J79" s="18">
        <f t="shared" si="19"/>
        <v>0</v>
      </c>
      <c r="K79" s="18">
        <f t="shared" si="20"/>
        <v>42874.542426621549</v>
      </c>
      <c r="L79" s="17">
        <f t="shared" si="10"/>
        <v>134.69012151470801</v>
      </c>
      <c r="M79" s="17">
        <f t="shared" si="21"/>
        <v>318.31987338388211</v>
      </c>
      <c r="N79" s="4"/>
      <c r="O79" s="4"/>
    </row>
    <row r="80" spans="2:15">
      <c r="B80" s="13">
        <f t="shared" si="12"/>
        <v>35</v>
      </c>
      <c r="C80" s="19">
        <f t="shared" si="13"/>
        <v>10.989999999999883</v>
      </c>
      <c r="D80" s="77">
        <f t="shared" si="11"/>
        <v>36.979999999999762</v>
      </c>
      <c r="E80" s="77">
        <f t="shared" si="14"/>
        <v>46.4</v>
      </c>
      <c r="F80" s="17">
        <f t="shared" si="15"/>
        <v>315.10000000000116</v>
      </c>
      <c r="G80" s="77">
        <f t="shared" si="16"/>
        <v>4.7100000000001181</v>
      </c>
      <c r="H80" s="18">
        <f t="shared" si="17"/>
        <v>6168.8281929964032</v>
      </c>
      <c r="I80" s="18">
        <f t="shared" si="18"/>
        <v>36607.087953504299</v>
      </c>
      <c r="J80" s="18">
        <f t="shared" si="19"/>
        <v>0</v>
      </c>
      <c r="K80" s="18">
        <f t="shared" si="20"/>
        <v>42775.916146500706</v>
      </c>
      <c r="L80" s="17">
        <f t="shared" si="10"/>
        <v>134.69012151470801</v>
      </c>
      <c r="M80" s="17">
        <f t="shared" si="21"/>
        <v>317.58762755165844</v>
      </c>
      <c r="N80" s="4"/>
      <c r="O80" s="4"/>
    </row>
    <row r="81" spans="2:15">
      <c r="B81" s="13">
        <f t="shared" si="12"/>
        <v>36</v>
      </c>
      <c r="C81" s="19">
        <f t="shared" si="13"/>
        <v>11.303999999999879</v>
      </c>
      <c r="D81" s="77">
        <f t="shared" si="11"/>
        <v>37.607999999999763</v>
      </c>
      <c r="E81" s="77">
        <f t="shared" si="14"/>
        <v>46.4</v>
      </c>
      <c r="F81" s="17">
        <f t="shared" si="15"/>
        <v>311.96000000000117</v>
      </c>
      <c r="G81" s="77">
        <f t="shared" si="16"/>
        <v>4.396000000000118</v>
      </c>
      <c r="H81" s="18">
        <f t="shared" si="17"/>
        <v>5800.9377658282556</v>
      </c>
      <c r="I81" s="18">
        <f t="shared" si="18"/>
        <v>36857.7671923952</v>
      </c>
      <c r="J81" s="18">
        <f t="shared" si="19"/>
        <v>0</v>
      </c>
      <c r="K81" s="18">
        <f t="shared" si="20"/>
        <v>42658.704958223454</v>
      </c>
      <c r="L81" s="17">
        <f t="shared" si="10"/>
        <v>134.69012151470801</v>
      </c>
      <c r="M81" s="17">
        <f t="shared" si="21"/>
        <v>316.71739900810149</v>
      </c>
      <c r="N81" s="4"/>
      <c r="O81" s="4"/>
    </row>
    <row r="82" spans="2:15">
      <c r="B82" s="13">
        <f t="shared" si="12"/>
        <v>37</v>
      </c>
      <c r="C82" s="19">
        <f t="shared" si="13"/>
        <v>11.617999999999876</v>
      </c>
      <c r="D82" s="77">
        <f t="shared" si="11"/>
        <v>38.235999999999748</v>
      </c>
      <c r="E82" s="77">
        <f t="shared" si="14"/>
        <v>46.4</v>
      </c>
      <c r="F82" s="17">
        <f t="shared" si="15"/>
        <v>308.82000000000124</v>
      </c>
      <c r="G82" s="77">
        <f t="shared" si="16"/>
        <v>4.0820000000001251</v>
      </c>
      <c r="H82" s="18">
        <f t="shared" si="17"/>
        <v>5426.8523692746485</v>
      </c>
      <c r="I82" s="18">
        <f t="shared" si="18"/>
        <v>37096.056492515163</v>
      </c>
      <c r="J82" s="18">
        <f t="shared" si="19"/>
        <v>0</v>
      </c>
      <c r="K82" s="18">
        <f t="shared" si="20"/>
        <v>42522.908861789809</v>
      </c>
      <c r="L82" s="17">
        <f t="shared" si="10"/>
        <v>134.69012151470801</v>
      </c>
      <c r="M82" s="17">
        <f t="shared" si="21"/>
        <v>315.70918775321138</v>
      </c>
      <c r="N82" s="4"/>
      <c r="O82" s="4"/>
    </row>
    <row r="83" spans="2:15">
      <c r="B83" s="13">
        <f t="shared" si="12"/>
        <v>38</v>
      </c>
      <c r="C83" s="19">
        <f t="shared" si="13"/>
        <v>11.931999999999872</v>
      </c>
      <c r="D83" s="77">
        <f t="shared" si="11"/>
        <v>38.863999999999749</v>
      </c>
      <c r="E83" s="77">
        <f t="shared" si="14"/>
        <v>46.4</v>
      </c>
      <c r="F83" s="17">
        <f t="shared" si="15"/>
        <v>305.68000000000126</v>
      </c>
      <c r="G83" s="77">
        <f t="shared" si="16"/>
        <v>3.768000000000125</v>
      </c>
      <c r="H83" s="18">
        <f t="shared" si="17"/>
        <v>5046.5720033355674</v>
      </c>
      <c r="I83" s="18">
        <f t="shared" si="18"/>
        <v>37321.955853864194</v>
      </c>
      <c r="J83" s="18">
        <f t="shared" si="19"/>
        <v>0</v>
      </c>
      <c r="K83" s="18">
        <f t="shared" si="20"/>
        <v>42368.527857199762</v>
      </c>
      <c r="L83" s="17">
        <f t="shared" si="10"/>
        <v>134.69012151470801</v>
      </c>
      <c r="M83" s="17">
        <f t="shared" si="21"/>
        <v>314.56299378698805</v>
      </c>
      <c r="N83" s="4"/>
      <c r="O83" s="4"/>
    </row>
    <row r="84" spans="2:15">
      <c r="B84" s="13">
        <f t="shared" si="12"/>
        <v>39</v>
      </c>
      <c r="C84" s="19">
        <f t="shared" si="13"/>
        <v>12.245999999999869</v>
      </c>
      <c r="D84" s="77">
        <f t="shared" si="11"/>
        <v>39.491999999999734</v>
      </c>
      <c r="E84" s="77">
        <f t="shared" si="14"/>
        <v>46.4</v>
      </c>
      <c r="F84" s="17">
        <f t="shared" si="15"/>
        <v>302.54000000000133</v>
      </c>
      <c r="G84" s="77">
        <f t="shared" si="16"/>
        <v>3.4540000000001321</v>
      </c>
      <c r="H84" s="18">
        <f t="shared" si="17"/>
        <v>4660.0966680110278</v>
      </c>
      <c r="I84" s="18">
        <f t="shared" si="18"/>
        <v>37535.465276442286</v>
      </c>
      <c r="J84" s="18">
        <f t="shared" si="19"/>
        <v>0</v>
      </c>
      <c r="K84" s="18">
        <f t="shared" si="20"/>
        <v>42195.561944453315</v>
      </c>
      <c r="L84" s="17">
        <f t="shared" si="10"/>
        <v>134.69012151470801</v>
      </c>
      <c r="M84" s="17">
        <f t="shared" si="21"/>
        <v>313.27881710943149</v>
      </c>
      <c r="N84" s="4"/>
      <c r="O84" s="4"/>
    </row>
    <row r="85" spans="2:15">
      <c r="B85" s="13">
        <f t="shared" si="12"/>
        <v>40</v>
      </c>
      <c r="C85" s="19">
        <f t="shared" si="13"/>
        <v>12.559999999999865</v>
      </c>
      <c r="D85" s="77">
        <f t="shared" si="11"/>
        <v>40.119999999999735</v>
      </c>
      <c r="E85" s="77">
        <f t="shared" si="14"/>
        <v>46.4</v>
      </c>
      <c r="F85" s="17">
        <f t="shared" si="15"/>
        <v>299.40000000000134</v>
      </c>
      <c r="G85" s="77">
        <f t="shared" si="16"/>
        <v>3.140000000000132</v>
      </c>
      <c r="H85" s="18">
        <f t="shared" si="17"/>
        <v>4267.4263633010123</v>
      </c>
      <c r="I85" s="18">
        <f t="shared" si="18"/>
        <v>37736.584760249454</v>
      </c>
      <c r="J85" s="18">
        <f t="shared" si="19"/>
        <v>0</v>
      </c>
      <c r="K85" s="18">
        <f t="shared" si="20"/>
        <v>42004.011123550466</v>
      </c>
      <c r="L85" s="17">
        <f t="shared" si="10"/>
        <v>134.69012151470801</v>
      </c>
      <c r="M85" s="17">
        <f t="shared" si="21"/>
        <v>311.8566577205417</v>
      </c>
      <c r="N85" s="4"/>
      <c r="O85" s="4"/>
    </row>
    <row r="86" spans="2:15">
      <c r="B86" s="13">
        <f t="shared" si="12"/>
        <v>41</v>
      </c>
      <c r="C86" s="19">
        <f t="shared" si="13"/>
        <v>12.873999999999862</v>
      </c>
      <c r="D86" s="77">
        <f t="shared" si="11"/>
        <v>40.74799999999972</v>
      </c>
      <c r="E86" s="77">
        <f t="shared" si="14"/>
        <v>46.4</v>
      </c>
      <c r="F86" s="17">
        <f t="shared" si="15"/>
        <v>296.26000000000136</v>
      </c>
      <c r="G86" s="77">
        <f t="shared" si="16"/>
        <v>2.8260000000001391</v>
      </c>
      <c r="H86" s="18">
        <f t="shared" si="17"/>
        <v>3868.5610892055406</v>
      </c>
      <c r="I86" s="18">
        <f t="shared" si="18"/>
        <v>37925.314305285676</v>
      </c>
      <c r="J86" s="18">
        <f t="shared" si="19"/>
        <v>0</v>
      </c>
      <c r="K86" s="18">
        <f t="shared" si="20"/>
        <v>41793.875394491217</v>
      </c>
      <c r="L86" s="17">
        <f t="shared" si="10"/>
        <v>134.69012151470801</v>
      </c>
      <c r="M86" s="17">
        <f t="shared" si="21"/>
        <v>310.2965156203187</v>
      </c>
      <c r="N86" s="4"/>
      <c r="O86" s="4"/>
    </row>
    <row r="87" spans="2:15">
      <c r="B87" s="13">
        <f t="shared" si="12"/>
        <v>42</v>
      </c>
      <c r="C87" s="19">
        <f t="shared" si="13"/>
        <v>13.187999999999859</v>
      </c>
      <c r="D87" s="77">
        <f t="shared" si="11"/>
        <v>41.375999999999721</v>
      </c>
      <c r="E87" s="77">
        <f t="shared" si="14"/>
        <v>46.4</v>
      </c>
      <c r="F87" s="17">
        <f t="shared" si="15"/>
        <v>293.12000000000143</v>
      </c>
      <c r="G87" s="77">
        <f t="shared" si="16"/>
        <v>2.512000000000139</v>
      </c>
      <c r="H87" s="18">
        <f t="shared" si="17"/>
        <v>3463.5008457245922</v>
      </c>
      <c r="I87" s="18">
        <f t="shared" si="18"/>
        <v>38101.653911550988</v>
      </c>
      <c r="J87" s="18">
        <f t="shared" si="19"/>
        <v>0</v>
      </c>
      <c r="K87" s="18">
        <f t="shared" si="20"/>
        <v>41565.154757275581</v>
      </c>
      <c r="L87" s="17">
        <f t="shared" si="10"/>
        <v>134.69012151470801</v>
      </c>
      <c r="M87" s="17">
        <f t="shared" si="21"/>
        <v>308.59839080876253</v>
      </c>
      <c r="N87" s="4"/>
      <c r="O87" s="4"/>
    </row>
    <row r="88" spans="2:15">
      <c r="B88" s="13">
        <f t="shared" si="12"/>
        <v>43</v>
      </c>
      <c r="C88" s="19">
        <f t="shared" si="13"/>
        <v>13.501999999999855</v>
      </c>
      <c r="D88" s="77">
        <f t="shared" si="11"/>
        <v>42.003999999999706</v>
      </c>
      <c r="E88" s="77">
        <f t="shared" si="14"/>
        <v>46.4</v>
      </c>
      <c r="F88" s="17">
        <f t="shared" si="15"/>
        <v>289.98000000000144</v>
      </c>
      <c r="G88" s="77">
        <f t="shared" si="16"/>
        <v>2.1980000000001461</v>
      </c>
      <c r="H88" s="18">
        <f t="shared" si="17"/>
        <v>3052.2456328581866</v>
      </c>
      <c r="I88" s="18">
        <f t="shared" si="18"/>
        <v>38265.603579045339</v>
      </c>
      <c r="J88" s="18">
        <f t="shared" si="19"/>
        <v>0</v>
      </c>
      <c r="K88" s="18">
        <f t="shared" si="20"/>
        <v>41317.849211903522</v>
      </c>
      <c r="L88" s="17">
        <f t="shared" si="10"/>
        <v>134.69012151470801</v>
      </c>
      <c r="M88" s="17">
        <f t="shared" si="21"/>
        <v>306.76228328587302</v>
      </c>
      <c r="N88" s="4"/>
      <c r="O88" s="4"/>
    </row>
    <row r="89" spans="2:15">
      <c r="B89" s="13">
        <f t="shared" si="12"/>
        <v>44</v>
      </c>
      <c r="C89" s="19">
        <f t="shared" si="13"/>
        <v>13.815999999999852</v>
      </c>
      <c r="D89" s="77">
        <f t="shared" si="11"/>
        <v>42.631999999999707</v>
      </c>
      <c r="E89" s="77">
        <f t="shared" si="14"/>
        <v>46.4</v>
      </c>
      <c r="F89" s="17">
        <f t="shared" si="15"/>
        <v>286.84000000000151</v>
      </c>
      <c r="G89" s="77">
        <f t="shared" si="16"/>
        <v>1.884000000000146</v>
      </c>
      <c r="H89" s="18">
        <f t="shared" si="17"/>
        <v>2634.7954506063061</v>
      </c>
      <c r="I89" s="18">
        <f t="shared" si="18"/>
        <v>38417.16330776878</v>
      </c>
      <c r="J89" s="18">
        <f t="shared" si="19"/>
        <v>0</v>
      </c>
      <c r="K89" s="18">
        <f t="shared" si="20"/>
        <v>41051.958758375084</v>
      </c>
      <c r="L89" s="17">
        <f t="shared" si="10"/>
        <v>134.69012151470801</v>
      </c>
      <c r="M89" s="17">
        <f t="shared" si="21"/>
        <v>304.78819305165047</v>
      </c>
      <c r="N89" s="4"/>
      <c r="O89" s="4"/>
    </row>
    <row r="90" spans="2:15">
      <c r="B90" s="13">
        <f t="shared" si="12"/>
        <v>45</v>
      </c>
      <c r="C90" s="19">
        <f t="shared" si="13"/>
        <v>14.129999999999848</v>
      </c>
      <c r="D90" s="77">
        <f t="shared" si="11"/>
        <v>43.259999999999692</v>
      </c>
      <c r="E90" s="77">
        <f t="shared" si="14"/>
        <v>46.4</v>
      </c>
      <c r="F90" s="17">
        <f t="shared" si="15"/>
        <v>283.70000000000152</v>
      </c>
      <c r="G90" s="77">
        <f t="shared" si="16"/>
        <v>1.5700000000001531</v>
      </c>
      <c r="H90" s="18">
        <f t="shared" si="17"/>
        <v>2211.150298968967</v>
      </c>
      <c r="I90" s="18">
        <f t="shared" si="18"/>
        <v>38556.333097721268</v>
      </c>
      <c r="J90" s="18">
        <f t="shared" si="19"/>
        <v>0</v>
      </c>
      <c r="K90" s="18">
        <f t="shared" si="20"/>
        <v>40767.483396690237</v>
      </c>
      <c r="L90" s="17">
        <f t="shared" si="10"/>
        <v>134.69012151470801</v>
      </c>
      <c r="M90" s="17">
        <f t="shared" si="21"/>
        <v>302.67612010609457</v>
      </c>
      <c r="N90" s="4"/>
      <c r="O90" s="4"/>
    </row>
    <row r="91" spans="2:15">
      <c r="B91" s="13">
        <f t="shared" si="12"/>
        <v>46</v>
      </c>
      <c r="C91" s="19">
        <f t="shared" si="13"/>
        <v>14.443999999999845</v>
      </c>
      <c r="D91" s="77">
        <f t="shared" si="11"/>
        <v>43.887999999999693</v>
      </c>
      <c r="E91" s="77">
        <f t="shared" si="14"/>
        <v>46.4</v>
      </c>
      <c r="F91" s="17">
        <f t="shared" si="15"/>
        <v>280.56000000000154</v>
      </c>
      <c r="G91" s="77">
        <f t="shared" si="16"/>
        <v>1.256000000000153</v>
      </c>
      <c r="H91" s="18">
        <f t="shared" si="17"/>
        <v>1781.3101779461513</v>
      </c>
      <c r="I91" s="18">
        <f t="shared" si="18"/>
        <v>38683.112948902839</v>
      </c>
      <c r="J91" s="18">
        <f t="shared" si="19"/>
        <v>0</v>
      </c>
      <c r="K91" s="18">
        <f t="shared" si="20"/>
        <v>40464.423126848989</v>
      </c>
      <c r="L91" s="17">
        <f t="shared" si="10"/>
        <v>134.69012151470801</v>
      </c>
      <c r="M91" s="17">
        <f t="shared" si="21"/>
        <v>300.42606444920551</v>
      </c>
      <c r="N91" s="4"/>
      <c r="O91" s="4"/>
    </row>
    <row r="92" spans="2:15">
      <c r="B92" s="13">
        <f t="shared" si="12"/>
        <v>47</v>
      </c>
      <c r="C92" s="19">
        <f t="shared" si="13"/>
        <v>14.757999999999841</v>
      </c>
      <c r="D92" s="77">
        <f t="shared" si="11"/>
        <v>44.515999999999678</v>
      </c>
      <c r="E92" s="77">
        <f t="shared" si="14"/>
        <v>46.4</v>
      </c>
      <c r="F92" s="17">
        <f t="shared" si="15"/>
        <v>277.42000000000155</v>
      </c>
      <c r="G92" s="77">
        <f t="shared" si="16"/>
        <v>0.94200000000016004</v>
      </c>
      <c r="H92" s="18">
        <f t="shared" si="17"/>
        <v>1345.2750875378802</v>
      </c>
      <c r="I92" s="18">
        <f t="shared" si="18"/>
        <v>38797.502861313456</v>
      </c>
      <c r="J92" s="18">
        <f t="shared" si="19"/>
        <v>0</v>
      </c>
      <c r="K92" s="18">
        <f t="shared" si="20"/>
        <v>40142.777948851333</v>
      </c>
      <c r="L92" s="17">
        <f t="shared" si="10"/>
        <v>134.69012151470801</v>
      </c>
      <c r="M92" s="17">
        <f t="shared" si="21"/>
        <v>298.03802608098312</v>
      </c>
      <c r="N92" s="4"/>
      <c r="O92" s="4"/>
    </row>
    <row r="93" spans="2:15">
      <c r="B93" s="13">
        <f t="shared" si="12"/>
        <v>48</v>
      </c>
      <c r="C93" s="19">
        <f t="shared" si="13"/>
        <v>15.071999999999838</v>
      </c>
      <c r="D93" s="77">
        <f t="shared" si="11"/>
        <v>45.143999999999679</v>
      </c>
      <c r="E93" s="77">
        <f t="shared" si="14"/>
        <v>46.4</v>
      </c>
      <c r="F93" s="17">
        <f t="shared" si="15"/>
        <v>274.28000000000162</v>
      </c>
      <c r="G93" s="77">
        <f t="shared" si="16"/>
        <v>0.62800000000015999</v>
      </c>
      <c r="H93" s="18">
        <f t="shared" si="17"/>
        <v>903.04502774413243</v>
      </c>
      <c r="I93" s="18">
        <f t="shared" si="18"/>
        <v>38899.502834953164</v>
      </c>
      <c r="J93" s="18">
        <f t="shared" si="19"/>
        <v>0</v>
      </c>
      <c r="K93" s="18">
        <f t="shared" si="20"/>
        <v>39802.547862697298</v>
      </c>
      <c r="L93" s="17">
        <f t="shared" si="10"/>
        <v>134.69012151470801</v>
      </c>
      <c r="M93" s="17">
        <f t="shared" si="21"/>
        <v>295.51200500142772</v>
      </c>
      <c r="N93" s="4"/>
      <c r="O93" s="4"/>
    </row>
    <row r="94" spans="2:15">
      <c r="B94" s="13">
        <f t="shared" si="12"/>
        <v>49</v>
      </c>
      <c r="C94" s="19">
        <f t="shared" si="13"/>
        <v>15.385999999999834</v>
      </c>
      <c r="D94" s="77">
        <f t="shared" si="11"/>
        <v>45.771999999999665</v>
      </c>
      <c r="E94" s="77">
        <f t="shared" si="14"/>
        <v>46.4</v>
      </c>
      <c r="F94" s="17">
        <f t="shared" si="15"/>
        <v>271.14000000000169</v>
      </c>
      <c r="G94" s="77">
        <f t="shared" si="16"/>
        <v>0.31400000000016703</v>
      </c>
      <c r="H94" s="18">
        <f t="shared" si="17"/>
        <v>454.61999856492776</v>
      </c>
      <c r="I94" s="18">
        <f t="shared" si="18"/>
        <v>38989.112869821933</v>
      </c>
      <c r="J94" s="18">
        <f t="shared" si="19"/>
        <v>0</v>
      </c>
      <c r="K94" s="18">
        <f t="shared" si="20"/>
        <v>39443.732868386862</v>
      </c>
      <c r="L94" s="17">
        <f t="shared" si="10"/>
        <v>134.69012151470801</v>
      </c>
      <c r="M94" s="17">
        <f t="shared" si="21"/>
        <v>292.84800121053905</v>
      </c>
      <c r="N94" s="4"/>
      <c r="O94" s="4"/>
    </row>
    <row r="95" spans="2:15" ht="13.5" thickBot="1">
      <c r="B95" s="13">
        <f t="shared" si="12"/>
        <v>50</v>
      </c>
      <c r="C95" s="19">
        <f t="shared" si="13"/>
        <v>15.699999999999831</v>
      </c>
      <c r="D95" s="77">
        <f t="shared" si="11"/>
        <v>46.399999999999665</v>
      </c>
      <c r="E95" s="77">
        <f t="shared" si="14"/>
        <v>46.4</v>
      </c>
      <c r="F95" s="17">
        <f t="shared" si="15"/>
        <v>268.00000000000171</v>
      </c>
      <c r="G95" s="77">
        <f t="shared" si="16"/>
        <v>1.6697754290362354E-13</v>
      </c>
      <c r="H95" s="18">
        <f t="shared" si="17"/>
        <v>2.464388365952979E-10</v>
      </c>
      <c r="I95" s="18">
        <f t="shared" si="18"/>
        <v>39066.332965919763</v>
      </c>
      <c r="J95" s="18">
        <f t="shared" si="19"/>
        <v>0</v>
      </c>
      <c r="K95" s="206">
        <f t="shared" si="20"/>
        <v>39066.33296592001</v>
      </c>
      <c r="L95" s="17">
        <f t="shared" si="10"/>
        <v>134.69012151470801</v>
      </c>
      <c r="M95" s="236">
        <f t="shared" si="21"/>
        <v>290.04601470831705</v>
      </c>
      <c r="N95" s="4"/>
      <c r="O95" s="4"/>
    </row>
    <row r="96" spans="2:15" ht="13.5" thickBot="1">
      <c r="C96" s="19">
        <f>two-xfinal*(ci+osi)</f>
        <v>1.6875389974302379E-13</v>
      </c>
      <c r="J96" s="203" t="s">
        <v>376</v>
      </c>
      <c r="K96" s="207">
        <f>MAX(K45:K95)</f>
        <v>43088.900204879785</v>
      </c>
      <c r="L96" s="203" t="s">
        <v>376</v>
      </c>
      <c r="M96" s="237">
        <f>MAX(knrange)</f>
        <v>319.91136187500229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600-000000000000}">
      <formula1>surfacecondition</formula1>
    </dataValidation>
    <dataValidation type="list" allowBlank="1" showInputMessage="1" showErrorMessage="1" sqref="C14" xr:uid="{00000000-0002-0000-0600-000001000000}">
      <formula1>propellants</formula1>
    </dataValidation>
    <dataValidation type="list" allowBlank="1" showInputMessage="1" showErrorMessage="1" prompt="Selecct max design pressure" sqref="C34" xr:uid="{00000000-0002-0000-0600-000002000000}">
      <formula1>pressures</formula1>
    </dataValidation>
  </dataValidations>
  <hyperlinks>
    <hyperlink ref="E14" location="note1" display="See Note [1] below" xr:uid="{00000000-0004-0000-06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  <pageSetUpPr autoPageBreaks="0"/>
  </sheetPr>
  <dimension ref="B3:AI910"/>
  <sheetViews>
    <sheetView showGridLines="0" topLeftCell="B1" zoomScale="95" zoomScaleNormal="85" workbookViewId="0">
      <selection activeCell="F24" sqref="F24"/>
    </sheetView>
  </sheetViews>
  <sheetFormatPr defaultColWidth="8.85546875" defaultRowHeight="12.75"/>
  <cols>
    <col min="1" max="1" width="3.140625" customWidth="1"/>
    <col min="2" max="2" width="9.140625" customWidth="1"/>
    <col min="3" max="3" width="8.85546875" customWidth="1"/>
    <col min="4" max="4" width="10.5703125" customWidth="1"/>
    <col min="5" max="7" width="9.140625" customWidth="1"/>
    <col min="8" max="8" width="10" bestFit="1" customWidth="1"/>
    <col min="9" max="9" width="9.42578125" customWidth="1"/>
    <col min="10" max="29" width="9.140625" customWidth="1"/>
    <col min="30" max="30" width="8.7109375" customWidth="1"/>
  </cols>
  <sheetData>
    <row r="3" spans="2:27" ht="14.25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42.42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195.99245638849598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1.1308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1710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1573.2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874.81612302460405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6.4326913288759338</v>
      </c>
      <c r="L18" s="133" t="s">
        <v>127</v>
      </c>
      <c r="O18" s="131" t="s">
        <v>156</v>
      </c>
      <c r="P18" s="132">
        <f>pmax/0.006895</f>
        <v>932.95015647221658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1.2306450806856759</v>
      </c>
      <c r="L19" s="136" t="s">
        <v>91</v>
      </c>
      <c r="O19" s="134" t="s">
        <v>157</v>
      </c>
      <c r="P19" s="141">
        <f>tbout</f>
        <v>1.2306450806856759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1.2635197662699091</v>
      </c>
      <c r="L20" s="139" t="s">
        <v>91</v>
      </c>
      <c r="O20" s="137" t="s">
        <v>158</v>
      </c>
      <c r="P20" s="138">
        <f>tthr</f>
        <v>1.2635197662699091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6.4326913288759338</v>
      </c>
      <c r="AC22" s="381" t="s">
        <v>127</v>
      </c>
    </row>
    <row r="23" spans="2:35">
      <c r="E23" s="50"/>
      <c r="G23" s="108">
        <f>D862</f>
        <v>1.4672707493446069E-12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1.8824940047960047E-2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7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15.7</v>
      </c>
      <c r="E28" s="40">
        <f>dio</f>
        <v>15</v>
      </c>
      <c r="F28" s="40">
        <f>do</f>
        <v>46.4</v>
      </c>
      <c r="G28" s="3">
        <f>lgo</f>
        <v>425</v>
      </c>
      <c r="H28" s="3">
        <f t="shared" ref="H28:H39" si="0">PI()/4*(dto+erate*(two-D28)/two)^2</f>
        <v>134.69012151470801</v>
      </c>
      <c r="I28">
        <f t="shared" ref="I28:I91" si="1">H28/1000^2</f>
        <v>1.3469012151470802E-4</v>
      </c>
      <c r="J28" s="4">
        <f t="shared" ref="J28:J39" si="2">PI()/4*dc^2-PI()/4*(F28^2-E28^2)</f>
        <v>184.01093570238822</v>
      </c>
      <c r="K28" s="40">
        <f t="shared" ref="K28:K39" si="3">J28/H28</f>
        <v>1.366179892281814</v>
      </c>
      <c r="L28" s="40">
        <f t="shared" ref="L28:L91" si="4">IF((gstar-K28)&lt;0,0,gstar-K28)</f>
        <v>4.6338201077181864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8.8754449677853557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0.61929999999999996</v>
      </c>
      <c r="P28" s="10">
        <f t="shared" ref="P28:P39" si="7">(1+kv*L28)*N28*M28^O28</f>
        <v>2.1456869620307777</v>
      </c>
      <c r="Q28">
        <v>0</v>
      </c>
      <c r="R28" s="4">
        <f t="shared" ref="R28:R39" si="8">PI()/4*(F28^2-E28^2)*G28</f>
        <v>643541.9033190913</v>
      </c>
      <c r="S28">
        <f t="shared" ref="S28:S91" si="9">R28/1000^3</f>
        <v>6.4354190331909126E-4</v>
      </c>
      <c r="T28" s="41">
        <f t="shared" ref="T28:T91" si="10">(vc/1000^3-S28)</f>
        <v>1.2915146303769899E-4</v>
      </c>
      <c r="U28" s="42">
        <f t="shared" ref="U28:U39" si="11">rhopgrain*R28/1000^2</f>
        <v>1.148754474519744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1.8824940047960047E-2</v>
      </c>
      <c r="D29" s="10">
        <f t="shared" ref="D29:D39" si="20">(F29-E29)/2</f>
        <v>15.681175059952039</v>
      </c>
      <c r="E29" s="40">
        <f t="shared" ref="E29:E39" si="21">E28+ci*2*xincp</f>
        <v>15.03764988009592</v>
      </c>
      <c r="F29" s="40">
        <f t="shared" ref="F29:F39" si="22">F28-osi*2*xincp</f>
        <v>46.4</v>
      </c>
      <c r="G29" s="3">
        <f t="shared" ref="G29:G39" si="23">G28-ei*n*2*xincp</f>
        <v>424.81175059952039</v>
      </c>
      <c r="H29" s="3">
        <f t="shared" si="0"/>
        <v>134.69012151470801</v>
      </c>
      <c r="I29">
        <f t="shared" si="1"/>
        <v>1.3469012151470802E-4</v>
      </c>
      <c r="J29" s="4">
        <f t="shared" si="2"/>
        <v>184.8991534152492</v>
      </c>
      <c r="K29" s="40">
        <f t="shared" si="3"/>
        <v>1.3727744198007752</v>
      </c>
      <c r="L29" s="40">
        <f t="shared" si="4"/>
        <v>4.6272255801992248</v>
      </c>
      <c r="M29" s="10">
        <f t="shared" ref="M29:M39" si="24">AB28</f>
        <v>0.10100000000000001</v>
      </c>
      <c r="N29" s="10">
        <f t="shared" si="5"/>
        <v>8.8754449677853557</v>
      </c>
      <c r="O29" s="10">
        <f t="shared" si="6"/>
        <v>0.61929999999999996</v>
      </c>
      <c r="P29" s="10">
        <f t="shared" si="7"/>
        <v>2.1456869620307777</v>
      </c>
      <c r="Q29" s="42">
        <f t="shared" ref="Q29:Q39" si="25">xincp/P29+Q28</f>
        <v>8.7733860442267171E-3</v>
      </c>
      <c r="R29" s="4">
        <f t="shared" si="8"/>
        <v>642879.52769761661</v>
      </c>
      <c r="S29">
        <f t="shared" si="9"/>
        <v>6.4287952769761657E-4</v>
      </c>
      <c r="T29" s="41">
        <f t="shared" si="10"/>
        <v>1.2981383865917368E-4</v>
      </c>
      <c r="U29" s="42">
        <f t="shared" si="11"/>
        <v>1.1475721009166306</v>
      </c>
      <c r="V29" s="42">
        <f t="shared" ref="V29:V39" si="26">(U28-U29)/(Q29-Q28)</f>
        <v>0.13476821801217859</v>
      </c>
      <c r="W29" s="42">
        <f t="shared" ref="W29:W39" si="27">IF(V29&lt;AI29,IF(AB28&gt;pbd,AI29,0),AI29)</f>
        <v>0</v>
      </c>
      <c r="X29" s="42">
        <f t="shared" si="12"/>
        <v>0.13476821801217859</v>
      </c>
      <c r="Y29" s="42">
        <f>IF((X29*(Q29-Q28)+Y28)&lt;0,0,X29*(Q29-Q28)+Y28)</f>
        <v>1.1823736031133514E-3</v>
      </c>
      <c r="Z29" s="10">
        <f t="shared" si="13"/>
        <v>9.1082246340289963</v>
      </c>
      <c r="AA29">
        <f t="shared" si="14"/>
        <v>2909387.4700195948</v>
      </c>
      <c r="AB29" s="10">
        <f t="shared" si="15"/>
        <v>2.909387470019595</v>
      </c>
      <c r="AC29" s="10">
        <f t="shared" si="16"/>
        <v>2.808387470019595</v>
      </c>
      <c r="AD29" s="3">
        <f t="shared" si="17"/>
        <v>407.30782741400941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3.7649880095920095E-2</v>
      </c>
      <c r="D30" s="10">
        <f t="shared" si="20"/>
        <v>15.66235011990408</v>
      </c>
      <c r="E30" s="40">
        <f t="shared" si="21"/>
        <v>15.075299760191839</v>
      </c>
      <c r="F30" s="40">
        <f t="shared" si="22"/>
        <v>46.4</v>
      </c>
      <c r="G30" s="3">
        <f t="shared" si="23"/>
        <v>424.62350119904079</v>
      </c>
      <c r="H30" s="3">
        <f t="shared" si="0"/>
        <v>134.69012151470801</v>
      </c>
      <c r="I30">
        <f t="shared" si="1"/>
        <v>1.3469012151470802E-4</v>
      </c>
      <c r="J30" s="4">
        <f t="shared" si="2"/>
        <v>185.78959775306384</v>
      </c>
      <c r="K30" s="40">
        <f t="shared" si="3"/>
        <v>1.3793854787841722</v>
      </c>
      <c r="L30" s="40">
        <f t="shared" si="4"/>
        <v>4.6206145212158276</v>
      </c>
      <c r="M30" s="10">
        <f t="shared" si="24"/>
        <v>2.909387470019595</v>
      </c>
      <c r="N30" s="10">
        <f t="shared" si="5"/>
        <v>3.8408799049960156</v>
      </c>
      <c r="O30" s="10">
        <f t="shared" si="6"/>
        <v>0.68820000000000003</v>
      </c>
      <c r="P30" s="10">
        <f t="shared" si="7"/>
        <v>8.0097500617481483</v>
      </c>
      <c r="Q30" s="42">
        <f t="shared" si="25"/>
        <v>1.1123639161095067E-2</v>
      </c>
      <c r="R30" s="4">
        <f t="shared" si="8"/>
        <v>642216.54101176211</v>
      </c>
      <c r="S30">
        <f t="shared" si="9"/>
        <v>6.4221654101176211E-4</v>
      </c>
      <c r="T30" s="41">
        <f t="shared" si="10"/>
        <v>1.3047682534502814E-4</v>
      </c>
      <c r="U30" s="42">
        <f t="shared" si="11"/>
        <v>1.146388636533046</v>
      </c>
      <c r="V30" s="42">
        <f t="shared" si="26"/>
        <v>0.50354762858970969</v>
      </c>
      <c r="W30" s="42">
        <f t="shared" si="27"/>
        <v>0.43239034997378978</v>
      </c>
      <c r="X30" s="42">
        <f t="shared" si="12"/>
        <v>7.1157278615919917E-2</v>
      </c>
      <c r="Y30" s="42">
        <f t="shared" ref="Y30:Y93" si="29">IF((X30*(Q30-Q29)+Y29)&lt;0,0,X30*(Q30-Q29)+Y29)</f>
        <v>1.3496112189682868E-3</v>
      </c>
      <c r="Z30" s="10">
        <f t="shared" si="13"/>
        <v>10.34368528970125</v>
      </c>
      <c r="AA30">
        <f t="shared" si="14"/>
        <v>3290323.6419415385</v>
      </c>
      <c r="AB30" s="10">
        <f t="shared" si="15"/>
        <v>3.2903236419415385</v>
      </c>
      <c r="AC30" s="10">
        <f t="shared" si="16"/>
        <v>3.1893236419415385</v>
      </c>
      <c r="AD30" s="3">
        <f t="shared" si="17"/>
        <v>462.55600318223907</v>
      </c>
      <c r="AI30" s="94">
        <f t="shared" si="28"/>
        <v>0.43239034997378978</v>
      </c>
    </row>
    <row r="31" spans="2:35">
      <c r="B31" s="39">
        <f t="shared" si="18"/>
        <v>3</v>
      </c>
      <c r="C31" s="42">
        <f t="shared" si="19"/>
        <v>5.6474820143880139E-2</v>
      </c>
      <c r="D31" s="10">
        <f t="shared" si="20"/>
        <v>15.64352517985612</v>
      </c>
      <c r="E31" s="40">
        <f t="shared" si="21"/>
        <v>15.112949640287759</v>
      </c>
      <c r="F31" s="40">
        <f t="shared" si="22"/>
        <v>46.4</v>
      </c>
      <c r="G31" s="3">
        <f t="shared" si="23"/>
        <v>424.43525179856118</v>
      </c>
      <c r="H31" s="3">
        <f t="shared" si="0"/>
        <v>134.69012151470801</v>
      </c>
      <c r="I31">
        <f t="shared" si="1"/>
        <v>1.3469012151470802E-4</v>
      </c>
      <c r="J31" s="4">
        <f t="shared" si="2"/>
        <v>186.68226871583238</v>
      </c>
      <c r="K31" s="40">
        <f t="shared" si="3"/>
        <v>1.3860130692320065</v>
      </c>
      <c r="L31" s="40">
        <f t="shared" si="4"/>
        <v>4.613986930767993</v>
      </c>
      <c r="M31" s="10">
        <f t="shared" si="24"/>
        <v>3.2903236419415385</v>
      </c>
      <c r="N31" s="10">
        <f t="shared" si="5"/>
        <v>3.8408799049960156</v>
      </c>
      <c r="O31" s="10">
        <f t="shared" si="6"/>
        <v>0.68820000000000003</v>
      </c>
      <c r="P31" s="10">
        <f t="shared" si="7"/>
        <v>8.7175479521706016</v>
      </c>
      <c r="Q31" s="42">
        <f t="shared" si="25"/>
        <v>1.328306978897854E-2</v>
      </c>
      <c r="R31" s="4">
        <f t="shared" si="8"/>
        <v>641552.94451901002</v>
      </c>
      <c r="S31">
        <f t="shared" si="9"/>
        <v>6.4155294451900997E-4</v>
      </c>
      <c r="T31" s="41">
        <f t="shared" si="10"/>
        <v>1.3114042183778028E-4</v>
      </c>
      <c r="U31" s="42">
        <f t="shared" si="11"/>
        <v>1.1452040836136588</v>
      </c>
      <c r="V31" s="42">
        <f t="shared" si="26"/>
        <v>0.54854872580382752</v>
      </c>
      <c r="W31" s="42">
        <f t="shared" si="27"/>
        <v>0.49104077711511857</v>
      </c>
      <c r="X31" s="42">
        <f t="shared" si="12"/>
        <v>5.7507948688708954E-2</v>
      </c>
      <c r="Y31" s="42">
        <f t="shared" si="29"/>
        <v>1.473795644713436E-3</v>
      </c>
      <c r="Z31" s="10">
        <f t="shared" si="13"/>
        <v>11.238301845151225</v>
      </c>
      <c r="AA31">
        <f t="shared" si="14"/>
        <v>3566165.5349281449</v>
      </c>
      <c r="AB31" s="10">
        <f t="shared" si="15"/>
        <v>3.5661655349281447</v>
      </c>
      <c r="AC31" s="10">
        <f t="shared" si="16"/>
        <v>3.4651655349281447</v>
      </c>
      <c r="AD31" s="3">
        <f t="shared" si="17"/>
        <v>502.56207903236327</v>
      </c>
      <c r="AI31" s="94">
        <f t="shared" si="28"/>
        <v>0.49104077711511857</v>
      </c>
    </row>
    <row r="32" spans="2:35">
      <c r="B32" s="39">
        <f t="shared" si="18"/>
        <v>4</v>
      </c>
      <c r="C32" s="42">
        <f t="shared" si="19"/>
        <v>7.529976019184019E-2</v>
      </c>
      <c r="D32" s="10">
        <f t="shared" si="20"/>
        <v>15.62470023980816</v>
      </c>
      <c r="E32" s="40">
        <f t="shared" si="21"/>
        <v>15.150599520383679</v>
      </c>
      <c r="F32" s="40">
        <f t="shared" si="22"/>
        <v>46.4</v>
      </c>
      <c r="G32" s="3">
        <f t="shared" si="23"/>
        <v>424.24700239808158</v>
      </c>
      <c r="H32" s="3">
        <f t="shared" si="0"/>
        <v>134.69012151470801</v>
      </c>
      <c r="I32">
        <f t="shared" si="1"/>
        <v>1.3469012151470802E-4</v>
      </c>
      <c r="J32" s="4">
        <f t="shared" si="2"/>
        <v>187.5771663035548</v>
      </c>
      <c r="K32" s="40">
        <f t="shared" si="3"/>
        <v>1.3926571911442784</v>
      </c>
      <c r="L32" s="40">
        <f t="shared" si="4"/>
        <v>4.6073428088557211</v>
      </c>
      <c r="M32" s="10">
        <f t="shared" si="24"/>
        <v>3.5661655349281447</v>
      </c>
      <c r="N32" s="10">
        <f t="shared" si="5"/>
        <v>3.8408799049960156</v>
      </c>
      <c r="O32" s="10">
        <f t="shared" si="6"/>
        <v>0.68820000000000003</v>
      </c>
      <c r="P32" s="10">
        <f t="shared" si="7"/>
        <v>9.2141610600813468</v>
      </c>
      <c r="Q32" s="42">
        <f t="shared" si="25"/>
        <v>1.5326114177416205E-2</v>
      </c>
      <c r="R32" s="4">
        <f t="shared" si="8"/>
        <v>640888.73947684304</v>
      </c>
      <c r="S32">
        <f t="shared" si="9"/>
        <v>6.4088873947684309E-4</v>
      </c>
      <c r="T32" s="41">
        <f t="shared" si="10"/>
        <v>1.3180462687994716E-4</v>
      </c>
      <c r="U32" s="42">
        <f t="shared" si="11"/>
        <v>1.1440184444031387</v>
      </c>
      <c r="V32" s="42">
        <f t="shared" si="26"/>
        <v>0.58032963807836369</v>
      </c>
      <c r="W32" s="42">
        <f t="shared" si="27"/>
        <v>0.53351047686957553</v>
      </c>
      <c r="X32" s="42">
        <f t="shared" si="12"/>
        <v>4.6819161208788151E-2</v>
      </c>
      <c r="Y32" s="42">
        <f t="shared" si="29"/>
        <v>1.569449269292409E-3</v>
      </c>
      <c r="Z32" s="10">
        <f t="shared" si="13"/>
        <v>11.907391314281593</v>
      </c>
      <c r="AA32">
        <f t="shared" si="14"/>
        <v>3772469.4587913607</v>
      </c>
      <c r="AB32" s="10">
        <f t="shared" si="15"/>
        <v>3.7724694587913605</v>
      </c>
      <c r="AC32" s="10">
        <f t="shared" si="16"/>
        <v>3.6714694587913606</v>
      </c>
      <c r="AD32" s="3">
        <f t="shared" si="17"/>
        <v>532.48288017278617</v>
      </c>
      <c r="AI32" s="94">
        <f t="shared" si="28"/>
        <v>0.53351047686957553</v>
      </c>
    </row>
    <row r="33" spans="2:35">
      <c r="B33" s="39">
        <f t="shared" si="18"/>
        <v>5</v>
      </c>
      <c r="C33" s="42">
        <f t="shared" si="19"/>
        <v>9.4124700239800241E-2</v>
      </c>
      <c r="D33" s="10">
        <f t="shared" si="20"/>
        <v>15.6058752997602</v>
      </c>
      <c r="E33" s="40">
        <f t="shared" si="21"/>
        <v>15.188249400479599</v>
      </c>
      <c r="F33" s="40">
        <f t="shared" si="22"/>
        <v>46.4</v>
      </c>
      <c r="G33" s="3">
        <f t="shared" si="23"/>
        <v>424.05875299760197</v>
      </c>
      <c r="H33" s="3">
        <f t="shared" si="0"/>
        <v>134.69012151470801</v>
      </c>
      <c r="I33">
        <f t="shared" si="1"/>
        <v>1.3469012151470802E-4</v>
      </c>
      <c r="J33" s="4">
        <f t="shared" si="2"/>
        <v>188.47429051623112</v>
      </c>
      <c r="K33" s="40">
        <f t="shared" si="3"/>
        <v>1.3993178445209877</v>
      </c>
      <c r="L33" s="40">
        <f t="shared" si="4"/>
        <v>4.6006821554790118</v>
      </c>
      <c r="M33" s="10">
        <f t="shared" si="24"/>
        <v>3.7724694587913605</v>
      </c>
      <c r="N33" s="10">
        <f t="shared" si="5"/>
        <v>3.8408799049960156</v>
      </c>
      <c r="O33" s="10">
        <f t="shared" si="6"/>
        <v>0.68820000000000003</v>
      </c>
      <c r="P33" s="10">
        <f t="shared" si="7"/>
        <v>9.5777733837948134</v>
      </c>
      <c r="Q33" s="42">
        <f t="shared" si="25"/>
        <v>1.7291596058602813E-2</v>
      </c>
      <c r="R33" s="4">
        <f t="shared" si="8"/>
        <v>640223.92714274349</v>
      </c>
      <c r="S33">
        <f t="shared" si="9"/>
        <v>6.4022392714274353E-4</v>
      </c>
      <c r="T33" s="41">
        <f t="shared" si="10"/>
        <v>1.3246943921404672E-4</v>
      </c>
      <c r="U33" s="42">
        <f t="shared" si="11"/>
        <v>1.1428317211461543</v>
      </c>
      <c r="V33" s="42">
        <f t="shared" si="26"/>
        <v>0.60378234383314766</v>
      </c>
      <c r="W33" s="42">
        <f t="shared" si="27"/>
        <v>0.56527383815517462</v>
      </c>
      <c r="X33" s="42">
        <f t="shared" si="12"/>
        <v>3.8508505677973037E-2</v>
      </c>
      <c r="Y33" s="42">
        <f t="shared" si="29"/>
        <v>1.6451370394740365E-3</v>
      </c>
      <c r="Z33" s="10">
        <f t="shared" si="13"/>
        <v>12.418993008763264</v>
      </c>
      <c r="AA33">
        <f t="shared" si="14"/>
        <v>3930214.3373108497</v>
      </c>
      <c r="AB33" s="10">
        <f t="shared" si="15"/>
        <v>3.9302143373108498</v>
      </c>
      <c r="AC33" s="10">
        <f t="shared" si="16"/>
        <v>3.8292143373108498</v>
      </c>
      <c r="AD33" s="3">
        <f t="shared" si="17"/>
        <v>555.36103514298043</v>
      </c>
      <c r="AI33" s="94">
        <f t="shared" si="28"/>
        <v>0.56527383815517462</v>
      </c>
    </row>
    <row r="34" spans="2:35">
      <c r="B34" s="39">
        <f t="shared" si="18"/>
        <v>6</v>
      </c>
      <c r="C34" s="42">
        <f t="shared" si="19"/>
        <v>0.11294964028776029</v>
      </c>
      <c r="D34" s="10">
        <f t="shared" si="20"/>
        <v>15.58705035971224</v>
      </c>
      <c r="E34" s="40">
        <f t="shared" si="21"/>
        <v>15.225899280575518</v>
      </c>
      <c r="F34" s="40">
        <f t="shared" si="22"/>
        <v>46.4</v>
      </c>
      <c r="G34" s="3">
        <f t="shared" si="23"/>
        <v>423.87050359712237</v>
      </c>
      <c r="H34" s="3">
        <f t="shared" si="0"/>
        <v>134.69012151470801</v>
      </c>
      <c r="I34">
        <f t="shared" si="1"/>
        <v>1.3469012151470802E-4</v>
      </c>
      <c r="J34" s="4">
        <f t="shared" si="2"/>
        <v>189.3736413538611</v>
      </c>
      <c r="K34" s="40">
        <f t="shared" si="3"/>
        <v>1.4059950293621326</v>
      </c>
      <c r="L34" s="40">
        <f t="shared" si="4"/>
        <v>4.5940049706378669</v>
      </c>
      <c r="M34" s="10">
        <f t="shared" si="24"/>
        <v>3.9302143373108498</v>
      </c>
      <c r="N34" s="10">
        <f t="shared" si="5"/>
        <v>3.8408799049960156</v>
      </c>
      <c r="O34" s="10">
        <f t="shared" si="6"/>
        <v>0.68820000000000003</v>
      </c>
      <c r="P34" s="10">
        <f t="shared" si="7"/>
        <v>9.851627477880923</v>
      </c>
      <c r="Q34" s="41">
        <f t="shared" si="25"/>
        <v>1.9202441763053798E-2</v>
      </c>
      <c r="R34" s="4">
        <f t="shared" si="8"/>
        <v>639558.50877419382</v>
      </c>
      <c r="S34">
        <f t="shared" si="9"/>
        <v>6.3955850877419381E-4</v>
      </c>
      <c r="T34" s="41">
        <f t="shared" si="10"/>
        <v>1.3313485758259644E-4</v>
      </c>
      <c r="U34" s="42">
        <f t="shared" si="11"/>
        <v>1.1416439160873748</v>
      </c>
      <c r="V34" s="42">
        <f t="shared" si="26"/>
        <v>0.62161222960738316</v>
      </c>
      <c r="W34" s="42">
        <f t="shared" si="27"/>
        <v>0.58956085836080852</v>
      </c>
      <c r="X34" s="42">
        <f t="shared" si="12"/>
        <v>3.2051371246574645E-2</v>
      </c>
      <c r="Y34" s="42">
        <f t="shared" si="29"/>
        <v>1.7063822645423175E-3</v>
      </c>
      <c r="Z34" s="10">
        <f t="shared" si="13"/>
        <v>12.816945881236876</v>
      </c>
      <c r="AA34">
        <f t="shared" si="14"/>
        <v>4052917.2685207087</v>
      </c>
      <c r="AB34" s="10">
        <f t="shared" si="15"/>
        <v>4.0529172685207087</v>
      </c>
      <c r="AC34" s="10">
        <f t="shared" si="16"/>
        <v>3.9519172685207087</v>
      </c>
      <c r="AD34" s="3">
        <f t="shared" si="17"/>
        <v>573.1569642524596</v>
      </c>
      <c r="AI34" s="94">
        <f t="shared" si="28"/>
        <v>0.58956085836080852</v>
      </c>
    </row>
    <row r="35" spans="2:35">
      <c r="B35" s="39">
        <f t="shared" si="18"/>
        <v>7</v>
      </c>
      <c r="C35" s="42">
        <f t="shared" si="19"/>
        <v>0.13177458033572034</v>
      </c>
      <c r="D35" s="10">
        <f t="shared" si="20"/>
        <v>15.56822541966428</v>
      </c>
      <c r="E35" s="40">
        <f t="shared" si="21"/>
        <v>15.263549160671438</v>
      </c>
      <c r="F35" s="40">
        <f t="shared" si="22"/>
        <v>46.4</v>
      </c>
      <c r="G35" s="3">
        <f t="shared" si="23"/>
        <v>423.68225419664276</v>
      </c>
      <c r="H35" s="3">
        <f t="shared" si="0"/>
        <v>134.69012151470801</v>
      </c>
      <c r="I35">
        <f t="shared" si="1"/>
        <v>1.3469012151470802E-4</v>
      </c>
      <c r="J35" s="4">
        <f t="shared" si="2"/>
        <v>190.27521881644475</v>
      </c>
      <c r="K35" s="40">
        <f t="shared" si="3"/>
        <v>1.4126887456677133</v>
      </c>
      <c r="L35" s="40">
        <f t="shared" si="4"/>
        <v>4.5873112543322865</v>
      </c>
      <c r="M35" s="10">
        <f t="shared" si="24"/>
        <v>4.0529172685207087</v>
      </c>
      <c r="N35" s="10">
        <f t="shared" si="5"/>
        <v>3.8408799049960156</v>
      </c>
      <c r="O35" s="10">
        <f t="shared" si="6"/>
        <v>0.68820000000000003</v>
      </c>
      <c r="P35" s="10">
        <f t="shared" si="7"/>
        <v>10.062282030712495</v>
      </c>
      <c r="Q35" s="41">
        <f t="shared" si="25"/>
        <v>2.107328378383018E-2</v>
      </c>
      <c r="R35" s="4">
        <f t="shared" si="8"/>
        <v>638892.4856286766</v>
      </c>
      <c r="S35">
        <f t="shared" si="9"/>
        <v>6.3889248562867655E-4</v>
      </c>
      <c r="T35" s="41">
        <f t="shared" si="10"/>
        <v>1.338008807281137E-4</v>
      </c>
      <c r="U35" s="42">
        <f t="shared" si="11"/>
        <v>1.1404550314714692</v>
      </c>
      <c r="V35" s="42">
        <f t="shared" si="26"/>
        <v>0.63548103084205354</v>
      </c>
      <c r="W35" s="42">
        <f t="shared" si="27"/>
        <v>0.60845268291672383</v>
      </c>
      <c r="X35" s="42">
        <f t="shared" si="12"/>
        <v>2.702834792532971E-2</v>
      </c>
      <c r="Y35" s="42">
        <f t="shared" si="29"/>
        <v>1.7569480335931885E-3</v>
      </c>
      <c r="Z35" s="10">
        <f t="shared" si="13"/>
        <v>13.131064788454907</v>
      </c>
      <c r="AA35">
        <f t="shared" si="14"/>
        <v>4149771.2261878834</v>
      </c>
      <c r="AB35" s="10">
        <f t="shared" si="15"/>
        <v>4.1497712261878839</v>
      </c>
      <c r="AC35" s="10">
        <f t="shared" si="16"/>
        <v>4.0487712261878839</v>
      </c>
      <c r="AD35" s="3">
        <f t="shared" si="17"/>
        <v>587.20394868569747</v>
      </c>
      <c r="AI35" s="94">
        <f t="shared" si="28"/>
        <v>0.60845268291672383</v>
      </c>
    </row>
    <row r="36" spans="2:35">
      <c r="B36" s="39">
        <f t="shared" si="18"/>
        <v>8</v>
      </c>
      <c r="C36" s="42">
        <f t="shared" si="19"/>
        <v>0.15059952038368038</v>
      </c>
      <c r="D36" s="10">
        <f t="shared" si="20"/>
        <v>15.54940047961632</v>
      </c>
      <c r="E36" s="40">
        <f t="shared" si="21"/>
        <v>15.301199040767358</v>
      </c>
      <c r="F36" s="40">
        <f t="shared" si="22"/>
        <v>46.4</v>
      </c>
      <c r="G36" s="3">
        <f t="shared" si="23"/>
        <v>423.49400479616315</v>
      </c>
      <c r="H36" s="3">
        <f t="shared" si="0"/>
        <v>134.69012151470801</v>
      </c>
      <c r="I36">
        <f t="shared" si="1"/>
        <v>1.3469012151470802E-4</v>
      </c>
      <c r="J36" s="4">
        <f t="shared" si="2"/>
        <v>191.17902290398251</v>
      </c>
      <c r="K36" s="40">
        <f t="shared" si="3"/>
        <v>1.4193989934377331</v>
      </c>
      <c r="L36" s="40">
        <f t="shared" si="4"/>
        <v>4.5806010065622669</v>
      </c>
      <c r="M36" s="10">
        <f t="shared" si="24"/>
        <v>4.1497712261878839</v>
      </c>
      <c r="N36" s="10">
        <f t="shared" si="5"/>
        <v>3.8408799049960156</v>
      </c>
      <c r="O36" s="10">
        <f t="shared" si="6"/>
        <v>0.68820000000000003</v>
      </c>
      <c r="P36" s="10">
        <f t="shared" si="7"/>
        <v>10.227157672596501</v>
      </c>
      <c r="Q36" s="42">
        <f t="shared" si="25"/>
        <v>2.2913965295801111E-2</v>
      </c>
      <c r="R36" s="4">
        <f t="shared" si="8"/>
        <v>638225.85896367393</v>
      </c>
      <c r="S36">
        <f t="shared" si="9"/>
        <v>6.3822585896367392E-4</v>
      </c>
      <c r="T36" s="41">
        <f t="shared" si="10"/>
        <v>1.3446750739311633E-4</v>
      </c>
      <c r="U36" s="42">
        <f t="shared" si="11"/>
        <v>1.1392650695431064</v>
      </c>
      <c r="V36" s="42">
        <f t="shared" si="26"/>
        <v>0.646478991951564</v>
      </c>
      <c r="W36" s="42">
        <f t="shared" si="27"/>
        <v>0.62336469812086648</v>
      </c>
      <c r="X36" s="42">
        <f t="shared" si="12"/>
        <v>2.3114293830697519E-2</v>
      </c>
      <c r="Y36" s="42">
        <f t="shared" si="29"/>
        <v>1.7994940869096171E-3</v>
      </c>
      <c r="Z36" s="10">
        <f t="shared" si="13"/>
        <v>13.38237111549029</v>
      </c>
      <c r="AA36">
        <f t="shared" si="14"/>
        <v>4227257.8460661443</v>
      </c>
      <c r="AB36" s="10">
        <f t="shared" si="15"/>
        <v>4.2272578460661441</v>
      </c>
      <c r="AC36" s="10">
        <f t="shared" si="16"/>
        <v>4.1262578460661441</v>
      </c>
      <c r="AD36" s="3">
        <f t="shared" si="17"/>
        <v>598.44203713794695</v>
      </c>
      <c r="AI36" s="94">
        <f t="shared" si="28"/>
        <v>0.62336469812086648</v>
      </c>
    </row>
    <row r="37" spans="2:35">
      <c r="B37" s="39">
        <f t="shared" si="18"/>
        <v>9</v>
      </c>
      <c r="C37" s="42">
        <f t="shared" si="19"/>
        <v>0.16942446043164042</v>
      </c>
      <c r="D37" s="10">
        <f t="shared" si="20"/>
        <v>15.53057553956836</v>
      </c>
      <c r="E37" s="40">
        <f t="shared" si="21"/>
        <v>15.338848920863278</v>
      </c>
      <c r="F37" s="40">
        <f t="shared" si="22"/>
        <v>46.4</v>
      </c>
      <c r="G37" s="3">
        <f t="shared" si="23"/>
        <v>423.30575539568355</v>
      </c>
      <c r="H37" s="3">
        <f t="shared" si="0"/>
        <v>134.69012151470801</v>
      </c>
      <c r="I37">
        <f t="shared" si="1"/>
        <v>1.3469012151470802E-4</v>
      </c>
      <c r="J37" s="4">
        <f t="shared" si="2"/>
        <v>192.08505361647394</v>
      </c>
      <c r="K37" s="40">
        <f t="shared" si="3"/>
        <v>1.4261257726721885</v>
      </c>
      <c r="L37" s="40">
        <f t="shared" si="4"/>
        <v>4.5738742273278117</v>
      </c>
      <c r="M37" s="10">
        <f t="shared" si="24"/>
        <v>4.2272578460661441</v>
      </c>
      <c r="N37" s="10">
        <f t="shared" si="5"/>
        <v>3.8408799049960156</v>
      </c>
      <c r="O37" s="10">
        <f t="shared" si="6"/>
        <v>0.68820000000000003</v>
      </c>
      <c r="P37" s="10">
        <f t="shared" si="7"/>
        <v>10.358201427740319</v>
      </c>
      <c r="Q37" s="42">
        <f t="shared" si="25"/>
        <v>2.4731359964101821E-2</v>
      </c>
      <c r="R37" s="4">
        <f t="shared" si="8"/>
        <v>637558.63003666862</v>
      </c>
      <c r="S37">
        <f t="shared" si="9"/>
        <v>6.3755863003666865E-4</v>
      </c>
      <c r="T37" s="41">
        <f t="shared" si="10"/>
        <v>1.351347363201216E-4</v>
      </c>
      <c r="U37" s="42">
        <f t="shared" si="11"/>
        <v>1.1380740325469554</v>
      </c>
      <c r="V37" s="42">
        <f t="shared" si="26"/>
        <v>0.65535407191692185</v>
      </c>
      <c r="W37" s="42">
        <f t="shared" si="27"/>
        <v>0.63529484203623365</v>
      </c>
      <c r="X37" s="42">
        <f t="shared" si="12"/>
        <v>2.0059229880688201E-2</v>
      </c>
      <c r="Y37" s="42">
        <f t="shared" si="29"/>
        <v>1.8359496243449981E-3</v>
      </c>
      <c r="Z37" s="10">
        <f t="shared" si="13"/>
        <v>13.586067315777377</v>
      </c>
      <c r="AA37">
        <f t="shared" si="14"/>
        <v>4290064.5816883212</v>
      </c>
      <c r="AB37" s="10">
        <f t="shared" si="15"/>
        <v>4.2900645816883216</v>
      </c>
      <c r="AC37" s="10">
        <f t="shared" si="16"/>
        <v>4.1890645816883216</v>
      </c>
      <c r="AD37" s="3">
        <f t="shared" si="17"/>
        <v>607.55106333405683</v>
      </c>
      <c r="AI37" s="94">
        <f t="shared" si="28"/>
        <v>0.63529484203623365</v>
      </c>
    </row>
    <row r="38" spans="2:35">
      <c r="B38" s="39">
        <f t="shared" si="18"/>
        <v>10</v>
      </c>
      <c r="C38" s="42">
        <f t="shared" si="19"/>
        <v>0.18824940047960045</v>
      </c>
      <c r="D38" s="10">
        <f t="shared" si="20"/>
        <v>15.511750599520401</v>
      </c>
      <c r="E38" s="40">
        <f t="shared" si="21"/>
        <v>15.376498800959197</v>
      </c>
      <c r="F38" s="40">
        <f t="shared" si="22"/>
        <v>46.4</v>
      </c>
      <c r="G38" s="3">
        <f t="shared" si="23"/>
        <v>423.11750599520394</v>
      </c>
      <c r="H38" s="3">
        <f t="shared" si="0"/>
        <v>134.69012151470801</v>
      </c>
      <c r="I38">
        <f t="shared" si="1"/>
        <v>1.3469012151470802E-4</v>
      </c>
      <c r="J38" s="4">
        <f t="shared" si="2"/>
        <v>192.99331095391904</v>
      </c>
      <c r="K38" s="40">
        <f t="shared" si="3"/>
        <v>1.43286908337108</v>
      </c>
      <c r="L38" s="40">
        <f t="shared" si="4"/>
        <v>4.56713091662892</v>
      </c>
      <c r="M38" s="10">
        <f t="shared" si="24"/>
        <v>4.2900645816883216</v>
      </c>
      <c r="N38" s="10">
        <f t="shared" si="5"/>
        <v>3.8408799049960156</v>
      </c>
      <c r="O38" s="10">
        <f t="shared" si="6"/>
        <v>0.68820000000000003</v>
      </c>
      <c r="P38" s="10">
        <f t="shared" si="7"/>
        <v>10.463870009260845</v>
      </c>
      <c r="Q38" s="42">
        <f t="shared" si="25"/>
        <v>2.6530401812987499E-2</v>
      </c>
      <c r="R38" s="4">
        <f t="shared" si="8"/>
        <v>636890.80010514299</v>
      </c>
      <c r="S38">
        <f t="shared" si="9"/>
        <v>6.3689080010514304E-4</v>
      </c>
      <c r="T38" s="41">
        <f t="shared" si="10"/>
        <v>1.3580256625164721E-4</v>
      </c>
      <c r="U38" s="42">
        <f t="shared" si="11"/>
        <v>1.1368819227276854</v>
      </c>
      <c r="V38" s="42">
        <f t="shared" si="26"/>
        <v>0.66263595813981291</v>
      </c>
      <c r="W38" s="42">
        <f t="shared" si="27"/>
        <v>0.64496481339392342</v>
      </c>
      <c r="X38" s="42">
        <f t="shared" si="12"/>
        <v>1.7671144745889489E-2</v>
      </c>
      <c r="Y38" s="42">
        <f t="shared" si="29"/>
        <v>1.8677407532605697E-3</v>
      </c>
      <c r="Z38" s="10">
        <f t="shared" si="13"/>
        <v>13.753353893177369</v>
      </c>
      <c r="AA38">
        <f t="shared" si="14"/>
        <v>4341644.9441353967</v>
      </c>
      <c r="AB38" s="10">
        <f t="shared" si="15"/>
        <v>4.341644944135397</v>
      </c>
      <c r="AC38" s="10">
        <f t="shared" si="16"/>
        <v>4.2406449441353971</v>
      </c>
      <c r="AD38" s="3">
        <f t="shared" si="17"/>
        <v>615.03189907692479</v>
      </c>
      <c r="AI38" s="94">
        <f t="shared" si="28"/>
        <v>0.64496481339392342</v>
      </c>
    </row>
    <row r="39" spans="2:35">
      <c r="B39" s="39">
        <f t="shared" si="18"/>
        <v>11</v>
      </c>
      <c r="C39" s="42">
        <f t="shared" si="19"/>
        <v>0.20707434052756049</v>
      </c>
      <c r="D39" s="10">
        <f t="shared" si="20"/>
        <v>15.492925659472441</v>
      </c>
      <c r="E39" s="40">
        <f t="shared" si="21"/>
        <v>15.414148681055117</v>
      </c>
      <c r="F39" s="40">
        <f t="shared" si="22"/>
        <v>46.4</v>
      </c>
      <c r="G39" s="3">
        <f t="shared" si="23"/>
        <v>422.92925659472434</v>
      </c>
      <c r="H39" s="3">
        <f t="shared" si="0"/>
        <v>134.69012151470801</v>
      </c>
      <c r="I39">
        <f t="shared" si="1"/>
        <v>1.3469012151470802E-4</v>
      </c>
      <c r="J39" s="4">
        <f t="shared" si="2"/>
        <v>193.90379491631802</v>
      </c>
      <c r="K39" s="40">
        <f t="shared" si="3"/>
        <v>1.4396289255344086</v>
      </c>
      <c r="L39" s="40">
        <f t="shared" si="4"/>
        <v>4.560371074465591</v>
      </c>
      <c r="M39" s="10">
        <f t="shared" si="24"/>
        <v>4.341644944135397</v>
      </c>
      <c r="N39" s="10">
        <f t="shared" si="5"/>
        <v>3.8408799049960156</v>
      </c>
      <c r="O39" s="10">
        <f t="shared" si="6"/>
        <v>0.68820000000000003</v>
      </c>
      <c r="P39" s="10">
        <f t="shared" si="7"/>
        <v>10.55029055572245</v>
      </c>
      <c r="Q39" s="42">
        <f t="shared" si="25"/>
        <v>2.8314707178658159E-2</v>
      </c>
      <c r="R39" s="4">
        <f t="shared" si="8"/>
        <v>636222.37042657938</v>
      </c>
      <c r="S39">
        <f t="shared" si="9"/>
        <v>6.3622237042657937E-4</v>
      </c>
      <c r="T39" s="41">
        <f t="shared" si="10"/>
        <v>1.3647099593021089E-4</v>
      </c>
      <c r="U39" s="42">
        <f t="shared" si="11"/>
        <v>1.1356887423299655</v>
      </c>
      <c r="V39" s="42">
        <f t="shared" si="26"/>
        <v>0.66870863063923847</v>
      </c>
      <c r="W39" s="42">
        <f t="shared" si="27"/>
        <v>0.65290632830536466</v>
      </c>
      <c r="X39" s="42">
        <f t="shared" si="12"/>
        <v>1.5802302333873808E-2</v>
      </c>
      <c r="Y39" s="42">
        <f t="shared" si="29"/>
        <v>1.8959368861048507E-3</v>
      </c>
      <c r="Z39" s="10">
        <f t="shared" si="13"/>
        <v>13.892599472743665</v>
      </c>
      <c r="AA39">
        <f t="shared" si="14"/>
        <v>4384579.2761948621</v>
      </c>
      <c r="AB39" s="10">
        <f t="shared" si="15"/>
        <v>4.3845792761948621</v>
      </c>
      <c r="AC39" s="10">
        <f t="shared" si="16"/>
        <v>4.2835792761948621</v>
      </c>
      <c r="AD39" s="3">
        <f t="shared" si="17"/>
        <v>621.25877827336649</v>
      </c>
      <c r="AI39" s="94">
        <f t="shared" si="28"/>
        <v>0.65290632830536466</v>
      </c>
    </row>
    <row r="40" spans="2:35">
      <c r="B40" s="39">
        <f t="shared" ref="B40:B103" si="30">1+B39</f>
        <v>12</v>
      </c>
      <c r="C40" s="42">
        <f t="shared" ref="C40:C103" si="31">xincp+C39</f>
        <v>0.22589928057552053</v>
      </c>
      <c r="D40" s="10">
        <f t="shared" ref="D40:D103" si="32">(F40-E40)/2</f>
        <v>15.474100719424481</v>
      </c>
      <c r="E40" s="40">
        <f t="shared" ref="E40:E103" si="33">E39+ci*2*xincp</f>
        <v>15.451798561151037</v>
      </c>
      <c r="F40" s="40">
        <f t="shared" ref="F40:F103" si="34">F39-osi*2*xincp</f>
        <v>46.4</v>
      </c>
      <c r="G40" s="3">
        <f t="shared" ref="G40:G103" si="35">G39-ei*n*2*xincp</f>
        <v>422.74100719424473</v>
      </c>
      <c r="H40" s="3">
        <f t="shared" ref="H40:H103" si="36">PI()/4*(dto+erate*(two-D40)/two)^2</f>
        <v>134.69012151470801</v>
      </c>
      <c r="I40">
        <f t="shared" si="1"/>
        <v>1.3469012151470802E-4</v>
      </c>
      <c r="J40" s="4">
        <f t="shared" ref="J40:J103" si="37">PI()/4*dc^2-PI()/4*(F40^2-E40^2)</f>
        <v>194.8165055036709</v>
      </c>
      <c r="K40" s="40">
        <f t="shared" ref="K40:K103" si="38">J40/H40</f>
        <v>1.4464052991621748</v>
      </c>
      <c r="L40" s="40">
        <f t="shared" si="4"/>
        <v>4.5535947008378255</v>
      </c>
      <c r="M40" s="10">
        <f t="shared" ref="M40:M103" si="39">AB39</f>
        <v>4.3845792761948621</v>
      </c>
      <c r="N40" s="10">
        <f t="shared" si="5"/>
        <v>3.8408799049960156</v>
      </c>
      <c r="O40" s="10">
        <f t="shared" si="6"/>
        <v>0.68820000000000003</v>
      </c>
      <c r="P40" s="10">
        <f t="shared" ref="P40:P103" si="40">(1+kv*L40)*N40*M40^O40</f>
        <v>10.621981172204897</v>
      </c>
      <c r="Q40" s="42">
        <f t="shared" ref="Q40:Q103" si="41">xincp/P40+Q39</f>
        <v>3.0086969786053873E-2</v>
      </c>
      <c r="R40" s="4">
        <f t="shared" ref="R40:R103" si="42">PI()/4*(F40^2-E40^2)*G40</f>
        <v>635553.34225846024</v>
      </c>
      <c r="S40">
        <f t="shared" si="9"/>
        <v>6.3555334225846025E-4</v>
      </c>
      <c r="T40" s="41">
        <f t="shared" si="10"/>
        <v>1.3714002409833E-4</v>
      </c>
      <c r="U40" s="42">
        <f t="shared" ref="U40:U103" si="43">rhopgrain*R40/1000^2</f>
        <v>1.1344944935984644</v>
      </c>
      <c r="V40" s="42">
        <f t="shared" ref="V40:V103" si="44">(U39-U40)/(Q40-Q39)</f>
        <v>0.67385540185605064</v>
      </c>
      <c r="W40" s="42">
        <f t="shared" ref="W40:W103" si="45">IF(V40&lt;AI40,IF(AB39&gt;pbd,AI40,0),AI40)</f>
        <v>0.65951666646676999</v>
      </c>
      <c r="X40" s="42">
        <f t="shared" ref="X40:X103" si="46">V40-W40</f>
        <v>1.4338735389280655E-2</v>
      </c>
      <c r="Y40" s="42">
        <f t="shared" si="29"/>
        <v>1.9213488906726145E-3</v>
      </c>
      <c r="Z40" s="10">
        <f t="shared" ref="Z40:Z103" si="47">Y40/T40</f>
        <v>14.010125076943249</v>
      </c>
      <c r="AA40">
        <f t="shared" si="14"/>
        <v>4420816.5724301208</v>
      </c>
      <c r="AB40" s="10">
        <f t="shared" si="15"/>
        <v>4.4208165724301205</v>
      </c>
      <c r="AC40" s="10">
        <f t="shared" si="16"/>
        <v>4.3198165724301205</v>
      </c>
      <c r="AD40" s="3">
        <f t="shared" si="17"/>
        <v>626.51436873533294</v>
      </c>
      <c r="AI40" s="94">
        <f t="shared" si="28"/>
        <v>0.65951666646676999</v>
      </c>
    </row>
    <row r="41" spans="2:35">
      <c r="B41" s="39">
        <f t="shared" si="30"/>
        <v>13</v>
      </c>
      <c r="C41" s="42">
        <f t="shared" si="31"/>
        <v>0.24472422062348057</v>
      </c>
      <c r="D41" s="10">
        <f t="shared" si="32"/>
        <v>15.455275779376521</v>
      </c>
      <c r="E41" s="40">
        <f t="shared" si="33"/>
        <v>15.489448441246957</v>
      </c>
      <c r="F41" s="40">
        <f t="shared" si="34"/>
        <v>46.4</v>
      </c>
      <c r="G41" s="3">
        <f t="shared" si="35"/>
        <v>422.55275779376512</v>
      </c>
      <c r="H41" s="3">
        <f t="shared" si="36"/>
        <v>134.69012151470801</v>
      </c>
      <c r="I41">
        <f t="shared" si="1"/>
        <v>1.3469012151470802E-4</v>
      </c>
      <c r="J41" s="4">
        <f t="shared" si="37"/>
        <v>195.73144271597744</v>
      </c>
      <c r="K41" s="40">
        <f t="shared" si="38"/>
        <v>1.4531982042543765</v>
      </c>
      <c r="L41" s="40">
        <f t="shared" si="4"/>
        <v>4.5468017957456235</v>
      </c>
      <c r="M41" s="10">
        <f t="shared" si="39"/>
        <v>4.4208165724301205</v>
      </c>
      <c r="N41" s="10">
        <f t="shared" si="5"/>
        <v>3.8408799049960156</v>
      </c>
      <c r="O41" s="10">
        <f t="shared" si="6"/>
        <v>0.68820000000000003</v>
      </c>
      <c r="P41" s="10">
        <f t="shared" si="40"/>
        <v>10.682319064364316</v>
      </c>
      <c r="Q41" s="42">
        <f t="shared" si="41"/>
        <v>3.184922196505488E-2</v>
      </c>
      <c r="R41" s="4">
        <f t="shared" si="42"/>
        <v>634883.71685826813</v>
      </c>
      <c r="S41">
        <f t="shared" si="9"/>
        <v>6.348837168582681E-4</v>
      </c>
      <c r="T41" s="41">
        <f t="shared" si="10"/>
        <v>1.3780964949852215E-4</v>
      </c>
      <c r="U41" s="42">
        <f t="shared" si="43"/>
        <v>1.1332991787778517</v>
      </c>
      <c r="V41" s="42">
        <f t="shared" si="44"/>
        <v>0.67828817853432999</v>
      </c>
      <c r="W41" s="42">
        <f t="shared" si="45"/>
        <v>0.66509590272549002</v>
      </c>
      <c r="X41" s="42">
        <f t="shared" si="46"/>
        <v>1.3192275808839971E-2</v>
      </c>
      <c r="Y41" s="42">
        <f t="shared" si="29"/>
        <v>1.944597007462725E-3</v>
      </c>
      <c r="Z41" s="10">
        <f t="shared" si="47"/>
        <v>14.110746341340768</v>
      </c>
      <c r="AA41">
        <f t="shared" si="14"/>
        <v>4451841.6634336701</v>
      </c>
      <c r="AB41" s="10">
        <f t="shared" si="15"/>
        <v>4.4518416634336697</v>
      </c>
      <c r="AC41" s="10">
        <f t="shared" si="16"/>
        <v>4.3508416634336697</v>
      </c>
      <c r="AD41" s="3">
        <f t="shared" si="17"/>
        <v>631.01401935223646</v>
      </c>
      <c r="AI41" s="94">
        <f t="shared" si="28"/>
        <v>0.66509590272549002</v>
      </c>
    </row>
    <row r="42" spans="2:35">
      <c r="B42" s="39">
        <f t="shared" si="30"/>
        <v>14</v>
      </c>
      <c r="C42" s="42">
        <f t="shared" si="31"/>
        <v>0.26354916067144063</v>
      </c>
      <c r="D42" s="10">
        <f t="shared" si="32"/>
        <v>15.436450839328561</v>
      </c>
      <c r="E42" s="40">
        <f t="shared" si="33"/>
        <v>15.527098321342876</v>
      </c>
      <c r="F42" s="40">
        <f t="shared" si="34"/>
        <v>46.4</v>
      </c>
      <c r="G42" s="3">
        <f t="shared" si="35"/>
        <v>422.36450839328552</v>
      </c>
      <c r="H42" s="3">
        <f t="shared" si="36"/>
        <v>134.69012151470801</v>
      </c>
      <c r="I42">
        <f t="shared" si="1"/>
        <v>1.3469012151470802E-4</v>
      </c>
      <c r="J42" s="4">
        <f t="shared" si="37"/>
        <v>196.64860655323787</v>
      </c>
      <c r="K42" s="40">
        <f t="shared" si="38"/>
        <v>1.4600076408110156</v>
      </c>
      <c r="L42" s="40">
        <f t="shared" si="4"/>
        <v>4.5399923591889841</v>
      </c>
      <c r="M42" s="10">
        <f t="shared" si="39"/>
        <v>4.4518416634336697</v>
      </c>
      <c r="N42" s="10">
        <f t="shared" si="5"/>
        <v>3.8408799049960156</v>
      </c>
      <c r="O42" s="10">
        <f t="shared" si="6"/>
        <v>0.68820000000000003</v>
      </c>
      <c r="P42" s="10">
        <f t="shared" si="40"/>
        <v>10.733855789092997</v>
      </c>
      <c r="Q42" s="42">
        <f t="shared" si="41"/>
        <v>3.3603012999502038E-2</v>
      </c>
      <c r="R42" s="4">
        <f t="shared" si="42"/>
        <v>634213.4954834854</v>
      </c>
      <c r="S42">
        <f t="shared" si="9"/>
        <v>6.3421349548348541E-4</v>
      </c>
      <c r="T42" s="41">
        <f t="shared" si="10"/>
        <v>1.3847987087330484E-4</v>
      </c>
      <c r="U42" s="42">
        <f t="shared" si="43"/>
        <v>1.1321028001127955</v>
      </c>
      <c r="V42" s="42">
        <f t="shared" si="44"/>
        <v>0.68216716903978547</v>
      </c>
      <c r="W42" s="42">
        <f t="shared" si="45"/>
        <v>0.66987264742336439</v>
      </c>
      <c r="X42" s="42">
        <f t="shared" si="46"/>
        <v>1.2294521616421084E-2</v>
      </c>
      <c r="Y42" s="42">
        <f t="shared" si="29"/>
        <v>1.9661590292464211E-3</v>
      </c>
      <c r="Z42" s="10">
        <f t="shared" si="47"/>
        <v>14.198157586709906</v>
      </c>
      <c r="AA42">
        <f t="shared" si="14"/>
        <v>4478793.638829221</v>
      </c>
      <c r="AB42" s="10">
        <f t="shared" si="15"/>
        <v>4.4787936388292211</v>
      </c>
      <c r="AC42" s="10">
        <f t="shared" si="16"/>
        <v>4.3777936388292211</v>
      </c>
      <c r="AD42" s="3">
        <f t="shared" si="17"/>
        <v>634.9229352906774</v>
      </c>
      <c r="AI42" s="94">
        <f t="shared" si="28"/>
        <v>0.66987264742336439</v>
      </c>
    </row>
    <row r="43" spans="2:35">
      <c r="B43" s="39">
        <f t="shared" si="30"/>
        <v>15</v>
      </c>
      <c r="C43" s="42">
        <f t="shared" si="31"/>
        <v>0.28237410071940067</v>
      </c>
      <c r="D43" s="10">
        <f t="shared" si="32"/>
        <v>15.417625899280601</v>
      </c>
      <c r="E43" s="40">
        <f t="shared" si="33"/>
        <v>15.564748201438796</v>
      </c>
      <c r="F43" s="40">
        <f t="shared" si="34"/>
        <v>46.4</v>
      </c>
      <c r="G43" s="3">
        <f t="shared" si="35"/>
        <v>422.17625899280591</v>
      </c>
      <c r="H43" s="3">
        <f t="shared" si="36"/>
        <v>134.69012151470801</v>
      </c>
      <c r="I43">
        <f t="shared" si="1"/>
        <v>1.3469012151470802E-4</v>
      </c>
      <c r="J43" s="4">
        <f t="shared" si="37"/>
        <v>197.56799701545219</v>
      </c>
      <c r="K43" s="40">
        <f t="shared" si="38"/>
        <v>1.4668336088320924</v>
      </c>
      <c r="L43" s="40">
        <f t="shared" si="4"/>
        <v>4.5331663911679074</v>
      </c>
      <c r="M43" s="10">
        <f t="shared" si="39"/>
        <v>4.4787936388292211</v>
      </c>
      <c r="N43" s="10">
        <f t="shared" si="5"/>
        <v>3.8408799049960156</v>
      </c>
      <c r="O43" s="10">
        <f t="shared" si="6"/>
        <v>0.68820000000000003</v>
      </c>
      <c r="P43" s="10">
        <f t="shared" si="40"/>
        <v>10.778535700362397</v>
      </c>
      <c r="Q43" s="42">
        <f t="shared" si="41"/>
        <v>3.5349534101373703E-2</v>
      </c>
      <c r="R43" s="4">
        <f t="shared" si="42"/>
        <v>633542.67939159449</v>
      </c>
      <c r="S43">
        <f t="shared" si="9"/>
        <v>6.3354267939159448E-4</v>
      </c>
      <c r="T43" s="41">
        <f t="shared" si="10"/>
        <v>1.3915068696519577E-4</v>
      </c>
      <c r="U43" s="42">
        <f t="shared" si="43"/>
        <v>1.1309053598479657</v>
      </c>
      <c r="V43" s="42">
        <f t="shared" si="44"/>
        <v>0.68561454170039982</v>
      </c>
      <c r="W43" s="42">
        <f t="shared" si="45"/>
        <v>0.67402227926661062</v>
      </c>
      <c r="X43" s="42">
        <f t="shared" si="46"/>
        <v>1.1592262433789191E-2</v>
      </c>
      <c r="Y43" s="42">
        <f t="shared" si="29"/>
        <v>1.9864051602054679E-3</v>
      </c>
      <c r="Z43" s="10">
        <f t="shared" si="47"/>
        <v>14.275209152954492</v>
      </c>
      <c r="AA43">
        <f t="shared" si="14"/>
        <v>4502551.3591184448</v>
      </c>
      <c r="AB43" s="10">
        <f t="shared" si="15"/>
        <v>4.5025513591184447</v>
      </c>
      <c r="AC43" s="10">
        <f t="shared" si="16"/>
        <v>4.4015513591184448</v>
      </c>
      <c r="AD43" s="3">
        <f t="shared" si="17"/>
        <v>638.36858000267512</v>
      </c>
      <c r="AI43" s="94">
        <f t="shared" si="28"/>
        <v>0.67402227926661062</v>
      </c>
    </row>
    <row r="44" spans="2:35">
      <c r="B44" s="39">
        <f t="shared" si="30"/>
        <v>16</v>
      </c>
      <c r="C44" s="42">
        <f t="shared" si="31"/>
        <v>0.3011990407673607</v>
      </c>
      <c r="D44" s="10">
        <f t="shared" si="32"/>
        <v>15.398800959232641</v>
      </c>
      <c r="E44" s="40">
        <f t="shared" si="33"/>
        <v>15.602398081534716</v>
      </c>
      <c r="F44" s="40">
        <f t="shared" si="34"/>
        <v>46.4</v>
      </c>
      <c r="G44" s="3">
        <f t="shared" si="35"/>
        <v>421.98800959232631</v>
      </c>
      <c r="H44" s="3">
        <f t="shared" si="36"/>
        <v>134.69012151470801</v>
      </c>
      <c r="I44">
        <f t="shared" si="1"/>
        <v>1.3469012151470802E-4</v>
      </c>
      <c r="J44" s="4">
        <f t="shared" si="37"/>
        <v>198.48961410262018</v>
      </c>
      <c r="K44" s="40">
        <f t="shared" si="38"/>
        <v>1.4736761083176046</v>
      </c>
      <c r="L44" s="40">
        <f t="shared" si="4"/>
        <v>4.5263238916823951</v>
      </c>
      <c r="M44" s="10">
        <f t="shared" si="39"/>
        <v>4.5025513591184447</v>
      </c>
      <c r="N44" s="10">
        <f t="shared" si="5"/>
        <v>3.8408799049960156</v>
      </c>
      <c r="O44" s="10">
        <f t="shared" si="6"/>
        <v>0.68820000000000003</v>
      </c>
      <c r="P44" s="10">
        <f t="shared" si="40"/>
        <v>10.817850827007577</v>
      </c>
      <c r="Q44" s="42">
        <f t="shared" si="41"/>
        <v>3.7089707852056432E-2</v>
      </c>
      <c r="R44" s="4">
        <f t="shared" si="42"/>
        <v>632871.26984007785</v>
      </c>
      <c r="S44">
        <f t="shared" si="9"/>
        <v>6.3287126984007782E-4</v>
      </c>
      <c r="T44" s="41">
        <f t="shared" si="10"/>
        <v>1.3982209651671243E-4</v>
      </c>
      <c r="U44" s="42">
        <f t="shared" si="43"/>
        <v>1.1297068602280309</v>
      </c>
      <c r="V44" s="42">
        <f t="shared" si="44"/>
        <v>0.68872411129324174</v>
      </c>
      <c r="W44" s="42">
        <f t="shared" si="45"/>
        <v>0.67768011106514281</v>
      </c>
      <c r="X44" s="42">
        <f t="shared" si="46"/>
        <v>1.1044000228098927E-2</v>
      </c>
      <c r="Y44" s="42">
        <f t="shared" si="29"/>
        <v>2.0056236395049397E-3</v>
      </c>
      <c r="Z44" s="10">
        <f t="shared" si="47"/>
        <v>14.344110762673443</v>
      </c>
      <c r="AA44">
        <f t="shared" si="14"/>
        <v>4523796.1598533699</v>
      </c>
      <c r="AB44" s="10">
        <f t="shared" si="15"/>
        <v>4.5237961598533696</v>
      </c>
      <c r="AC44" s="10">
        <f t="shared" si="16"/>
        <v>4.4227961598533696</v>
      </c>
      <c r="AD44" s="3">
        <f t="shared" si="17"/>
        <v>641.44976937684839</v>
      </c>
      <c r="AI44" s="94">
        <f t="shared" si="28"/>
        <v>0.67768011106514281</v>
      </c>
    </row>
    <row r="45" spans="2:35">
      <c r="B45" s="39">
        <f t="shared" si="30"/>
        <v>17</v>
      </c>
      <c r="C45" s="42">
        <f t="shared" si="31"/>
        <v>0.32002398081532074</v>
      </c>
      <c r="D45" s="10">
        <f t="shared" si="32"/>
        <v>15.379976019184681</v>
      </c>
      <c r="E45" s="40">
        <f t="shared" si="33"/>
        <v>15.640047961630636</v>
      </c>
      <c r="F45" s="40">
        <f t="shared" si="34"/>
        <v>46.4</v>
      </c>
      <c r="G45" s="3">
        <f t="shared" si="35"/>
        <v>421.7997601918467</v>
      </c>
      <c r="H45" s="3">
        <f t="shared" si="36"/>
        <v>134.69012151470801</v>
      </c>
      <c r="I45">
        <f t="shared" si="1"/>
        <v>1.3469012151470802E-4</v>
      </c>
      <c r="J45" s="4">
        <f t="shared" si="37"/>
        <v>199.41345781474206</v>
      </c>
      <c r="K45" s="40">
        <f t="shared" si="38"/>
        <v>1.4805351392675545</v>
      </c>
      <c r="L45" s="40">
        <f t="shared" si="4"/>
        <v>4.5194648607324455</v>
      </c>
      <c r="M45" s="10">
        <f t="shared" si="39"/>
        <v>4.5237961598533696</v>
      </c>
      <c r="N45" s="10">
        <f t="shared" si="5"/>
        <v>3.8408799049960156</v>
      </c>
      <c r="O45" s="10">
        <f t="shared" si="6"/>
        <v>0.68820000000000003</v>
      </c>
      <c r="P45" s="10">
        <f t="shared" si="40"/>
        <v>10.852952734533453</v>
      </c>
      <c r="Q45" s="42">
        <f t="shared" si="41"/>
        <v>3.8824253326308816E-2</v>
      </c>
      <c r="R45" s="4">
        <f t="shared" si="42"/>
        <v>632199.26808641793</v>
      </c>
      <c r="S45">
        <f t="shared" si="9"/>
        <v>6.3219926808641793E-4</v>
      </c>
      <c r="T45" s="41">
        <f t="shared" si="10"/>
        <v>1.4049409827037232E-4</v>
      </c>
      <c r="U45" s="42">
        <f t="shared" si="43"/>
        <v>1.1285073034976605</v>
      </c>
      <c r="V45" s="42">
        <f t="shared" si="44"/>
        <v>0.69156833774418547</v>
      </c>
      <c r="W45" s="42">
        <f t="shared" si="45"/>
        <v>0.68095104391289318</v>
      </c>
      <c r="X45" s="42">
        <f t="shared" si="46"/>
        <v>1.0617293831292285E-2</v>
      </c>
      <c r="Y45" s="42">
        <f t="shared" si="29"/>
        <v>2.0240398184688153E-3</v>
      </c>
      <c r="Z45" s="10">
        <f t="shared" si="47"/>
        <v>14.406582506929752</v>
      </c>
      <c r="AA45">
        <f t="shared" si="14"/>
        <v>4543058.4058836466</v>
      </c>
      <c r="AB45" s="10">
        <f t="shared" si="15"/>
        <v>4.543058405883647</v>
      </c>
      <c r="AC45" s="10">
        <f t="shared" si="16"/>
        <v>4.442058405883647</v>
      </c>
      <c r="AD45" s="3">
        <f t="shared" si="17"/>
        <v>644.24342362344407</v>
      </c>
      <c r="AI45" s="94">
        <f t="shared" si="28"/>
        <v>0.68095104391289318</v>
      </c>
    </row>
    <row r="46" spans="2:35">
      <c r="B46" s="39">
        <f t="shared" si="30"/>
        <v>18</v>
      </c>
      <c r="C46" s="42">
        <f t="shared" si="31"/>
        <v>0.33884892086328078</v>
      </c>
      <c r="D46" s="10">
        <f t="shared" si="32"/>
        <v>15.361151079136722</v>
      </c>
      <c r="E46" s="40">
        <f t="shared" si="33"/>
        <v>15.677697841726555</v>
      </c>
      <c r="F46" s="40">
        <f t="shared" si="34"/>
        <v>46.4</v>
      </c>
      <c r="G46" s="3">
        <f t="shared" si="35"/>
        <v>421.6115107913671</v>
      </c>
      <c r="H46" s="3">
        <f t="shared" si="36"/>
        <v>134.69012151470801</v>
      </c>
      <c r="I46">
        <f t="shared" si="1"/>
        <v>1.3469012151470802E-4</v>
      </c>
      <c r="J46" s="4">
        <f t="shared" si="37"/>
        <v>200.3395281518176</v>
      </c>
      <c r="K46" s="40">
        <f t="shared" si="38"/>
        <v>1.48741070168194</v>
      </c>
      <c r="L46" s="40">
        <f t="shared" si="4"/>
        <v>4.5125892983180602</v>
      </c>
      <c r="M46" s="10">
        <f t="shared" si="39"/>
        <v>4.543058405883647</v>
      </c>
      <c r="N46" s="10">
        <f t="shared" si="5"/>
        <v>3.8408799049960156</v>
      </c>
      <c r="O46" s="10">
        <f t="shared" si="6"/>
        <v>0.68820000000000003</v>
      </c>
      <c r="P46" s="10">
        <f t="shared" si="40"/>
        <v>10.884734544380249</v>
      </c>
      <c r="Q46" s="42">
        <f t="shared" si="41"/>
        <v>4.055373418513962E-2</v>
      </c>
      <c r="R46" s="4">
        <f t="shared" si="42"/>
        <v>631526.67538809718</v>
      </c>
      <c r="S46">
        <f t="shared" si="9"/>
        <v>6.3152667538809721E-4</v>
      </c>
      <c r="T46" s="41">
        <f t="shared" si="10"/>
        <v>1.4116669096869304E-4</v>
      </c>
      <c r="U46" s="42">
        <f t="shared" si="43"/>
        <v>1.1273066919015229</v>
      </c>
      <c r="V46" s="42">
        <f t="shared" si="44"/>
        <v>0.69420345996154131</v>
      </c>
      <c r="W46" s="42">
        <f t="shared" si="45"/>
        <v>0.68391673486231708</v>
      </c>
      <c r="X46" s="42">
        <f t="shared" si="46"/>
        <v>1.0286725099224237E-2</v>
      </c>
      <c r="Y46" s="42">
        <f t="shared" si="29"/>
        <v>2.0418305126279779E-3</v>
      </c>
      <c r="Z46" s="10">
        <f t="shared" si="47"/>
        <v>14.463968083524751</v>
      </c>
      <c r="AA46">
        <f t="shared" si="14"/>
        <v>4560752.4067174792</v>
      </c>
      <c r="AB46" s="10">
        <f t="shared" si="15"/>
        <v>4.5607524067174792</v>
      </c>
      <c r="AC46" s="10">
        <f t="shared" si="16"/>
        <v>4.4597524067174792</v>
      </c>
      <c r="AD46" s="3">
        <f t="shared" si="17"/>
        <v>646.80963114104122</v>
      </c>
      <c r="AI46" s="94">
        <f t="shared" si="28"/>
        <v>0.68391673486231708</v>
      </c>
    </row>
    <row r="47" spans="2:35">
      <c r="B47" s="39">
        <f t="shared" si="30"/>
        <v>19</v>
      </c>
      <c r="C47" s="42">
        <f t="shared" si="31"/>
        <v>0.35767386091124082</v>
      </c>
      <c r="D47" s="10">
        <f t="shared" si="32"/>
        <v>15.342326139088762</v>
      </c>
      <c r="E47" s="40">
        <f t="shared" si="33"/>
        <v>15.715347721822475</v>
      </c>
      <c r="F47" s="40">
        <f t="shared" si="34"/>
        <v>46.4</v>
      </c>
      <c r="G47" s="3">
        <f t="shared" si="35"/>
        <v>421.42326139088749</v>
      </c>
      <c r="H47" s="3">
        <f t="shared" si="36"/>
        <v>134.69012151470801</v>
      </c>
      <c r="I47">
        <f t="shared" si="1"/>
        <v>1.3469012151470802E-4</v>
      </c>
      <c r="J47" s="4">
        <f t="shared" si="37"/>
        <v>201.26782511384704</v>
      </c>
      <c r="K47" s="40">
        <f t="shared" si="38"/>
        <v>1.4943027955607628</v>
      </c>
      <c r="L47" s="40">
        <f t="shared" si="4"/>
        <v>4.5056972044392367</v>
      </c>
      <c r="M47" s="10">
        <f t="shared" si="39"/>
        <v>4.5607524067174792</v>
      </c>
      <c r="N47" s="10">
        <f t="shared" si="5"/>
        <v>3.8408799049960156</v>
      </c>
      <c r="O47" s="10">
        <f t="shared" si="6"/>
        <v>0.68820000000000003</v>
      </c>
      <c r="P47" s="10">
        <f t="shared" si="40"/>
        <v>10.913891817366393</v>
      </c>
      <c r="Q47" s="42">
        <f t="shared" si="41"/>
        <v>4.227859460734075E-2</v>
      </c>
      <c r="R47" s="4">
        <f t="shared" si="42"/>
        <v>630853.49300259806</v>
      </c>
      <c r="S47">
        <f t="shared" si="9"/>
        <v>6.3085349300259807E-4</v>
      </c>
      <c r="T47" s="41">
        <f t="shared" si="10"/>
        <v>1.4183987335419218E-4</v>
      </c>
      <c r="U47" s="42">
        <f t="shared" si="43"/>
        <v>1.1261050276842877</v>
      </c>
      <c r="V47" s="42">
        <f t="shared" si="44"/>
        <v>0.69667330861575016</v>
      </c>
      <c r="W47" s="42">
        <f t="shared" si="45"/>
        <v>0.68664097263030721</v>
      </c>
      <c r="X47" s="42">
        <f t="shared" si="46"/>
        <v>1.0032335985442953E-2</v>
      </c>
      <c r="Y47" s="42">
        <f t="shared" si="29"/>
        <v>2.0591348919114928E-3</v>
      </c>
      <c r="Z47" s="10">
        <f t="shared" si="47"/>
        <v>14.517320434780503</v>
      </c>
      <c r="AA47">
        <f t="shared" si="14"/>
        <v>4577202.8216757299</v>
      </c>
      <c r="AB47" s="10">
        <f t="shared" si="15"/>
        <v>4.5772028216757299</v>
      </c>
      <c r="AC47" s="10">
        <f t="shared" si="16"/>
        <v>4.4762028216757299</v>
      </c>
      <c r="AD47" s="3">
        <f t="shared" si="17"/>
        <v>649.19547812555913</v>
      </c>
      <c r="AI47" s="94">
        <f t="shared" si="28"/>
        <v>0.68664097263030721</v>
      </c>
    </row>
    <row r="48" spans="2:35">
      <c r="B48" s="39">
        <f t="shared" si="30"/>
        <v>20</v>
      </c>
      <c r="C48" s="42">
        <f t="shared" si="31"/>
        <v>0.37649880095920085</v>
      </c>
      <c r="D48" s="10">
        <f t="shared" si="32"/>
        <v>15.323501199040802</v>
      </c>
      <c r="E48" s="40">
        <f t="shared" si="33"/>
        <v>15.752997601918395</v>
      </c>
      <c r="F48" s="40">
        <f t="shared" si="34"/>
        <v>46.4</v>
      </c>
      <c r="G48" s="3">
        <f t="shared" si="35"/>
        <v>421.23501199040788</v>
      </c>
      <c r="H48" s="3">
        <f t="shared" si="36"/>
        <v>134.69012151470801</v>
      </c>
      <c r="I48">
        <f t="shared" si="1"/>
        <v>1.3469012151470802E-4</v>
      </c>
      <c r="J48" s="4">
        <f t="shared" si="37"/>
        <v>202.19834870083014</v>
      </c>
      <c r="K48" s="40">
        <f t="shared" si="38"/>
        <v>1.5012114209040215</v>
      </c>
      <c r="L48" s="40">
        <f t="shared" si="4"/>
        <v>4.4987885790959785</v>
      </c>
      <c r="M48" s="10">
        <f t="shared" si="39"/>
        <v>4.5772028216757299</v>
      </c>
      <c r="N48" s="10">
        <f t="shared" si="5"/>
        <v>3.8408799049960156</v>
      </c>
      <c r="O48" s="10">
        <f t="shared" si="6"/>
        <v>0.68820000000000003</v>
      </c>
      <c r="P48" s="10">
        <f t="shared" si="40"/>
        <v>10.940968208310684</v>
      </c>
      <c r="Q48" s="42">
        <f t="shared" si="41"/>
        <v>4.3999186394972557E-2</v>
      </c>
      <c r="R48" s="4">
        <f t="shared" si="42"/>
        <v>630179.72218740289</v>
      </c>
      <c r="S48">
        <f t="shared" si="9"/>
        <v>6.301797221874029E-4</v>
      </c>
      <c r="T48" s="41">
        <f t="shared" si="10"/>
        <v>1.4251364416938736E-4</v>
      </c>
      <c r="U48" s="42">
        <f t="shared" si="43"/>
        <v>1.1249023130906235</v>
      </c>
      <c r="V48" s="42">
        <f t="shared" si="44"/>
        <v>0.69901216680777167</v>
      </c>
      <c r="W48" s="42">
        <f t="shared" si="45"/>
        <v>0.6891737430392858</v>
      </c>
      <c r="X48" s="42">
        <f t="shared" si="46"/>
        <v>9.8384237684858711E-3</v>
      </c>
      <c r="Y48" s="42">
        <f t="shared" si="29"/>
        <v>2.0760628030507913E-3</v>
      </c>
      <c r="Z48" s="10">
        <f t="shared" si="47"/>
        <v>14.567466961852766</v>
      </c>
      <c r="AA48">
        <f t="shared" si="14"/>
        <v>4592664.7677687798</v>
      </c>
      <c r="AB48" s="10">
        <f t="shared" si="15"/>
        <v>4.5926647677687802</v>
      </c>
      <c r="AC48" s="10">
        <f t="shared" si="16"/>
        <v>4.4916647677687802</v>
      </c>
      <c r="AD48" s="3">
        <f t="shared" si="17"/>
        <v>651.43796486856854</v>
      </c>
      <c r="AI48" s="94">
        <f t="shared" si="28"/>
        <v>0.6891737430392858</v>
      </c>
    </row>
    <row r="49" spans="2:35">
      <c r="B49" s="39">
        <f t="shared" si="30"/>
        <v>21</v>
      </c>
      <c r="C49" s="42">
        <f t="shared" si="31"/>
        <v>0.39532374100716089</v>
      </c>
      <c r="D49" s="10">
        <f t="shared" si="32"/>
        <v>15.304676258992842</v>
      </c>
      <c r="E49" s="40">
        <f t="shared" si="33"/>
        <v>15.790647482014315</v>
      </c>
      <c r="F49" s="40">
        <f t="shared" si="34"/>
        <v>46.4</v>
      </c>
      <c r="G49" s="3">
        <f t="shared" si="35"/>
        <v>421.04676258992828</v>
      </c>
      <c r="H49" s="3">
        <f t="shared" si="36"/>
        <v>134.69012151470801</v>
      </c>
      <c r="I49">
        <f t="shared" si="1"/>
        <v>1.3469012151470802E-4</v>
      </c>
      <c r="J49" s="4">
        <f t="shared" si="37"/>
        <v>203.13109891276713</v>
      </c>
      <c r="K49" s="40">
        <f t="shared" si="38"/>
        <v>1.5081365777117177</v>
      </c>
      <c r="L49" s="40">
        <f t="shared" si="4"/>
        <v>4.4918634222882821</v>
      </c>
      <c r="M49" s="10">
        <f t="shared" si="39"/>
        <v>4.5926647677687802</v>
      </c>
      <c r="N49" s="10">
        <f t="shared" si="5"/>
        <v>3.8408799049960156</v>
      </c>
      <c r="O49" s="10">
        <f t="shared" si="6"/>
        <v>0.68820000000000003</v>
      </c>
      <c r="P49" s="10">
        <f t="shared" si="40"/>
        <v>10.966389989972267</v>
      </c>
      <c r="Q49" s="42">
        <f t="shared" si="41"/>
        <v>4.5715789585737583E-2</v>
      </c>
      <c r="R49" s="4">
        <f t="shared" si="42"/>
        <v>629505.36419999425</v>
      </c>
      <c r="S49">
        <f t="shared" si="9"/>
        <v>6.295053641999942E-4</v>
      </c>
      <c r="T49" s="41">
        <f t="shared" si="10"/>
        <v>1.4318800215679605E-4</v>
      </c>
      <c r="U49" s="42">
        <f t="shared" si="43"/>
        <v>1.1236985503651997</v>
      </c>
      <c r="V49" s="42">
        <f t="shared" si="44"/>
        <v>0.70124693458556464</v>
      </c>
      <c r="W49" s="42">
        <f t="shared" si="45"/>
        <v>0.69155432490479418</v>
      </c>
      <c r="X49" s="42">
        <f t="shared" si="46"/>
        <v>9.6926096807704587E-3</v>
      </c>
      <c r="Y49" s="42">
        <f t="shared" si="29"/>
        <v>2.0927011677556416E-3</v>
      </c>
      <c r="Z49" s="10">
        <f t="shared" si="47"/>
        <v>14.615059475891409</v>
      </c>
      <c r="AA49">
        <f t="shared" si="14"/>
        <v>4607339.2214041781</v>
      </c>
      <c r="AB49" s="10">
        <f t="shared" si="15"/>
        <v>4.6073392214041782</v>
      </c>
      <c r="AC49" s="10">
        <f t="shared" si="16"/>
        <v>4.5063392214041782</v>
      </c>
      <c r="AD49" s="3">
        <f t="shared" si="17"/>
        <v>653.56623950749497</v>
      </c>
      <c r="AI49" s="94">
        <f t="shared" si="28"/>
        <v>0.69155432490479418</v>
      </c>
    </row>
    <row r="50" spans="2:35">
      <c r="B50" s="39">
        <f t="shared" si="30"/>
        <v>22</v>
      </c>
      <c r="C50" s="42">
        <f t="shared" si="31"/>
        <v>0.41414868105512093</v>
      </c>
      <c r="D50" s="10">
        <f t="shared" si="32"/>
        <v>15.285851318944882</v>
      </c>
      <c r="E50" s="40">
        <f t="shared" si="33"/>
        <v>15.828297362110234</v>
      </c>
      <c r="F50" s="40">
        <f t="shared" si="34"/>
        <v>46.4</v>
      </c>
      <c r="G50" s="3">
        <f t="shared" si="35"/>
        <v>420.85851318944867</v>
      </c>
      <c r="H50" s="3">
        <f t="shared" si="36"/>
        <v>134.69012151470801</v>
      </c>
      <c r="I50">
        <f t="shared" si="1"/>
        <v>1.3469012151470802E-4</v>
      </c>
      <c r="J50" s="4">
        <f t="shared" si="37"/>
        <v>204.06607574965801</v>
      </c>
      <c r="K50" s="40">
        <f t="shared" si="38"/>
        <v>1.5150782659838511</v>
      </c>
      <c r="L50" s="40">
        <f t="shared" si="4"/>
        <v>4.4849217340161491</v>
      </c>
      <c r="M50" s="10">
        <f t="shared" si="39"/>
        <v>4.6073392214041782</v>
      </c>
      <c r="N50" s="10">
        <f t="shared" si="5"/>
        <v>3.8408799049960156</v>
      </c>
      <c r="O50" s="10">
        <f t="shared" si="6"/>
        <v>0.68820000000000003</v>
      </c>
      <c r="P50" s="10">
        <f t="shared" si="40"/>
        <v>10.990492344006842</v>
      </c>
      <c r="Q50" s="42">
        <f t="shared" si="41"/>
        <v>4.7428628233791903E-2</v>
      </c>
      <c r="R50" s="4">
        <f t="shared" si="42"/>
        <v>628830.42029785446</v>
      </c>
      <c r="S50">
        <f t="shared" si="9"/>
        <v>6.288304202978545E-4</v>
      </c>
      <c r="T50" s="41">
        <f t="shared" si="10"/>
        <v>1.4386294605893575E-4</v>
      </c>
      <c r="U50" s="42">
        <f t="shared" si="43"/>
        <v>1.122493741752685</v>
      </c>
      <c r="V50" s="42">
        <f t="shared" si="44"/>
        <v>0.7033987783281842</v>
      </c>
      <c r="W50" s="42">
        <f t="shared" si="45"/>
        <v>0.69381366134281053</v>
      </c>
      <c r="X50" s="42">
        <f t="shared" si="46"/>
        <v>9.5851169853736762E-3</v>
      </c>
      <c r="Y50" s="42">
        <f t="shared" si="29"/>
        <v>2.1091189265743117E-3</v>
      </c>
      <c r="Z50" s="10">
        <f t="shared" si="47"/>
        <v>14.660612648028753</v>
      </c>
      <c r="AA50">
        <f t="shared" si="14"/>
        <v>4621384.8738765828</v>
      </c>
      <c r="AB50" s="10">
        <f t="shared" si="15"/>
        <v>4.6213848738765826</v>
      </c>
      <c r="AC50" s="10">
        <f t="shared" si="16"/>
        <v>4.5203848738765826</v>
      </c>
      <c r="AD50" s="3">
        <f t="shared" si="17"/>
        <v>655.60331745853273</v>
      </c>
      <c r="AI50" s="94">
        <f t="shared" si="28"/>
        <v>0.69381366134281053</v>
      </c>
    </row>
    <row r="51" spans="2:35">
      <c r="B51" s="39">
        <f t="shared" si="30"/>
        <v>23</v>
      </c>
      <c r="C51" s="42">
        <f t="shared" si="31"/>
        <v>0.43297362110308096</v>
      </c>
      <c r="D51" s="10">
        <f t="shared" si="32"/>
        <v>15.267026378896922</v>
      </c>
      <c r="E51" s="40">
        <f t="shared" si="33"/>
        <v>15.865947242206154</v>
      </c>
      <c r="F51" s="40">
        <f t="shared" si="34"/>
        <v>46.4</v>
      </c>
      <c r="G51" s="3">
        <f t="shared" si="35"/>
        <v>420.67026378896907</v>
      </c>
      <c r="H51" s="3">
        <f t="shared" si="36"/>
        <v>134.69012151470801</v>
      </c>
      <c r="I51">
        <f t="shared" si="1"/>
        <v>1.3469012151470802E-4</v>
      </c>
      <c r="J51" s="4">
        <f t="shared" si="37"/>
        <v>205.00327921150256</v>
      </c>
      <c r="K51" s="40">
        <f t="shared" si="38"/>
        <v>1.5220364857204203</v>
      </c>
      <c r="L51" s="40">
        <f t="shared" si="4"/>
        <v>4.4779635142795797</v>
      </c>
      <c r="M51" s="10">
        <f t="shared" si="39"/>
        <v>4.6213848738765826</v>
      </c>
      <c r="N51" s="10">
        <f t="shared" si="5"/>
        <v>3.8408799049960156</v>
      </c>
      <c r="O51" s="10">
        <f t="shared" si="6"/>
        <v>0.68820000000000003</v>
      </c>
      <c r="P51" s="10">
        <f t="shared" si="40"/>
        <v>11.013539501299416</v>
      </c>
      <c r="Q51" s="42">
        <f t="shared" si="41"/>
        <v>4.9137882560771798E-2</v>
      </c>
      <c r="R51" s="4">
        <f t="shared" si="42"/>
        <v>628154.8917384661</v>
      </c>
      <c r="S51">
        <f t="shared" si="9"/>
        <v>6.2815489173846607E-4</v>
      </c>
      <c r="T51" s="41">
        <f t="shared" si="10"/>
        <v>1.4453847461832418E-4</v>
      </c>
      <c r="U51" s="42">
        <f t="shared" si="43"/>
        <v>1.1212878894977489</v>
      </c>
      <c r="V51" s="42">
        <f t="shared" si="44"/>
        <v>0.70548439509684702</v>
      </c>
      <c r="W51" s="42">
        <f t="shared" si="45"/>
        <v>0.69597618508748138</v>
      </c>
      <c r="X51" s="42">
        <f t="shared" si="46"/>
        <v>9.5082100093656363E-3</v>
      </c>
      <c r="Y51" s="42">
        <f t="shared" si="29"/>
        <v>2.1253708756746536E-3</v>
      </c>
      <c r="Z51" s="10">
        <f t="shared" si="47"/>
        <v>14.704533732537433</v>
      </c>
      <c r="AA51">
        <f t="shared" si="14"/>
        <v>4634927.2960675126</v>
      </c>
      <c r="AB51" s="10">
        <f t="shared" si="15"/>
        <v>4.634927296067513</v>
      </c>
      <c r="AC51" s="10">
        <f t="shared" si="16"/>
        <v>4.533927296067513</v>
      </c>
      <c r="AD51" s="3">
        <f t="shared" si="17"/>
        <v>657.56741059717365</v>
      </c>
      <c r="AI51" s="94">
        <f t="shared" si="28"/>
        <v>0.69597618508748138</v>
      </c>
    </row>
    <row r="52" spans="2:35">
      <c r="B52" s="39">
        <f t="shared" si="30"/>
        <v>24</v>
      </c>
      <c r="C52" s="42">
        <f t="shared" si="31"/>
        <v>0.451798561151041</v>
      </c>
      <c r="D52" s="10">
        <f t="shared" si="32"/>
        <v>15.248201438848962</v>
      </c>
      <c r="E52" s="40">
        <f t="shared" si="33"/>
        <v>15.903597122302074</v>
      </c>
      <c r="F52" s="40">
        <f t="shared" si="34"/>
        <v>46.4</v>
      </c>
      <c r="G52" s="3">
        <f t="shared" si="35"/>
        <v>420.48201438848946</v>
      </c>
      <c r="H52" s="3">
        <f t="shared" si="36"/>
        <v>134.69012151470801</v>
      </c>
      <c r="I52">
        <f t="shared" si="1"/>
        <v>1.3469012151470802E-4</v>
      </c>
      <c r="J52" s="4">
        <f t="shared" si="37"/>
        <v>205.942709298301</v>
      </c>
      <c r="K52" s="40">
        <f t="shared" si="38"/>
        <v>1.529011236921427</v>
      </c>
      <c r="L52" s="40">
        <f t="shared" si="4"/>
        <v>4.470988763078573</v>
      </c>
      <c r="M52" s="10">
        <f t="shared" si="39"/>
        <v>4.634927296067513</v>
      </c>
      <c r="N52" s="10">
        <f t="shared" si="5"/>
        <v>3.8408799049960156</v>
      </c>
      <c r="O52" s="10">
        <f t="shared" si="6"/>
        <v>0.68820000000000003</v>
      </c>
      <c r="P52" s="10">
        <f t="shared" si="40"/>
        <v>11.035740248685542</v>
      </c>
      <c r="Q52" s="42">
        <f t="shared" si="41"/>
        <v>5.0843698357786619E-2</v>
      </c>
      <c r="R52" s="4">
        <f t="shared" si="42"/>
        <v>627478.77977931139</v>
      </c>
      <c r="S52">
        <f t="shared" si="9"/>
        <v>6.2747877977931143E-4</v>
      </c>
      <c r="T52" s="41">
        <f t="shared" si="10"/>
        <v>1.4521458657747882E-4</v>
      </c>
      <c r="U52" s="42">
        <f t="shared" si="43"/>
        <v>1.1200809958450599</v>
      </c>
      <c r="V52" s="42">
        <f t="shared" si="44"/>
        <v>0.70751698677023922</v>
      </c>
      <c r="W52" s="42">
        <f t="shared" si="45"/>
        <v>0.69806122952424077</v>
      </c>
      <c r="X52" s="42">
        <f t="shared" si="46"/>
        <v>9.4557572459984529E-3</v>
      </c>
      <c r="Y52" s="42">
        <f t="shared" si="29"/>
        <v>2.1415006557576151E-3</v>
      </c>
      <c r="Z52" s="10">
        <f t="shared" si="47"/>
        <v>14.747145629306486</v>
      </c>
      <c r="AA52">
        <f t="shared" si="14"/>
        <v>4648066.0494215824</v>
      </c>
      <c r="AB52" s="10">
        <f t="shared" si="15"/>
        <v>4.6480660494215824</v>
      </c>
      <c r="AC52" s="10">
        <f t="shared" si="16"/>
        <v>4.5470660494215824</v>
      </c>
      <c r="AD52" s="3">
        <f t="shared" si="17"/>
        <v>659.4729585818103</v>
      </c>
      <c r="AI52" s="94">
        <f t="shared" si="28"/>
        <v>0.69806122952424077</v>
      </c>
    </row>
    <row r="53" spans="2:35">
      <c r="B53" s="39">
        <f t="shared" si="30"/>
        <v>25</v>
      </c>
      <c r="C53" s="42">
        <f t="shared" si="31"/>
        <v>0.47062350119900104</v>
      </c>
      <c r="D53" s="10">
        <f t="shared" si="32"/>
        <v>15.229376498801003</v>
      </c>
      <c r="E53" s="40">
        <f t="shared" si="33"/>
        <v>15.941247002397994</v>
      </c>
      <c r="F53" s="40">
        <f t="shared" si="34"/>
        <v>46.4</v>
      </c>
      <c r="G53" s="3">
        <f t="shared" si="35"/>
        <v>420.29376498800985</v>
      </c>
      <c r="H53" s="3">
        <f t="shared" si="36"/>
        <v>134.69012151470801</v>
      </c>
      <c r="I53">
        <f t="shared" si="1"/>
        <v>1.3469012151470802E-4</v>
      </c>
      <c r="J53" s="4">
        <f t="shared" si="37"/>
        <v>206.88436601005333</v>
      </c>
      <c r="K53" s="40">
        <f t="shared" si="38"/>
        <v>1.536002519586871</v>
      </c>
      <c r="L53" s="40">
        <f t="shared" si="4"/>
        <v>4.4639974804131288</v>
      </c>
      <c r="M53" s="10">
        <f t="shared" si="39"/>
        <v>4.6480660494215824</v>
      </c>
      <c r="N53" s="10">
        <f t="shared" si="5"/>
        <v>3.8408799049960156</v>
      </c>
      <c r="O53" s="10">
        <f t="shared" si="6"/>
        <v>0.68820000000000003</v>
      </c>
      <c r="P53" s="10">
        <f t="shared" si="40"/>
        <v>11.05725992019293</v>
      </c>
      <c r="Q53" s="42">
        <f t="shared" si="41"/>
        <v>5.2546194291121937E-2</v>
      </c>
      <c r="R53" s="4">
        <f t="shared" si="42"/>
        <v>626802.08567787288</v>
      </c>
      <c r="S53">
        <f t="shared" si="9"/>
        <v>6.2680208567787287E-4</v>
      </c>
      <c r="T53" s="41">
        <f t="shared" si="10"/>
        <v>1.4589128067891738E-4</v>
      </c>
      <c r="U53" s="42">
        <f t="shared" si="43"/>
        <v>1.1188730630392869</v>
      </c>
      <c r="V53" s="42">
        <f t="shared" si="44"/>
        <v>0.70950701386205117</v>
      </c>
      <c r="W53" s="42">
        <f t="shared" si="45"/>
        <v>0.7000841235236025</v>
      </c>
      <c r="X53" s="42">
        <f t="shared" si="46"/>
        <v>9.4228903384486751E-3</v>
      </c>
      <c r="Y53" s="42">
        <f t="shared" si="29"/>
        <v>2.1575430882390884E-3</v>
      </c>
      <c r="Z53" s="10">
        <f t="shared" si="47"/>
        <v>14.788704836908551</v>
      </c>
      <c r="AA53">
        <f t="shared" si="14"/>
        <v>4660880.2215114459</v>
      </c>
      <c r="AB53" s="10">
        <f t="shared" si="15"/>
        <v>4.6608802215114462</v>
      </c>
      <c r="AC53" s="10">
        <f t="shared" si="16"/>
        <v>4.5598802215114462</v>
      </c>
      <c r="AD53" s="3">
        <f t="shared" si="17"/>
        <v>661.33143169129016</v>
      </c>
      <c r="AI53" s="94">
        <f t="shared" si="28"/>
        <v>0.7000841235236025</v>
      </c>
    </row>
    <row r="54" spans="2:35">
      <c r="B54" s="39">
        <f t="shared" si="30"/>
        <v>26</v>
      </c>
      <c r="C54" s="42">
        <f t="shared" si="31"/>
        <v>0.48944844124696107</v>
      </c>
      <c r="D54" s="10">
        <f t="shared" si="32"/>
        <v>15.210551558753043</v>
      </c>
      <c r="E54" s="40">
        <f t="shared" si="33"/>
        <v>15.978896882493913</v>
      </c>
      <c r="F54" s="40">
        <f t="shared" si="34"/>
        <v>46.4</v>
      </c>
      <c r="G54" s="3">
        <f t="shared" si="35"/>
        <v>420.10551558753025</v>
      </c>
      <c r="H54" s="3">
        <f t="shared" si="36"/>
        <v>134.69012151470801</v>
      </c>
      <c r="I54">
        <f t="shared" si="1"/>
        <v>1.3469012151470802E-4</v>
      </c>
      <c r="J54" s="4">
        <f t="shared" si="37"/>
        <v>207.82824934675932</v>
      </c>
      <c r="K54" s="40">
        <f t="shared" si="38"/>
        <v>1.5430103337167507</v>
      </c>
      <c r="L54" s="40">
        <f t="shared" si="4"/>
        <v>4.4569896662832491</v>
      </c>
      <c r="M54" s="10">
        <f t="shared" si="39"/>
        <v>4.6608802215114462</v>
      </c>
      <c r="N54" s="10">
        <f t="shared" si="5"/>
        <v>3.8408799049960156</v>
      </c>
      <c r="O54" s="10">
        <f t="shared" si="6"/>
        <v>0.68820000000000003</v>
      </c>
      <c r="P54" s="10">
        <f t="shared" si="40"/>
        <v>11.078229705008511</v>
      </c>
      <c r="Q54" s="42">
        <f t="shared" si="41"/>
        <v>5.4245467600055872E-2</v>
      </c>
      <c r="R54" s="4">
        <f t="shared" si="42"/>
        <v>626124.81069163315</v>
      </c>
      <c r="S54">
        <f t="shared" si="9"/>
        <v>6.2612481069163311E-4</v>
      </c>
      <c r="T54" s="41">
        <f t="shared" si="10"/>
        <v>1.4656855566515714E-4</v>
      </c>
      <c r="U54" s="42">
        <f t="shared" si="43"/>
        <v>1.1176640933250996</v>
      </c>
      <c r="V54" s="42">
        <f t="shared" si="44"/>
        <v>0.71146278107889216</v>
      </c>
      <c r="W54" s="42">
        <f t="shared" si="45"/>
        <v>0.7020570437184509</v>
      </c>
      <c r="X54" s="42">
        <f t="shared" si="46"/>
        <v>9.4057373604412575E-3</v>
      </c>
      <c r="Y54" s="42">
        <f t="shared" si="29"/>
        <v>2.1735260066865288E-3</v>
      </c>
      <c r="Z54" s="10">
        <f t="shared" si="47"/>
        <v>14.829415469250121</v>
      </c>
      <c r="AA54">
        <f t="shared" si="14"/>
        <v>4673432.7478663065</v>
      </c>
      <c r="AB54" s="10">
        <f t="shared" si="15"/>
        <v>4.6734327478663067</v>
      </c>
      <c r="AC54" s="10">
        <f t="shared" si="16"/>
        <v>4.5724327478663067</v>
      </c>
      <c r="AD54" s="3">
        <f t="shared" si="17"/>
        <v>663.15195763108147</v>
      </c>
      <c r="AI54" s="94">
        <f t="shared" si="28"/>
        <v>0.7020570437184509</v>
      </c>
    </row>
    <row r="55" spans="2:35">
      <c r="B55" s="39">
        <f t="shared" si="30"/>
        <v>27</v>
      </c>
      <c r="C55" s="42">
        <f t="shared" si="31"/>
        <v>0.50827338129492117</v>
      </c>
      <c r="D55" s="10">
        <f t="shared" si="32"/>
        <v>15.191726618705083</v>
      </c>
      <c r="E55" s="40">
        <f t="shared" si="33"/>
        <v>16.016546762589833</v>
      </c>
      <c r="F55" s="40">
        <f t="shared" si="34"/>
        <v>46.4</v>
      </c>
      <c r="G55" s="3">
        <f t="shared" si="35"/>
        <v>419.91726618705064</v>
      </c>
      <c r="H55" s="3">
        <f t="shared" si="36"/>
        <v>134.69012151470801</v>
      </c>
      <c r="I55">
        <f t="shared" si="1"/>
        <v>1.3469012151470802E-4</v>
      </c>
      <c r="J55" s="4">
        <f t="shared" si="37"/>
        <v>208.77435930841898</v>
      </c>
      <c r="K55" s="40">
        <f t="shared" si="38"/>
        <v>1.5500346793110662</v>
      </c>
      <c r="L55" s="40">
        <f t="shared" si="4"/>
        <v>4.4499653206889338</v>
      </c>
      <c r="M55" s="10">
        <f t="shared" si="39"/>
        <v>4.6734327478663067</v>
      </c>
      <c r="N55" s="10">
        <f t="shared" si="5"/>
        <v>3.8408799049960156</v>
      </c>
      <c r="O55" s="10">
        <f t="shared" si="6"/>
        <v>0.68820000000000003</v>
      </c>
      <c r="P55" s="10">
        <f t="shared" si="40"/>
        <v>11.098753896836186</v>
      </c>
      <c r="Q55" s="42">
        <f t="shared" si="41"/>
        <v>5.5941598555200873E-2</v>
      </c>
      <c r="R55" s="4">
        <f t="shared" si="42"/>
        <v>625446.95607807452</v>
      </c>
      <c r="S55">
        <f t="shared" si="9"/>
        <v>6.2544695607807455E-4</v>
      </c>
      <c r="T55" s="41">
        <f t="shared" si="10"/>
        <v>1.472464102787157E-4</v>
      </c>
      <c r="U55" s="42">
        <f t="shared" si="43"/>
        <v>1.116454088947167</v>
      </c>
      <c r="V55" s="42">
        <f t="shared" si="44"/>
        <v>0.7133908937055945</v>
      </c>
      <c r="W55" s="42">
        <f t="shared" si="45"/>
        <v>0.70398967990970818</v>
      </c>
      <c r="X55" s="42">
        <f t="shared" si="46"/>
        <v>9.4012137958863207E-3</v>
      </c>
      <c r="Y55" s="42">
        <f t="shared" si="29"/>
        <v>2.1894716964216679E-3</v>
      </c>
      <c r="Z55" s="10">
        <f t="shared" si="47"/>
        <v>14.869440227964278</v>
      </c>
      <c r="AA55">
        <f t="shared" si="14"/>
        <v>4685773.7951482814</v>
      </c>
      <c r="AB55" s="10">
        <f t="shared" si="15"/>
        <v>4.6857737951482816</v>
      </c>
      <c r="AC55" s="10">
        <f t="shared" si="16"/>
        <v>4.5847737951482816</v>
      </c>
      <c r="AD55" s="3">
        <f t="shared" si="17"/>
        <v>664.94181220424673</v>
      </c>
      <c r="AI55" s="94">
        <f t="shared" si="28"/>
        <v>0.70398967990970818</v>
      </c>
    </row>
    <row r="56" spans="2:35">
      <c r="B56" s="39">
        <f t="shared" si="30"/>
        <v>28</v>
      </c>
      <c r="C56" s="42">
        <f t="shared" si="31"/>
        <v>0.52709832134288126</v>
      </c>
      <c r="D56" s="10">
        <f t="shared" si="32"/>
        <v>15.172901678657123</v>
      </c>
      <c r="E56" s="40">
        <f t="shared" si="33"/>
        <v>16.054196642685753</v>
      </c>
      <c r="F56" s="40">
        <f t="shared" si="34"/>
        <v>46.4</v>
      </c>
      <c r="G56" s="3">
        <f t="shared" si="35"/>
        <v>419.72901678657104</v>
      </c>
      <c r="H56" s="3">
        <f t="shared" si="36"/>
        <v>134.69012151470801</v>
      </c>
      <c r="I56">
        <f t="shared" si="1"/>
        <v>1.3469012151470802E-4</v>
      </c>
      <c r="J56" s="4">
        <f t="shared" si="37"/>
        <v>209.72269589503276</v>
      </c>
      <c r="K56" s="40">
        <f t="shared" si="38"/>
        <v>1.5570755563698209</v>
      </c>
      <c r="L56" s="40">
        <f t="shared" si="4"/>
        <v>4.4429244436301794</v>
      </c>
      <c r="M56" s="10">
        <f t="shared" si="39"/>
        <v>4.6857737951482816</v>
      </c>
      <c r="N56" s="10">
        <f t="shared" si="5"/>
        <v>3.8408799049960156</v>
      </c>
      <c r="O56" s="10">
        <f t="shared" si="6"/>
        <v>0.68820000000000003</v>
      </c>
      <c r="P56" s="10">
        <f t="shared" si="40"/>
        <v>11.118915556834455</v>
      </c>
      <c r="Q56" s="42">
        <f t="shared" si="41"/>
        <v>5.7634653957208036E-2</v>
      </c>
      <c r="R56" s="4">
        <f t="shared" si="42"/>
        <v>624768.52309467923</v>
      </c>
      <c r="S56">
        <f t="shared" si="9"/>
        <v>6.2476852309467927E-4</v>
      </c>
      <c r="T56" s="41">
        <f t="shared" si="10"/>
        <v>1.4792484326211098E-4</v>
      </c>
      <c r="U56" s="42">
        <f t="shared" si="43"/>
        <v>1.1152430521501573</v>
      </c>
      <c r="V56" s="42">
        <f t="shared" si="44"/>
        <v>0.71529661437778003</v>
      </c>
      <c r="W56" s="42">
        <f t="shared" si="45"/>
        <v>0.70588975595343828</v>
      </c>
      <c r="X56" s="42">
        <f t="shared" si="46"/>
        <v>9.4068584243417463E-3</v>
      </c>
      <c r="Y56" s="42">
        <f t="shared" si="29"/>
        <v>2.2053980288929162E-3</v>
      </c>
      <c r="Z56" s="10">
        <f t="shared" si="47"/>
        <v>14.908909012566115</v>
      </c>
      <c r="AA56">
        <f t="shared" si="14"/>
        <v>4697943.4159675324</v>
      </c>
      <c r="AB56" s="10">
        <f t="shared" si="15"/>
        <v>4.6979434159675328</v>
      </c>
      <c r="AC56" s="10">
        <f t="shared" si="16"/>
        <v>4.5969434159675329</v>
      </c>
      <c r="AD56" s="3">
        <f t="shared" si="17"/>
        <v>666.70680434627013</v>
      </c>
      <c r="AI56" s="94">
        <f t="shared" si="28"/>
        <v>0.70588975595343828</v>
      </c>
    </row>
    <row r="57" spans="2:35">
      <c r="B57" s="39">
        <f t="shared" si="30"/>
        <v>29</v>
      </c>
      <c r="C57" s="42">
        <f t="shared" si="31"/>
        <v>0.54592326139084135</v>
      </c>
      <c r="D57" s="10">
        <f t="shared" si="32"/>
        <v>15.154076738609163</v>
      </c>
      <c r="E57" s="40">
        <f t="shared" si="33"/>
        <v>16.091846522781672</v>
      </c>
      <c r="F57" s="40">
        <f t="shared" si="34"/>
        <v>46.4</v>
      </c>
      <c r="G57" s="3">
        <f t="shared" si="35"/>
        <v>419.54076738609143</v>
      </c>
      <c r="H57" s="3">
        <f t="shared" si="36"/>
        <v>134.69012151470801</v>
      </c>
      <c r="I57">
        <f t="shared" si="1"/>
        <v>1.3469012151470802E-4</v>
      </c>
      <c r="J57" s="4">
        <f t="shared" si="37"/>
        <v>210.6732591066002</v>
      </c>
      <c r="K57" s="40">
        <f t="shared" si="38"/>
        <v>1.5641329648930111</v>
      </c>
      <c r="L57" s="40">
        <f t="shared" si="4"/>
        <v>4.4358670351069893</v>
      </c>
      <c r="M57" s="10">
        <f t="shared" si="39"/>
        <v>4.6979434159675328</v>
      </c>
      <c r="N57" s="10">
        <f t="shared" si="5"/>
        <v>3.8408799049960156</v>
      </c>
      <c r="O57" s="10">
        <f t="shared" si="6"/>
        <v>0.68820000000000003</v>
      </c>
      <c r="P57" s="10">
        <f t="shared" si="40"/>
        <v>11.138780949236414</v>
      </c>
      <c r="Q57" s="42">
        <f t="shared" si="41"/>
        <v>5.9324689889663509E-2</v>
      </c>
      <c r="R57" s="4">
        <f t="shared" si="42"/>
        <v>624089.51299893006</v>
      </c>
      <c r="S57">
        <f t="shared" si="9"/>
        <v>6.240895129989301E-4</v>
      </c>
      <c r="T57" s="41">
        <f t="shared" si="10"/>
        <v>1.4860385335786015E-4</v>
      </c>
      <c r="U57" s="42">
        <f t="shared" si="43"/>
        <v>1.1140309851787402</v>
      </c>
      <c r="V57" s="42">
        <f t="shared" si="44"/>
        <v>0.71718414273952324</v>
      </c>
      <c r="W57" s="42">
        <f t="shared" si="45"/>
        <v>0.70776343850659662</v>
      </c>
      <c r="X57" s="42">
        <f t="shared" si="46"/>
        <v>9.4207042329266244E-3</v>
      </c>
      <c r="Y57" s="42">
        <f t="shared" si="29"/>
        <v>2.2213193575555974E-3</v>
      </c>
      <c r="Z57" s="10">
        <f t="shared" si="47"/>
        <v>14.947925692117353</v>
      </c>
      <c r="AA57">
        <f t="shared" si="14"/>
        <v>4709973.6368257338</v>
      </c>
      <c r="AB57" s="10">
        <f t="shared" si="15"/>
        <v>4.7099736368257341</v>
      </c>
      <c r="AC57" s="10">
        <f t="shared" si="16"/>
        <v>4.6089736368257341</v>
      </c>
      <c r="AD57" s="3">
        <f t="shared" si="17"/>
        <v>668.45157894499403</v>
      </c>
      <c r="AI57" s="94">
        <f t="shared" si="28"/>
        <v>0.70776343850659662</v>
      </c>
    </row>
    <row r="58" spans="2:35">
      <c r="B58" s="39">
        <f t="shared" si="30"/>
        <v>30</v>
      </c>
      <c r="C58" s="42">
        <f t="shared" si="31"/>
        <v>0.56474820143880144</v>
      </c>
      <c r="D58" s="10">
        <f t="shared" si="32"/>
        <v>15.135251798561203</v>
      </c>
      <c r="E58" s="40">
        <f t="shared" si="33"/>
        <v>16.129496402877592</v>
      </c>
      <c r="F58" s="40">
        <f t="shared" si="34"/>
        <v>46.4</v>
      </c>
      <c r="G58" s="3">
        <f t="shared" si="35"/>
        <v>419.35251798561183</v>
      </c>
      <c r="H58" s="3">
        <f t="shared" si="36"/>
        <v>134.69012151470801</v>
      </c>
      <c r="I58">
        <f t="shared" si="1"/>
        <v>1.3469012151470802E-4</v>
      </c>
      <c r="J58" s="4">
        <f t="shared" si="37"/>
        <v>211.6260489431213</v>
      </c>
      <c r="K58" s="40">
        <f t="shared" si="38"/>
        <v>1.5712069048806372</v>
      </c>
      <c r="L58" s="40">
        <f t="shared" si="4"/>
        <v>4.4287930951193628</v>
      </c>
      <c r="M58" s="10">
        <f t="shared" si="39"/>
        <v>4.7099736368257341</v>
      </c>
      <c r="N58" s="10">
        <f t="shared" si="5"/>
        <v>3.8408799049960156</v>
      </c>
      <c r="O58" s="10">
        <f t="shared" si="6"/>
        <v>0.68820000000000003</v>
      </c>
      <c r="P58" s="10">
        <f t="shared" si="40"/>
        <v>11.158403024214989</v>
      </c>
      <c r="Q58" s="42">
        <f t="shared" si="41"/>
        <v>6.1011753890408763E-2</v>
      </c>
      <c r="R58" s="4">
        <f t="shared" si="42"/>
        <v>623409.92704830924</v>
      </c>
      <c r="S58">
        <f t="shared" si="9"/>
        <v>6.2340992704830922E-4</v>
      </c>
      <c r="T58" s="41">
        <f t="shared" si="10"/>
        <v>1.4928343930848103E-4</v>
      </c>
      <c r="U58" s="42">
        <f t="shared" si="43"/>
        <v>1.1128178902775843</v>
      </c>
      <c r="V58" s="42">
        <f t="shared" si="44"/>
        <v>0.71905683520013108</v>
      </c>
      <c r="W58" s="42">
        <f t="shared" si="45"/>
        <v>0.70961565849499575</v>
      </c>
      <c r="X58" s="42">
        <f t="shared" si="46"/>
        <v>9.4411767051353346E-3</v>
      </c>
      <c r="Y58" s="42">
        <f t="shared" si="29"/>
        <v>2.2372472268995061E-3</v>
      </c>
      <c r="Z58" s="10">
        <f t="shared" si="47"/>
        <v>14.986573442191618</v>
      </c>
      <c r="AA58">
        <f t="shared" si="14"/>
        <v>4721890.1036910228</v>
      </c>
      <c r="AB58" s="10">
        <f t="shared" si="15"/>
        <v>4.721890103691023</v>
      </c>
      <c r="AC58" s="10">
        <f t="shared" si="16"/>
        <v>4.620890103691023</v>
      </c>
      <c r="AD58" s="3">
        <f t="shared" si="17"/>
        <v>670.17985550268645</v>
      </c>
      <c r="AI58" s="94">
        <f t="shared" si="28"/>
        <v>0.70961565849499575</v>
      </c>
    </row>
    <row r="59" spans="2:35">
      <c r="B59" s="39">
        <f t="shared" si="30"/>
        <v>31</v>
      </c>
      <c r="C59" s="42">
        <f t="shared" si="31"/>
        <v>0.58357314148676154</v>
      </c>
      <c r="D59" s="10">
        <f t="shared" si="32"/>
        <v>15.116426858513243</v>
      </c>
      <c r="E59" s="40">
        <f t="shared" si="33"/>
        <v>16.167146282973512</v>
      </c>
      <c r="F59" s="40">
        <f t="shared" si="34"/>
        <v>46.4</v>
      </c>
      <c r="G59" s="3">
        <f t="shared" si="35"/>
        <v>419.16426858513222</v>
      </c>
      <c r="H59" s="3">
        <f t="shared" si="36"/>
        <v>134.69012151470801</v>
      </c>
      <c r="I59">
        <f t="shared" si="1"/>
        <v>1.3469012151470802E-4</v>
      </c>
      <c r="J59" s="4">
        <f t="shared" si="37"/>
        <v>212.58106540459653</v>
      </c>
      <c r="K59" s="40">
        <f t="shared" si="38"/>
        <v>1.5782973763327024</v>
      </c>
      <c r="L59" s="40">
        <f t="shared" si="4"/>
        <v>4.4217026236672972</v>
      </c>
      <c r="M59" s="10">
        <f t="shared" si="39"/>
        <v>4.721890103691023</v>
      </c>
      <c r="N59" s="10">
        <f t="shared" si="5"/>
        <v>3.8408799049960156</v>
      </c>
      <c r="O59" s="10">
        <f t="shared" si="6"/>
        <v>0.68820000000000003</v>
      </c>
      <c r="P59" s="10">
        <f t="shared" si="40"/>
        <v>11.177824158889781</v>
      </c>
      <c r="Q59" s="42">
        <f t="shared" si="41"/>
        <v>6.2695886667984133E-2</v>
      </c>
      <c r="R59" s="4">
        <f t="shared" si="42"/>
        <v>622729.76650029921</v>
      </c>
      <c r="S59">
        <f t="shared" si="9"/>
        <v>6.2272976650029925E-4</v>
      </c>
      <c r="T59" s="41">
        <f t="shared" si="10"/>
        <v>1.49963599856491E-4</v>
      </c>
      <c r="U59" s="42">
        <f t="shared" si="43"/>
        <v>1.111603769691359</v>
      </c>
      <c r="V59" s="42">
        <f t="shared" si="44"/>
        <v>0.72091737800699629</v>
      </c>
      <c r="W59" s="42">
        <f t="shared" si="45"/>
        <v>0.71145036447247867</v>
      </c>
      <c r="X59" s="42">
        <f t="shared" si="46"/>
        <v>9.467013534517621E-3</v>
      </c>
      <c r="Y59" s="42">
        <f t="shared" si="29"/>
        <v>2.2531909346987368E-3</v>
      </c>
      <c r="Z59" s="10">
        <f t="shared" si="47"/>
        <v>15.024918959367126</v>
      </c>
      <c r="AA59">
        <f t="shared" si="14"/>
        <v>4733713.3814750137</v>
      </c>
      <c r="AB59" s="10">
        <f t="shared" si="15"/>
        <v>4.7337133814750141</v>
      </c>
      <c r="AC59" s="10">
        <f t="shared" si="16"/>
        <v>4.6327133814750141</v>
      </c>
      <c r="AD59" s="3">
        <f t="shared" si="17"/>
        <v>671.89461660261259</v>
      </c>
      <c r="AI59" s="94">
        <f t="shared" si="28"/>
        <v>0.71145036447247867</v>
      </c>
    </row>
    <row r="60" spans="2:35">
      <c r="B60" s="39">
        <f t="shared" si="30"/>
        <v>32</v>
      </c>
      <c r="C60" s="42">
        <f t="shared" si="31"/>
        <v>0.60239808153472163</v>
      </c>
      <c r="D60" s="10">
        <f t="shared" si="32"/>
        <v>15.097601918465283</v>
      </c>
      <c r="E60" s="40">
        <f t="shared" si="33"/>
        <v>16.204796163069432</v>
      </c>
      <c r="F60" s="40">
        <f t="shared" si="34"/>
        <v>46.4</v>
      </c>
      <c r="G60" s="3">
        <f t="shared" si="35"/>
        <v>418.97601918465261</v>
      </c>
      <c r="H60" s="3">
        <f t="shared" si="36"/>
        <v>134.69012151470801</v>
      </c>
      <c r="I60">
        <f t="shared" si="1"/>
        <v>1.3469012151470802E-4</v>
      </c>
      <c r="J60" s="4">
        <f t="shared" si="37"/>
        <v>213.53830849102519</v>
      </c>
      <c r="K60" s="40">
        <f t="shared" si="38"/>
        <v>1.5854043792492016</v>
      </c>
      <c r="L60" s="40">
        <f t="shared" si="4"/>
        <v>4.4145956207507986</v>
      </c>
      <c r="M60" s="10">
        <f t="shared" si="39"/>
        <v>4.7337133814750141</v>
      </c>
      <c r="N60" s="10">
        <f t="shared" si="5"/>
        <v>3.8408799049960156</v>
      </c>
      <c r="O60" s="10">
        <f t="shared" si="6"/>
        <v>0.68820000000000003</v>
      </c>
      <c r="P60" s="10">
        <f t="shared" si="40"/>
        <v>11.197078319038267</v>
      </c>
      <c r="Q60" s="42">
        <f t="shared" si="41"/>
        <v>6.4377123461331578E-2</v>
      </c>
      <c r="R60" s="4">
        <f t="shared" si="42"/>
        <v>622049.03261238267</v>
      </c>
      <c r="S60">
        <f t="shared" si="9"/>
        <v>6.2204903261238269E-4</v>
      </c>
      <c r="T60" s="41">
        <f t="shared" si="10"/>
        <v>1.5064433374440756E-4</v>
      </c>
      <c r="U60" s="42">
        <f t="shared" si="43"/>
        <v>1.1103886256647335</v>
      </c>
      <c r="V60" s="42">
        <f t="shared" si="44"/>
        <v>0.72276792384852251</v>
      </c>
      <c r="W60" s="42">
        <f t="shared" si="45"/>
        <v>0.71327072269349778</v>
      </c>
      <c r="X60" s="42">
        <f t="shared" si="46"/>
        <v>9.4972011550247259E-3</v>
      </c>
      <c r="Y60" s="42">
        <f t="shared" si="29"/>
        <v>2.2691579787143864E-3</v>
      </c>
      <c r="Z60" s="10">
        <f t="shared" si="47"/>
        <v>15.063015795631447</v>
      </c>
      <c r="AA60">
        <f t="shared" si="14"/>
        <v>4745459.9821475949</v>
      </c>
      <c r="AB60" s="10">
        <f t="shared" si="15"/>
        <v>4.7454599821475947</v>
      </c>
      <c r="AC60" s="10">
        <f t="shared" si="16"/>
        <v>4.6444599821475947</v>
      </c>
      <c r="AD60" s="3">
        <f t="shared" si="17"/>
        <v>673.59825701923057</v>
      </c>
      <c r="AI60" s="94">
        <f t="shared" si="28"/>
        <v>0.71327072269349778</v>
      </c>
    </row>
    <row r="61" spans="2:35">
      <c r="B61" s="39">
        <f t="shared" si="30"/>
        <v>33</v>
      </c>
      <c r="C61" s="42">
        <f t="shared" si="31"/>
        <v>0.62122302158268172</v>
      </c>
      <c r="D61" s="10">
        <f t="shared" si="32"/>
        <v>15.078776978417324</v>
      </c>
      <c r="E61" s="40">
        <f t="shared" si="33"/>
        <v>16.242446043165351</v>
      </c>
      <c r="F61" s="40">
        <f t="shared" si="34"/>
        <v>46.4</v>
      </c>
      <c r="G61" s="3">
        <f t="shared" si="35"/>
        <v>418.78776978417301</v>
      </c>
      <c r="H61" s="3">
        <f t="shared" si="36"/>
        <v>134.69012151470801</v>
      </c>
      <c r="I61">
        <f t="shared" si="1"/>
        <v>1.3469012151470802E-4</v>
      </c>
      <c r="J61" s="4">
        <f t="shared" si="37"/>
        <v>214.49777820240797</v>
      </c>
      <c r="K61" s="40">
        <f t="shared" si="38"/>
        <v>1.59252791363014</v>
      </c>
      <c r="L61" s="40">
        <f t="shared" si="4"/>
        <v>4.40747208636986</v>
      </c>
      <c r="M61" s="10">
        <f t="shared" si="39"/>
        <v>4.7454599821475947</v>
      </c>
      <c r="N61" s="10">
        <f t="shared" si="5"/>
        <v>3.8408799049960156</v>
      </c>
      <c r="O61" s="10">
        <f t="shared" si="6"/>
        <v>0.68820000000000003</v>
      </c>
      <c r="P61" s="10">
        <f t="shared" si="40"/>
        <v>11.216192767369201</v>
      </c>
      <c r="Q61" s="42">
        <f t="shared" si="41"/>
        <v>6.6055495119023366E-2</v>
      </c>
      <c r="R61" s="4">
        <f t="shared" si="42"/>
        <v>621367.72664204158</v>
      </c>
      <c r="S61">
        <f t="shared" si="9"/>
        <v>6.2136772664204162E-4</v>
      </c>
      <c r="T61" s="41">
        <f t="shared" si="10"/>
        <v>1.5132563971474863E-4</v>
      </c>
      <c r="U61" s="42">
        <f t="shared" si="43"/>
        <v>1.1091724604423763</v>
      </c>
      <c r="V61" s="42">
        <f t="shared" si="44"/>
        <v>0.72461019988253916</v>
      </c>
      <c r="W61" s="42">
        <f t="shared" si="45"/>
        <v>0.71507927540570049</v>
      </c>
      <c r="X61" s="42">
        <f t="shared" si="46"/>
        <v>9.5309244768386758E-3</v>
      </c>
      <c r="Y61" s="42">
        <f t="shared" si="29"/>
        <v>2.2851544122279134E-3</v>
      </c>
      <c r="Z61" s="10">
        <f t="shared" si="47"/>
        <v>15.100907001189407</v>
      </c>
      <c r="AA61">
        <f t="shared" si="14"/>
        <v>4757143.1796079809</v>
      </c>
      <c r="AB61" s="10">
        <f t="shared" si="15"/>
        <v>4.7571431796079811</v>
      </c>
      <c r="AC61" s="10">
        <f t="shared" si="16"/>
        <v>4.6561431796079811</v>
      </c>
      <c r="AD61" s="3">
        <f t="shared" si="17"/>
        <v>675.29270190108502</v>
      </c>
      <c r="AI61" s="94">
        <f t="shared" si="28"/>
        <v>0.71507927540570049</v>
      </c>
    </row>
    <row r="62" spans="2:35">
      <c r="B62" s="39">
        <f t="shared" si="30"/>
        <v>34</v>
      </c>
      <c r="C62" s="42">
        <f t="shared" si="31"/>
        <v>0.64004796163064182</v>
      </c>
      <c r="D62" s="10">
        <f t="shared" si="32"/>
        <v>15.059952038369364</v>
      </c>
      <c r="E62" s="40">
        <f t="shared" si="33"/>
        <v>16.280095923261271</v>
      </c>
      <c r="F62" s="40">
        <f t="shared" si="34"/>
        <v>46.4</v>
      </c>
      <c r="G62" s="3">
        <f t="shared" si="35"/>
        <v>418.5995203836934</v>
      </c>
      <c r="H62" s="3">
        <f t="shared" si="36"/>
        <v>134.69012151470801</v>
      </c>
      <c r="I62">
        <f t="shared" si="1"/>
        <v>1.3469012151470802E-4</v>
      </c>
      <c r="J62" s="4">
        <f t="shared" si="37"/>
        <v>215.45947453874419</v>
      </c>
      <c r="K62" s="40">
        <f t="shared" si="38"/>
        <v>1.5996679794755122</v>
      </c>
      <c r="L62" s="40">
        <f t="shared" si="4"/>
        <v>4.4003320205244876</v>
      </c>
      <c r="M62" s="10">
        <f t="shared" si="39"/>
        <v>4.7571431796079811</v>
      </c>
      <c r="N62" s="10">
        <f t="shared" si="5"/>
        <v>3.8408799049960156</v>
      </c>
      <c r="O62" s="10">
        <f t="shared" si="6"/>
        <v>0.68820000000000003</v>
      </c>
      <c r="P62" s="10">
        <f t="shared" si="40"/>
        <v>11.235189416006497</v>
      </c>
      <c r="Q62" s="42">
        <f t="shared" si="41"/>
        <v>6.7731028957477443E-2</v>
      </c>
      <c r="R62" s="4">
        <f t="shared" si="42"/>
        <v>620685.84984675888</v>
      </c>
      <c r="S62">
        <f t="shared" si="9"/>
        <v>6.2068584984675888E-4</v>
      </c>
      <c r="T62" s="41">
        <f t="shared" si="10"/>
        <v>1.5200751651003137E-4</v>
      </c>
      <c r="U62" s="42">
        <f t="shared" si="43"/>
        <v>1.1079552762689568</v>
      </c>
      <c r="V62" s="42">
        <f t="shared" si="44"/>
        <v>0.72644559332950076</v>
      </c>
      <c r="W62" s="42">
        <f t="shared" si="45"/>
        <v>0.71687806631067263</v>
      </c>
      <c r="X62" s="42">
        <f t="shared" si="46"/>
        <v>9.5675270188281258E-3</v>
      </c>
      <c r="Y62" s="42">
        <f t="shared" si="29"/>
        <v>2.3011851274982835E-3</v>
      </c>
      <c r="Z62" s="10">
        <f t="shared" si="47"/>
        <v>15.138627222729623</v>
      </c>
      <c r="AA62">
        <f t="shared" si="14"/>
        <v>4768773.6566544222</v>
      </c>
      <c r="AB62" s="10">
        <f t="shared" si="15"/>
        <v>4.7687736566544219</v>
      </c>
      <c r="AC62" s="10">
        <f t="shared" si="16"/>
        <v>4.6677736566544219</v>
      </c>
      <c r="AD62" s="3">
        <f t="shared" si="17"/>
        <v>676.97950060252674</v>
      </c>
      <c r="AI62" s="94">
        <f t="shared" si="28"/>
        <v>0.71687806631067263</v>
      </c>
    </row>
    <row r="63" spans="2:35">
      <c r="B63" s="39">
        <f t="shared" si="30"/>
        <v>35</v>
      </c>
      <c r="C63" s="42">
        <f t="shared" si="31"/>
        <v>0.65887290167860191</v>
      </c>
      <c r="D63" s="10">
        <f t="shared" si="32"/>
        <v>15.041127098321404</v>
      </c>
      <c r="E63" s="40">
        <f t="shared" si="33"/>
        <v>16.317745803357191</v>
      </c>
      <c r="F63" s="40">
        <f t="shared" si="34"/>
        <v>46.4</v>
      </c>
      <c r="G63" s="3">
        <f t="shared" si="35"/>
        <v>418.4112709832138</v>
      </c>
      <c r="H63" s="3">
        <f t="shared" si="36"/>
        <v>134.69012151470801</v>
      </c>
      <c r="I63">
        <f t="shared" si="1"/>
        <v>1.3469012151470802E-4</v>
      </c>
      <c r="J63" s="4">
        <f t="shared" si="37"/>
        <v>216.42339750003453</v>
      </c>
      <c r="K63" s="40">
        <f t="shared" si="38"/>
        <v>1.6068245767853238</v>
      </c>
      <c r="L63" s="40">
        <f t="shared" si="4"/>
        <v>4.393175423214676</v>
      </c>
      <c r="M63" s="10">
        <f t="shared" si="39"/>
        <v>4.7687736566544219</v>
      </c>
      <c r="N63" s="10">
        <f t="shared" si="5"/>
        <v>3.8408799049960156</v>
      </c>
      <c r="O63" s="10">
        <f t="shared" si="6"/>
        <v>0.68820000000000003</v>
      </c>
      <c r="P63" s="10">
        <f t="shared" si="40"/>
        <v>11.254085899212532</v>
      </c>
      <c r="Q63" s="42">
        <f t="shared" si="41"/>
        <v>6.9403749444645335E-2</v>
      </c>
      <c r="R63" s="4">
        <f t="shared" si="42"/>
        <v>620003.40348401666</v>
      </c>
      <c r="S63">
        <f t="shared" si="9"/>
        <v>6.2000340348401664E-4</v>
      </c>
      <c r="T63" s="41">
        <f t="shared" si="10"/>
        <v>1.5268996287277361E-4</v>
      </c>
      <c r="U63" s="42">
        <f t="shared" si="43"/>
        <v>1.1067370753891441</v>
      </c>
      <c r="V63" s="42">
        <f t="shared" si="44"/>
        <v>0.72827521941533668</v>
      </c>
      <c r="W63" s="42">
        <f t="shared" si="45"/>
        <v>0.71866874017393334</v>
      </c>
      <c r="X63" s="42">
        <f t="shared" si="46"/>
        <v>9.6064792414033429E-3</v>
      </c>
      <c r="Y63" s="42">
        <f t="shared" si="29"/>
        <v>2.317254082134932E-3</v>
      </c>
      <c r="Z63" s="10">
        <f t="shared" si="47"/>
        <v>15.17620437216129</v>
      </c>
      <c r="AA63">
        <f t="shared" si="14"/>
        <v>4780360.0195147181</v>
      </c>
      <c r="AB63" s="10">
        <f t="shared" si="15"/>
        <v>4.7803600195147178</v>
      </c>
      <c r="AC63" s="10">
        <f t="shared" si="16"/>
        <v>4.6793600195147178</v>
      </c>
      <c r="AD63" s="3">
        <f t="shared" si="17"/>
        <v>678.6599013074283</v>
      </c>
      <c r="AI63" s="94">
        <f t="shared" si="28"/>
        <v>0.71866874017393334</v>
      </c>
    </row>
    <row r="64" spans="2:35">
      <c r="B64" s="39">
        <f t="shared" si="30"/>
        <v>36</v>
      </c>
      <c r="C64" s="42">
        <f t="shared" si="31"/>
        <v>0.677697841726562</v>
      </c>
      <c r="D64" s="10">
        <f t="shared" si="32"/>
        <v>15.022302158273444</v>
      </c>
      <c r="E64" s="40">
        <f t="shared" si="33"/>
        <v>16.355395683453111</v>
      </c>
      <c r="F64" s="40">
        <f t="shared" si="34"/>
        <v>46.4</v>
      </c>
      <c r="G64" s="3">
        <f t="shared" si="35"/>
        <v>418.22302158273419</v>
      </c>
      <c r="H64" s="3">
        <f t="shared" si="36"/>
        <v>134.69012151470801</v>
      </c>
      <c r="I64">
        <f t="shared" si="1"/>
        <v>1.3469012151470802E-4</v>
      </c>
      <c r="J64" s="4">
        <f t="shared" si="37"/>
        <v>217.38954708627875</v>
      </c>
      <c r="K64" s="40">
        <f t="shared" si="38"/>
        <v>1.6139977055595727</v>
      </c>
      <c r="L64" s="40">
        <f t="shared" si="4"/>
        <v>4.3860022944404271</v>
      </c>
      <c r="M64" s="10">
        <f t="shared" si="39"/>
        <v>4.7803600195147178</v>
      </c>
      <c r="N64" s="10">
        <f t="shared" si="5"/>
        <v>3.8408799049960156</v>
      </c>
      <c r="O64" s="10">
        <f t="shared" si="6"/>
        <v>0.68820000000000003</v>
      </c>
      <c r="P64" s="10">
        <f t="shared" si="40"/>
        <v>11.27289642570711</v>
      </c>
      <c r="Q64" s="42">
        <f t="shared" si="41"/>
        <v>7.1073678745603955E-2</v>
      </c>
      <c r="R64" s="4">
        <f t="shared" si="42"/>
        <v>619320.38881129737</v>
      </c>
      <c r="S64">
        <f t="shared" si="9"/>
        <v>6.1932038881129731E-4</v>
      </c>
      <c r="T64" s="41">
        <f t="shared" si="10"/>
        <v>1.5337297754549294E-4</v>
      </c>
      <c r="U64" s="42">
        <f t="shared" si="43"/>
        <v>1.1055178600476063</v>
      </c>
      <c r="V64" s="42">
        <f t="shared" si="44"/>
        <v>0.73009997539291371</v>
      </c>
      <c r="W64" s="42">
        <f t="shared" si="45"/>
        <v>0.7204526220440699</v>
      </c>
      <c r="X64" s="42">
        <f t="shared" si="46"/>
        <v>9.6473533488438123E-3</v>
      </c>
      <c r="Y64" s="42">
        <f t="shared" si="29"/>
        <v>2.3333644801688674E-3</v>
      </c>
      <c r="Z64" s="10">
        <f t="shared" si="47"/>
        <v>15.21366095586658</v>
      </c>
      <c r="AA64">
        <f t="shared" si="14"/>
        <v>4791909.207701697</v>
      </c>
      <c r="AB64" s="10">
        <f t="shared" si="15"/>
        <v>4.7919092077016971</v>
      </c>
      <c r="AC64" s="10">
        <f t="shared" si="16"/>
        <v>4.6909092077016972</v>
      </c>
      <c r="AD64" s="3">
        <f t="shared" si="17"/>
        <v>680.33491047160214</v>
      </c>
      <c r="AI64" s="94">
        <f t="shared" si="28"/>
        <v>0.7204526220440699</v>
      </c>
    </row>
    <row r="65" spans="2:35">
      <c r="B65" s="39">
        <f t="shared" si="30"/>
        <v>37</v>
      </c>
      <c r="C65" s="42">
        <f t="shared" si="31"/>
        <v>0.69652278177452209</v>
      </c>
      <c r="D65" s="10">
        <f t="shared" si="32"/>
        <v>15.003477218225484</v>
      </c>
      <c r="E65" s="40">
        <f t="shared" si="33"/>
        <v>16.39304556354903</v>
      </c>
      <c r="F65" s="40">
        <f t="shared" si="34"/>
        <v>46.4</v>
      </c>
      <c r="G65" s="3">
        <f t="shared" si="35"/>
        <v>418.03477218225459</v>
      </c>
      <c r="H65" s="3">
        <f t="shared" si="36"/>
        <v>134.69012151470801</v>
      </c>
      <c r="I65">
        <f t="shared" si="1"/>
        <v>1.3469012151470802E-4</v>
      </c>
      <c r="J65" s="4">
        <f t="shared" si="37"/>
        <v>218.35792329747642</v>
      </c>
      <c r="K65" s="40">
        <f t="shared" si="38"/>
        <v>1.6211873657982554</v>
      </c>
      <c r="L65" s="40">
        <f t="shared" si="4"/>
        <v>4.3788126342017444</v>
      </c>
      <c r="M65" s="10">
        <f t="shared" si="39"/>
        <v>4.7919092077016971</v>
      </c>
      <c r="N65" s="10">
        <f t="shared" si="5"/>
        <v>3.8408799049960156</v>
      </c>
      <c r="O65" s="10">
        <f t="shared" si="6"/>
        <v>0.68820000000000003</v>
      </c>
      <c r="P65" s="10">
        <f t="shared" si="40"/>
        <v>11.291632456982034</v>
      </c>
      <c r="Q65" s="42">
        <f t="shared" si="41"/>
        <v>7.2740837158674673E-2</v>
      </c>
      <c r="R65" s="4">
        <f t="shared" si="42"/>
        <v>618636.80708608381</v>
      </c>
      <c r="S65">
        <f t="shared" si="9"/>
        <v>6.1863680708608383E-4</v>
      </c>
      <c r="T65" s="41">
        <f t="shared" si="10"/>
        <v>1.5405655927070642E-4</v>
      </c>
      <c r="U65" s="42">
        <f t="shared" si="43"/>
        <v>1.1042976324890139</v>
      </c>
      <c r="V65" s="42">
        <f t="shared" si="44"/>
        <v>0.73192058356643552</v>
      </c>
      <c r="W65" s="42">
        <f t="shared" si="45"/>
        <v>0.72223078035569543</v>
      </c>
      <c r="X65" s="42">
        <f t="shared" si="46"/>
        <v>9.6898032107400889E-3</v>
      </c>
      <c r="Y65" s="42">
        <f t="shared" si="29"/>
        <v>2.3495189171126524E-3</v>
      </c>
      <c r="Z65" s="10">
        <f t="shared" si="47"/>
        <v>15.251015135188789</v>
      </c>
      <c r="AA65">
        <f t="shared" si="14"/>
        <v>4803426.82099918</v>
      </c>
      <c r="AB65" s="10">
        <f t="shared" si="15"/>
        <v>4.8034268209991797</v>
      </c>
      <c r="AC65" s="10">
        <f t="shared" si="16"/>
        <v>4.7024268209991797</v>
      </c>
      <c r="AD65" s="3">
        <f t="shared" si="17"/>
        <v>682.0053402464365</v>
      </c>
      <c r="AI65" s="94">
        <f t="shared" si="28"/>
        <v>0.72223078035569543</v>
      </c>
    </row>
    <row r="66" spans="2:35">
      <c r="B66" s="39">
        <f t="shared" si="30"/>
        <v>38</v>
      </c>
      <c r="C66" s="42">
        <f t="shared" si="31"/>
        <v>0.71534772182248219</v>
      </c>
      <c r="D66" s="10">
        <f t="shared" si="32"/>
        <v>14.984652278177524</v>
      </c>
      <c r="E66" s="40">
        <f t="shared" si="33"/>
        <v>16.43069544364495</v>
      </c>
      <c r="F66" s="40">
        <f t="shared" si="34"/>
        <v>46.4</v>
      </c>
      <c r="G66" s="3">
        <f t="shared" si="35"/>
        <v>417.84652278177498</v>
      </c>
      <c r="H66" s="3">
        <f t="shared" si="36"/>
        <v>134.69012151470801</v>
      </c>
      <c r="I66">
        <f t="shared" si="1"/>
        <v>1.3469012151470802E-4</v>
      </c>
      <c r="J66" s="4">
        <f t="shared" si="37"/>
        <v>219.3285261336282</v>
      </c>
      <c r="K66" s="40">
        <f t="shared" si="38"/>
        <v>1.6283935575013775</v>
      </c>
      <c r="L66" s="40">
        <f t="shared" si="4"/>
        <v>4.3716064424986225</v>
      </c>
      <c r="M66" s="10">
        <f t="shared" si="39"/>
        <v>4.8034268209991797</v>
      </c>
      <c r="N66" s="10">
        <f t="shared" si="5"/>
        <v>3.8408799049960156</v>
      </c>
      <c r="O66" s="10">
        <f t="shared" si="6"/>
        <v>0.68820000000000003</v>
      </c>
      <c r="P66" s="10">
        <f t="shared" si="40"/>
        <v>11.310303248001768</v>
      </c>
      <c r="Q66" s="42">
        <f t="shared" si="41"/>
        <v>7.4405243464605142E-2</v>
      </c>
      <c r="R66" s="4">
        <f t="shared" si="42"/>
        <v>617952.65956585796</v>
      </c>
      <c r="S66">
        <f t="shared" si="9"/>
        <v>6.1795265956585794E-4</v>
      </c>
      <c r="T66" s="41">
        <f t="shared" si="10"/>
        <v>1.5474070679093231E-4</v>
      </c>
      <c r="U66" s="42">
        <f t="shared" si="43"/>
        <v>1.1030763949580349</v>
      </c>
      <c r="V66" s="42">
        <f t="shared" si="44"/>
        <v>0.73373762561918721</v>
      </c>
      <c r="W66" s="42">
        <f t="shared" si="45"/>
        <v>0.72400407727349125</v>
      </c>
      <c r="X66" s="42">
        <f t="shared" si="46"/>
        <v>9.7335483456959526E-3</v>
      </c>
      <c r="Y66" s="42">
        <f t="shared" si="29"/>
        <v>2.3657194963583078E-3</v>
      </c>
      <c r="Z66" s="10">
        <f t="shared" si="47"/>
        <v>15.288281573862742</v>
      </c>
      <c r="AA66">
        <f t="shared" si="14"/>
        <v>4814917.3807547186</v>
      </c>
      <c r="AB66" s="10">
        <f t="shared" si="15"/>
        <v>4.8149173807547188</v>
      </c>
      <c r="AC66" s="10">
        <f t="shared" si="16"/>
        <v>4.7139173807547188</v>
      </c>
      <c r="AD66" s="3">
        <f t="shared" si="17"/>
        <v>683.67184637486855</v>
      </c>
      <c r="AI66" s="94">
        <f t="shared" si="28"/>
        <v>0.72400407727349125</v>
      </c>
    </row>
    <row r="67" spans="2:35">
      <c r="B67" s="39">
        <f t="shared" si="30"/>
        <v>39</v>
      </c>
      <c r="C67" s="42">
        <f t="shared" si="31"/>
        <v>0.73417266187044228</v>
      </c>
      <c r="D67" s="10">
        <f t="shared" si="32"/>
        <v>14.965827338129564</v>
      </c>
      <c r="E67" s="40">
        <f t="shared" si="33"/>
        <v>16.46834532374087</v>
      </c>
      <c r="F67" s="40">
        <f t="shared" si="34"/>
        <v>46.4</v>
      </c>
      <c r="G67" s="3">
        <f t="shared" si="35"/>
        <v>417.65827338129537</v>
      </c>
      <c r="H67" s="3">
        <f t="shared" si="36"/>
        <v>134.69012151470801</v>
      </c>
      <c r="I67">
        <f t="shared" si="1"/>
        <v>1.3469012151470802E-4</v>
      </c>
      <c r="J67" s="4">
        <f t="shared" si="37"/>
        <v>220.30135559473342</v>
      </c>
      <c r="K67" s="40">
        <f t="shared" si="38"/>
        <v>1.6356162806689336</v>
      </c>
      <c r="L67" s="40">
        <f t="shared" si="4"/>
        <v>4.3643837193310659</v>
      </c>
      <c r="M67" s="10">
        <f t="shared" si="39"/>
        <v>4.8149173807547188</v>
      </c>
      <c r="N67" s="10">
        <f t="shared" si="5"/>
        <v>3.8408799049960156</v>
      </c>
      <c r="O67" s="10">
        <f t="shared" si="6"/>
        <v>0.68820000000000003</v>
      </c>
      <c r="P67" s="10">
        <f t="shared" si="40"/>
        <v>11.328916278917914</v>
      </c>
      <c r="Q67" s="42">
        <f t="shared" si="41"/>
        <v>7.6066915206587343E-2</v>
      </c>
      <c r="R67" s="4">
        <f t="shared" si="42"/>
        <v>617267.94750810252</v>
      </c>
      <c r="S67">
        <f t="shared" si="9"/>
        <v>6.1726794750810248E-4</v>
      </c>
      <c r="T67" s="41">
        <f t="shared" si="10"/>
        <v>1.5542541884868777E-4</v>
      </c>
      <c r="U67" s="42">
        <f t="shared" si="43"/>
        <v>1.1018541496993384</v>
      </c>
      <c r="V67" s="42">
        <f t="shared" si="44"/>
        <v>0.73555157003422833</v>
      </c>
      <c r="W67" s="42">
        <f t="shared" si="45"/>
        <v>0.72577320892185926</v>
      </c>
      <c r="X67" s="42">
        <f t="shared" si="46"/>
        <v>9.7783611123690717E-3</v>
      </c>
      <c r="Y67" s="42">
        <f t="shared" si="29"/>
        <v>2.3819679227016291E-3</v>
      </c>
      <c r="Z67" s="10">
        <f t="shared" si="47"/>
        <v>15.325472116118666</v>
      </c>
      <c r="AA67">
        <f t="shared" si="14"/>
        <v>4826384.5389629779</v>
      </c>
      <c r="AB67" s="10">
        <f t="shared" si="15"/>
        <v>4.8263845389629783</v>
      </c>
      <c r="AC67" s="10">
        <f t="shared" si="16"/>
        <v>4.7253845389629783</v>
      </c>
      <c r="AD67" s="3">
        <f t="shared" si="17"/>
        <v>685.33495851529779</v>
      </c>
      <c r="AI67" s="94">
        <f t="shared" si="28"/>
        <v>0.72577320892185926</v>
      </c>
    </row>
    <row r="68" spans="2:35">
      <c r="B68" s="39">
        <f t="shared" si="30"/>
        <v>40</v>
      </c>
      <c r="C68" s="42">
        <f t="shared" si="31"/>
        <v>0.75299760191840237</v>
      </c>
      <c r="D68" s="10">
        <f t="shared" si="32"/>
        <v>14.947002398081604</v>
      </c>
      <c r="E68" s="40">
        <f t="shared" si="33"/>
        <v>16.50599520383679</v>
      </c>
      <c r="F68" s="40">
        <f t="shared" si="34"/>
        <v>46.4</v>
      </c>
      <c r="G68" s="3">
        <f t="shared" si="35"/>
        <v>417.47002398081577</v>
      </c>
      <c r="H68" s="3">
        <f t="shared" si="36"/>
        <v>134.69012151470801</v>
      </c>
      <c r="I68">
        <f t="shared" si="1"/>
        <v>1.3469012151470802E-4</v>
      </c>
      <c r="J68" s="4">
        <f t="shared" si="37"/>
        <v>221.27641168079276</v>
      </c>
      <c r="K68" s="40">
        <f t="shared" si="38"/>
        <v>1.6428555353009286</v>
      </c>
      <c r="L68" s="40">
        <f t="shared" si="4"/>
        <v>4.3571444646990711</v>
      </c>
      <c r="M68" s="10">
        <f t="shared" si="39"/>
        <v>4.8263845389629783</v>
      </c>
      <c r="N68" s="10">
        <f t="shared" si="5"/>
        <v>3.8408799049960156</v>
      </c>
      <c r="O68" s="10">
        <f t="shared" si="6"/>
        <v>0.68820000000000003</v>
      </c>
      <c r="P68" s="10">
        <f t="shared" si="40"/>
        <v>11.347477600247442</v>
      </c>
      <c r="Q68" s="42">
        <f t="shared" si="41"/>
        <v>7.7725868915167431E-2</v>
      </c>
      <c r="R68" s="4">
        <f t="shared" si="42"/>
        <v>616582.6721702998</v>
      </c>
      <c r="S68">
        <f t="shared" si="9"/>
        <v>6.1658267217029985E-4</v>
      </c>
      <c r="T68" s="41">
        <f t="shared" si="10"/>
        <v>1.561106941864904E-4</v>
      </c>
      <c r="U68" s="42">
        <f t="shared" si="43"/>
        <v>1.1006308989575937</v>
      </c>
      <c r="V68" s="42">
        <f t="shared" si="44"/>
        <v>0.73736279404183314</v>
      </c>
      <c r="W68" s="42">
        <f t="shared" si="45"/>
        <v>0.72753873757622256</v>
      </c>
      <c r="X68" s="42">
        <f t="shared" si="46"/>
        <v>9.8240564656105756E-3</v>
      </c>
      <c r="Y68" s="42">
        <f t="shared" si="29"/>
        <v>2.398265577608554E-3</v>
      </c>
      <c r="Z68" s="10">
        <f t="shared" si="47"/>
        <v>15.362596330162861</v>
      </c>
      <c r="AA68">
        <f t="shared" si="14"/>
        <v>4837831.2458400261</v>
      </c>
      <c r="AB68" s="10">
        <f t="shared" si="15"/>
        <v>4.8378312458400261</v>
      </c>
      <c r="AC68" s="10">
        <f t="shared" si="16"/>
        <v>4.7368312458400261</v>
      </c>
      <c r="AD68" s="3">
        <f t="shared" si="17"/>
        <v>686.99510454532651</v>
      </c>
      <c r="AI68" s="94">
        <f t="shared" si="28"/>
        <v>0.72753873757622256</v>
      </c>
    </row>
    <row r="69" spans="2:35">
      <c r="B69" s="39">
        <f t="shared" si="30"/>
        <v>41</v>
      </c>
      <c r="C69" s="42">
        <f t="shared" si="31"/>
        <v>0.77182254196636246</v>
      </c>
      <c r="D69" s="10">
        <f t="shared" si="32"/>
        <v>14.928177458033645</v>
      </c>
      <c r="E69" s="40">
        <f t="shared" si="33"/>
        <v>16.543645083932709</v>
      </c>
      <c r="F69" s="40">
        <f t="shared" si="34"/>
        <v>46.4</v>
      </c>
      <c r="G69" s="3">
        <f t="shared" si="35"/>
        <v>417.28177458033616</v>
      </c>
      <c r="H69" s="3">
        <f t="shared" si="36"/>
        <v>134.69012151470801</v>
      </c>
      <c r="I69">
        <f t="shared" si="1"/>
        <v>1.3469012151470802E-4</v>
      </c>
      <c r="J69" s="4">
        <f t="shared" si="37"/>
        <v>222.25369439180599</v>
      </c>
      <c r="K69" s="40">
        <f t="shared" si="38"/>
        <v>1.6501113213973613</v>
      </c>
      <c r="L69" s="40">
        <f t="shared" si="4"/>
        <v>4.3498886786026389</v>
      </c>
      <c r="M69" s="10">
        <f t="shared" si="39"/>
        <v>4.8378312458400261</v>
      </c>
      <c r="N69" s="10">
        <f t="shared" si="5"/>
        <v>3.8408799049960156</v>
      </c>
      <c r="O69" s="10">
        <f t="shared" si="6"/>
        <v>0.68820000000000003</v>
      </c>
      <c r="P69" s="10">
        <f t="shared" si="40"/>
        <v>11.365992109308834</v>
      </c>
      <c r="Q69" s="42">
        <f t="shared" si="41"/>
        <v>7.9382120289171312E-2</v>
      </c>
      <c r="R69" s="4">
        <f t="shared" si="42"/>
        <v>615896.83480993228</v>
      </c>
      <c r="S69">
        <f t="shared" si="9"/>
        <v>6.1589683480993223E-4</v>
      </c>
      <c r="T69" s="41">
        <f t="shared" si="10"/>
        <v>1.5679653154685802E-4</v>
      </c>
      <c r="U69" s="42">
        <f t="shared" si="43"/>
        <v>1.0994066449774698</v>
      </c>
      <c r="V69" s="42">
        <f t="shared" si="44"/>
        <v>0.73917160120711622</v>
      </c>
      <c r="W69" s="42">
        <f t="shared" si="45"/>
        <v>0.72930111746341775</v>
      </c>
      <c r="X69" s="42">
        <f t="shared" si="46"/>
        <v>9.8704837436984771E-3</v>
      </c>
      <c r="Y69" s="42">
        <f t="shared" si="29"/>
        <v>2.4146135798711376E-3</v>
      </c>
      <c r="Z69" s="10">
        <f t="shared" si="47"/>
        <v>15.399661944368583</v>
      </c>
      <c r="AA69">
        <f t="shared" si="14"/>
        <v>4849259.8843164016</v>
      </c>
      <c r="AB69" s="10">
        <f t="shared" si="15"/>
        <v>4.8492598843164014</v>
      </c>
      <c r="AC69" s="10">
        <f t="shared" si="16"/>
        <v>4.7482598843164014</v>
      </c>
      <c r="AD69" s="3">
        <f t="shared" si="17"/>
        <v>688.65263006764349</v>
      </c>
      <c r="AI69" s="94">
        <f t="shared" si="28"/>
        <v>0.72930111746341775</v>
      </c>
    </row>
    <row r="70" spans="2:35">
      <c r="B70" s="39">
        <f t="shared" si="30"/>
        <v>42</v>
      </c>
      <c r="C70" s="42">
        <f t="shared" si="31"/>
        <v>0.79064748201432256</v>
      </c>
      <c r="D70" s="10">
        <f t="shared" si="32"/>
        <v>14.909352517985685</v>
      </c>
      <c r="E70" s="40">
        <f t="shared" si="33"/>
        <v>16.581294964028629</v>
      </c>
      <c r="F70" s="40">
        <f t="shared" si="34"/>
        <v>46.4</v>
      </c>
      <c r="G70" s="3">
        <f t="shared" si="35"/>
        <v>417.09352517985656</v>
      </c>
      <c r="H70" s="3">
        <f t="shared" si="36"/>
        <v>134.69012151470801</v>
      </c>
      <c r="I70">
        <f t="shared" si="1"/>
        <v>1.3469012151470802E-4</v>
      </c>
      <c r="J70" s="4">
        <f t="shared" si="37"/>
        <v>223.23320372777266</v>
      </c>
      <c r="K70" s="40">
        <f t="shared" si="38"/>
        <v>1.6573836389582279</v>
      </c>
      <c r="L70" s="40">
        <f t="shared" si="4"/>
        <v>4.3426163610417721</v>
      </c>
      <c r="M70" s="10">
        <f t="shared" si="39"/>
        <v>4.8492598843164014</v>
      </c>
      <c r="N70" s="10">
        <f t="shared" si="5"/>
        <v>3.8408799049960156</v>
      </c>
      <c r="O70" s="10">
        <f t="shared" si="6"/>
        <v>0.68820000000000003</v>
      </c>
      <c r="P70" s="10">
        <f t="shared" si="40"/>
        <v>11.384463771918899</v>
      </c>
      <c r="Q70" s="42">
        <f t="shared" si="41"/>
        <v>8.1035684341471598E-2</v>
      </c>
      <c r="R70" s="4">
        <f t="shared" si="42"/>
        <v>615210.43668448261</v>
      </c>
      <c r="S70">
        <f t="shared" si="9"/>
        <v>6.1521043668448256E-4</v>
      </c>
      <c r="T70" s="41">
        <f t="shared" si="10"/>
        <v>1.5748292967230769E-4</v>
      </c>
      <c r="U70" s="42">
        <f t="shared" si="43"/>
        <v>1.0981813900036357</v>
      </c>
      <c r="V70" s="42">
        <f t="shared" si="44"/>
        <v>0.74097823554498332</v>
      </c>
      <c r="W70" s="42">
        <f t="shared" si="45"/>
        <v>0.73106071546877771</v>
      </c>
      <c r="X70" s="42">
        <f t="shared" si="46"/>
        <v>9.9175200762056104E-3</v>
      </c>
      <c r="Y70" s="42">
        <f t="shared" si="29"/>
        <v>2.4310128345571176E-3</v>
      </c>
      <c r="Z70" s="10">
        <f t="shared" si="47"/>
        <v>15.436675197849045</v>
      </c>
      <c r="AA70">
        <f t="shared" si="14"/>
        <v>4860672.3781311493</v>
      </c>
      <c r="AB70" s="10">
        <f t="shared" si="15"/>
        <v>4.8606723781311496</v>
      </c>
      <c r="AC70" s="10">
        <f t="shared" si="16"/>
        <v>4.7596723781311496</v>
      </c>
      <c r="AD70" s="3">
        <f t="shared" si="17"/>
        <v>690.30781408718622</v>
      </c>
      <c r="AI70" s="94">
        <f t="shared" si="28"/>
        <v>0.73106071546877771</v>
      </c>
    </row>
    <row r="71" spans="2:35">
      <c r="B71" s="39">
        <f t="shared" si="30"/>
        <v>43</v>
      </c>
      <c r="C71" s="42">
        <f t="shared" si="31"/>
        <v>0.80947242206228265</v>
      </c>
      <c r="D71" s="10">
        <f t="shared" si="32"/>
        <v>14.890527577937725</v>
      </c>
      <c r="E71" s="40">
        <f t="shared" si="33"/>
        <v>16.618944844124549</v>
      </c>
      <c r="F71" s="40">
        <f t="shared" si="34"/>
        <v>46.4</v>
      </c>
      <c r="G71" s="3">
        <f t="shared" si="35"/>
        <v>416.90527577937695</v>
      </c>
      <c r="H71" s="3">
        <f t="shared" si="36"/>
        <v>134.69012151470801</v>
      </c>
      <c r="I71">
        <f t="shared" si="1"/>
        <v>1.3469012151470802E-4</v>
      </c>
      <c r="J71" s="4">
        <f t="shared" si="37"/>
        <v>224.21493968869345</v>
      </c>
      <c r="K71" s="40">
        <f t="shared" si="38"/>
        <v>1.6646724879835335</v>
      </c>
      <c r="L71" s="40">
        <f t="shared" si="4"/>
        <v>4.335327512016466</v>
      </c>
      <c r="M71" s="10">
        <f t="shared" si="39"/>
        <v>4.8606723781311496</v>
      </c>
      <c r="N71" s="10">
        <f t="shared" si="5"/>
        <v>3.8408799049960156</v>
      </c>
      <c r="O71" s="10">
        <f t="shared" si="6"/>
        <v>0.68820000000000003</v>
      </c>
      <c r="P71" s="10">
        <f t="shared" si="40"/>
        <v>11.402895800442172</v>
      </c>
      <c r="Q71" s="42">
        <f t="shared" si="41"/>
        <v>8.2686575516608893E-2</v>
      </c>
      <c r="R71" s="4">
        <f t="shared" si="42"/>
        <v>614523.47905143292</v>
      </c>
      <c r="S71">
        <f t="shared" si="9"/>
        <v>6.1452347905143292E-4</v>
      </c>
      <c r="T71" s="41">
        <f t="shared" si="10"/>
        <v>1.5816988730535733E-4</v>
      </c>
      <c r="U71" s="42">
        <f t="shared" si="43"/>
        <v>1.0969551362807604</v>
      </c>
      <c r="V71" s="42">
        <f t="shared" si="44"/>
        <v>0.74278289286593657</v>
      </c>
      <c r="W71" s="42">
        <f t="shared" si="45"/>
        <v>0.73281782777871052</v>
      </c>
      <c r="X71" s="42">
        <f t="shared" si="46"/>
        <v>9.9650650872260549E-3</v>
      </c>
      <c r="Y71" s="42">
        <f t="shared" si="29"/>
        <v>2.4474640725692877E-3</v>
      </c>
      <c r="Z71" s="10">
        <f t="shared" si="47"/>
        <v>15.473641122625938</v>
      </c>
      <c r="AA71">
        <f t="shared" si="14"/>
        <v>4872070.2788343513</v>
      </c>
      <c r="AB71" s="10">
        <f t="shared" si="15"/>
        <v>4.8720702788343511</v>
      </c>
      <c r="AC71" s="10">
        <f t="shared" si="16"/>
        <v>4.7710702788343511</v>
      </c>
      <c r="AD71" s="3">
        <f t="shared" si="17"/>
        <v>691.96088162934757</v>
      </c>
      <c r="AI71" s="94">
        <f t="shared" si="28"/>
        <v>0.73281782777871052</v>
      </c>
    </row>
    <row r="72" spans="2:35">
      <c r="B72" s="39">
        <f t="shared" si="30"/>
        <v>44</v>
      </c>
      <c r="C72" s="42">
        <f t="shared" si="31"/>
        <v>0.82829736211024274</v>
      </c>
      <c r="D72" s="10">
        <f t="shared" si="32"/>
        <v>14.871702637889765</v>
      </c>
      <c r="E72" s="40">
        <f t="shared" si="33"/>
        <v>16.656594724220469</v>
      </c>
      <c r="F72" s="40">
        <f t="shared" si="34"/>
        <v>46.4</v>
      </c>
      <c r="G72" s="3">
        <f t="shared" si="35"/>
        <v>416.71702637889734</v>
      </c>
      <c r="H72" s="3">
        <f t="shared" si="36"/>
        <v>134.69012151470801</v>
      </c>
      <c r="I72">
        <f t="shared" si="1"/>
        <v>1.3469012151470802E-4</v>
      </c>
      <c r="J72" s="4">
        <f t="shared" si="37"/>
        <v>225.1989022745679</v>
      </c>
      <c r="K72" s="40">
        <f t="shared" si="38"/>
        <v>1.6719778684732751</v>
      </c>
      <c r="L72" s="40">
        <f t="shared" si="4"/>
        <v>4.3280221315267244</v>
      </c>
      <c r="M72" s="10">
        <f t="shared" si="39"/>
        <v>4.8720702788343511</v>
      </c>
      <c r="N72" s="10">
        <f t="shared" si="5"/>
        <v>3.8408799049960156</v>
      </c>
      <c r="O72" s="10">
        <f t="shared" si="6"/>
        <v>0.68820000000000003</v>
      </c>
      <c r="P72" s="10">
        <f t="shared" si="40"/>
        <v>11.421290796994839</v>
      </c>
      <c r="Q72" s="42">
        <f t="shared" si="41"/>
        <v>8.433480778584708E-2</v>
      </c>
      <c r="R72" s="4">
        <f t="shared" si="42"/>
        <v>613835.96316826576</v>
      </c>
      <c r="S72">
        <f t="shared" si="9"/>
        <v>6.1383596316826581E-4</v>
      </c>
      <c r="T72" s="41">
        <f t="shared" si="10"/>
        <v>1.5885740318852444E-4</v>
      </c>
      <c r="U72" s="42">
        <f t="shared" si="43"/>
        <v>1.0957278860535129</v>
      </c>
      <c r="V72" s="42">
        <f t="shared" si="44"/>
        <v>0.74458572990728511</v>
      </c>
      <c r="W72" s="42">
        <f t="shared" si="45"/>
        <v>0.73457269327595243</v>
      </c>
      <c r="X72" s="42">
        <f t="shared" si="46"/>
        <v>1.0013036631332684E-2</v>
      </c>
      <c r="Y72" s="42">
        <f t="shared" si="29"/>
        <v>2.4639678826581142E-3</v>
      </c>
      <c r="Z72" s="10">
        <f t="shared" si="47"/>
        <v>15.510563771044362</v>
      </c>
      <c r="AA72">
        <f t="shared" si="14"/>
        <v>4883454.8359071789</v>
      </c>
      <c r="AB72" s="10">
        <f t="shared" si="15"/>
        <v>4.8834548359071785</v>
      </c>
      <c r="AC72" s="10">
        <f t="shared" si="16"/>
        <v>4.7824548359071786</v>
      </c>
      <c r="AD72" s="3">
        <f t="shared" si="17"/>
        <v>693.61201390967062</v>
      </c>
      <c r="AI72" s="94">
        <f t="shared" si="28"/>
        <v>0.73457269327595243</v>
      </c>
    </row>
    <row r="73" spans="2:35">
      <c r="B73" s="39">
        <f t="shared" si="30"/>
        <v>45</v>
      </c>
      <c r="C73" s="42">
        <f t="shared" si="31"/>
        <v>0.84712230215820283</v>
      </c>
      <c r="D73" s="10">
        <f t="shared" si="32"/>
        <v>14.852877697841805</v>
      </c>
      <c r="E73" s="40">
        <f t="shared" si="33"/>
        <v>16.694244604316388</v>
      </c>
      <c r="F73" s="40">
        <f t="shared" si="34"/>
        <v>46.4</v>
      </c>
      <c r="G73" s="3">
        <f t="shared" si="35"/>
        <v>416.52877697841774</v>
      </c>
      <c r="H73" s="3">
        <f t="shared" si="36"/>
        <v>134.69012151470801</v>
      </c>
      <c r="I73">
        <f t="shared" si="1"/>
        <v>1.3469012151470802E-4</v>
      </c>
      <c r="J73" s="4">
        <f t="shared" si="37"/>
        <v>226.18509148539601</v>
      </c>
      <c r="K73" s="40">
        <f t="shared" si="38"/>
        <v>1.6792997804274521</v>
      </c>
      <c r="L73" s="40">
        <f t="shared" si="4"/>
        <v>4.3207002195725481</v>
      </c>
      <c r="M73" s="10">
        <f t="shared" si="39"/>
        <v>4.8834548359071785</v>
      </c>
      <c r="N73" s="10">
        <f t="shared" si="5"/>
        <v>3.8408799049960156</v>
      </c>
      <c r="O73" s="10">
        <f t="shared" si="6"/>
        <v>0.68820000000000003</v>
      </c>
      <c r="P73" s="10">
        <f t="shared" si="40"/>
        <v>11.439650868778026</v>
      </c>
      <c r="Q73" s="42">
        <f t="shared" si="41"/>
        <v>8.5980394724110953E-2</v>
      </c>
      <c r="R73" s="4">
        <f t="shared" si="42"/>
        <v>613147.89029246359</v>
      </c>
      <c r="S73">
        <f t="shared" si="9"/>
        <v>6.1314789029246364E-4</v>
      </c>
      <c r="T73" s="41">
        <f t="shared" si="10"/>
        <v>1.5954547606432661E-4</v>
      </c>
      <c r="U73" s="42">
        <f t="shared" si="43"/>
        <v>1.0944996415665622</v>
      </c>
      <c r="V73" s="42">
        <f t="shared" si="44"/>
        <v>0.74638687169364215</v>
      </c>
      <c r="W73" s="42">
        <f t="shared" si="45"/>
        <v>0.73632550433552557</v>
      </c>
      <c r="X73" s="42">
        <f t="shared" si="46"/>
        <v>1.006136735811658E-2</v>
      </c>
      <c r="Y73" s="42">
        <f t="shared" si="29"/>
        <v>2.4805247373637053E-3</v>
      </c>
      <c r="Z73" s="10">
        <f t="shared" si="47"/>
        <v>15.547446399317463</v>
      </c>
      <c r="AA73">
        <f t="shared" si="14"/>
        <v>4894827.0533551965</v>
      </c>
      <c r="AB73" s="10">
        <f t="shared" si="15"/>
        <v>4.8948270533551961</v>
      </c>
      <c r="AC73" s="10">
        <f t="shared" si="16"/>
        <v>4.7938270533551961</v>
      </c>
      <c r="AD73" s="3">
        <f t="shared" si="17"/>
        <v>695.26135654172538</v>
      </c>
      <c r="AI73" s="94">
        <f t="shared" si="28"/>
        <v>0.73632550433552557</v>
      </c>
    </row>
    <row r="74" spans="2:35">
      <c r="B74" s="39">
        <f t="shared" si="30"/>
        <v>46</v>
      </c>
      <c r="C74" s="42">
        <f t="shared" si="31"/>
        <v>0.86594724220616293</v>
      </c>
      <c r="D74" s="10">
        <f t="shared" si="32"/>
        <v>14.834052757793845</v>
      </c>
      <c r="E74" s="40">
        <f t="shared" si="33"/>
        <v>16.731894484412308</v>
      </c>
      <c r="F74" s="40">
        <f t="shared" si="34"/>
        <v>46.4</v>
      </c>
      <c r="G74" s="3">
        <f t="shared" si="35"/>
        <v>416.34052757793813</v>
      </c>
      <c r="H74" s="3">
        <f t="shared" si="36"/>
        <v>134.69012151470801</v>
      </c>
      <c r="I74">
        <f t="shared" si="1"/>
        <v>1.3469012151470802E-4</v>
      </c>
      <c r="J74" s="4">
        <f t="shared" si="37"/>
        <v>227.17350732117825</v>
      </c>
      <c r="K74" s="40">
        <f t="shared" si="38"/>
        <v>1.6866382238460684</v>
      </c>
      <c r="L74" s="40">
        <f t="shared" si="4"/>
        <v>4.3133617761539318</v>
      </c>
      <c r="M74" s="10">
        <f t="shared" si="39"/>
        <v>4.8948270533551961</v>
      </c>
      <c r="N74" s="10">
        <f t="shared" si="5"/>
        <v>3.8408799049960156</v>
      </c>
      <c r="O74" s="10">
        <f t="shared" si="6"/>
        <v>0.68820000000000003</v>
      </c>
      <c r="P74" s="10">
        <f t="shared" si="40"/>
        <v>11.457977721096547</v>
      </c>
      <c r="Q74" s="42">
        <f t="shared" si="41"/>
        <v>8.7623349572356068E-2</v>
      </c>
      <c r="R74" s="4">
        <f t="shared" si="42"/>
        <v>612459.26168150874</v>
      </c>
      <c r="S74">
        <f t="shared" si="9"/>
        <v>6.124592616815087E-4</v>
      </c>
      <c r="T74" s="41">
        <f t="shared" si="10"/>
        <v>1.6023410467528156E-4</v>
      </c>
      <c r="U74" s="42">
        <f t="shared" si="43"/>
        <v>1.0932704050645772</v>
      </c>
      <c r="V74" s="42">
        <f t="shared" si="44"/>
        <v>0.74818641747703085</v>
      </c>
      <c r="W74" s="42">
        <f t="shared" si="45"/>
        <v>0.73807641553806402</v>
      </c>
      <c r="X74" s="42">
        <f t="shared" si="46"/>
        <v>1.0110001938966828E-2</v>
      </c>
      <c r="Y74" s="42">
        <f t="shared" si="29"/>
        <v>2.4971350140650982E-3</v>
      </c>
      <c r="Z74" s="10">
        <f t="shared" si="47"/>
        <v>15.58429161585547</v>
      </c>
      <c r="AA74">
        <f t="shared" si="14"/>
        <v>4906187.7354434375</v>
      </c>
      <c r="AB74" s="10">
        <f t="shared" si="15"/>
        <v>4.9061877354434378</v>
      </c>
      <c r="AC74" s="10">
        <f t="shared" si="16"/>
        <v>4.8051877354434378</v>
      </c>
      <c r="AD74" s="3">
        <f t="shared" si="17"/>
        <v>696.90902617018673</v>
      </c>
      <c r="AI74" s="94">
        <f t="shared" si="28"/>
        <v>0.73807641553806402</v>
      </c>
    </row>
    <row r="75" spans="2:35">
      <c r="B75" s="39">
        <f t="shared" si="30"/>
        <v>47</v>
      </c>
      <c r="C75" s="42">
        <f t="shared" si="31"/>
        <v>0.88477218225412302</v>
      </c>
      <c r="D75" s="10">
        <f t="shared" si="32"/>
        <v>14.815227817745885</v>
      </c>
      <c r="E75" s="40">
        <f t="shared" si="33"/>
        <v>16.769544364508228</v>
      </c>
      <c r="F75" s="40">
        <f t="shared" si="34"/>
        <v>46.4</v>
      </c>
      <c r="G75" s="3">
        <f t="shared" si="35"/>
        <v>416.15227817745853</v>
      </c>
      <c r="H75" s="3">
        <f t="shared" si="36"/>
        <v>134.69012151470801</v>
      </c>
      <c r="I75">
        <f t="shared" si="1"/>
        <v>1.3469012151470802E-4</v>
      </c>
      <c r="J75" s="4">
        <f t="shared" si="37"/>
        <v>228.16414978191392</v>
      </c>
      <c r="K75" s="40">
        <f t="shared" si="38"/>
        <v>1.6939931987291188</v>
      </c>
      <c r="L75" s="40">
        <f t="shared" si="4"/>
        <v>4.3060068012708808</v>
      </c>
      <c r="M75" s="10">
        <f t="shared" si="39"/>
        <v>4.9061877354434378</v>
      </c>
      <c r="N75" s="10">
        <f t="shared" si="5"/>
        <v>3.8408799049960156</v>
      </c>
      <c r="O75" s="10">
        <f t="shared" si="6"/>
        <v>0.68820000000000003</v>
      </c>
      <c r="P75" s="10">
        <f t="shared" si="40"/>
        <v>11.47627273247811</v>
      </c>
      <c r="Q75" s="42">
        <f t="shared" si="41"/>
        <v>8.9263685288209618E-2</v>
      </c>
      <c r="R75" s="4">
        <f t="shared" si="42"/>
        <v>611770.07859288389</v>
      </c>
      <c r="S75">
        <f t="shared" si="9"/>
        <v>6.1177007859288392E-4</v>
      </c>
      <c r="T75" s="41">
        <f t="shared" si="10"/>
        <v>1.6092328776390634E-4</v>
      </c>
      <c r="U75" s="42">
        <f t="shared" si="43"/>
        <v>1.0920401787922274</v>
      </c>
      <c r="V75" s="42">
        <f t="shared" si="44"/>
        <v>0.74998444553751686</v>
      </c>
      <c r="W75" s="42">
        <f t="shared" si="45"/>
        <v>0.73982555071136724</v>
      </c>
      <c r="X75" s="42">
        <f t="shared" si="46"/>
        <v>1.0158894826149623E-2</v>
      </c>
      <c r="Y75" s="42">
        <f t="shared" si="29"/>
        <v>2.5137990120820313E-3</v>
      </c>
      <c r="Z75" s="10">
        <f t="shared" si="47"/>
        <v>15.621101501294669</v>
      </c>
      <c r="AA75">
        <f t="shared" si="14"/>
        <v>4917537.5237055849</v>
      </c>
      <c r="AB75" s="10">
        <f t="shared" si="15"/>
        <v>4.9175375237055849</v>
      </c>
      <c r="AC75" s="10">
        <f t="shared" si="16"/>
        <v>4.816537523705585</v>
      </c>
      <c r="AD75" s="3">
        <f t="shared" si="17"/>
        <v>698.55511583837347</v>
      </c>
      <c r="AI75" s="94">
        <f t="shared" si="28"/>
        <v>0.73982555071136724</v>
      </c>
    </row>
    <row r="76" spans="2:35">
      <c r="B76" s="39">
        <f t="shared" si="30"/>
        <v>48</v>
      </c>
      <c r="C76" s="42">
        <f t="shared" si="31"/>
        <v>0.90359712230208311</v>
      </c>
      <c r="D76" s="10">
        <f t="shared" si="32"/>
        <v>14.796402877697926</v>
      </c>
      <c r="E76" s="40">
        <f t="shared" si="33"/>
        <v>16.807194244604148</v>
      </c>
      <c r="F76" s="40">
        <f t="shared" si="34"/>
        <v>46.4</v>
      </c>
      <c r="G76" s="3">
        <f t="shared" si="35"/>
        <v>415.96402877697892</v>
      </c>
      <c r="H76" s="3">
        <f t="shared" si="36"/>
        <v>134.69012151470801</v>
      </c>
      <c r="I76">
        <f t="shared" si="1"/>
        <v>1.3469012151470802E-4</v>
      </c>
      <c r="J76" s="4">
        <f t="shared" si="37"/>
        <v>229.15701886760371</v>
      </c>
      <c r="K76" s="40">
        <f t="shared" si="38"/>
        <v>1.7013647050766081</v>
      </c>
      <c r="L76" s="40">
        <f t="shared" si="4"/>
        <v>4.2986352949233915</v>
      </c>
      <c r="M76" s="10">
        <f t="shared" si="39"/>
        <v>4.9175375237055849</v>
      </c>
      <c r="N76" s="10">
        <f t="shared" si="5"/>
        <v>3.8408799049960156</v>
      </c>
      <c r="O76" s="10">
        <f t="shared" si="6"/>
        <v>0.68820000000000003</v>
      </c>
      <c r="P76" s="10">
        <f t="shared" si="40"/>
        <v>11.494537015418286</v>
      </c>
      <c r="Q76" s="42">
        <f t="shared" si="41"/>
        <v>9.0901414587154769E-2</v>
      </c>
      <c r="R76" s="4">
        <f t="shared" si="42"/>
        <v>611080.34228407126</v>
      </c>
      <c r="S76">
        <f t="shared" si="9"/>
        <v>6.1108034228407127E-4</v>
      </c>
      <c r="T76" s="41">
        <f t="shared" si="10"/>
        <v>1.6161302407271898E-4</v>
      </c>
      <c r="U76" s="42">
        <f t="shared" si="43"/>
        <v>1.0908089649941815</v>
      </c>
      <c r="V76" s="42">
        <f t="shared" si="44"/>
        <v>0.75178101706975109</v>
      </c>
      <c r="W76" s="42">
        <f t="shared" si="45"/>
        <v>0.74157300862847719</v>
      </c>
      <c r="X76" s="42">
        <f t="shared" si="46"/>
        <v>1.0208008441273897E-2</v>
      </c>
      <c r="Y76" s="42">
        <f t="shared" si="29"/>
        <v>2.5305169665901851E-3</v>
      </c>
      <c r="Z76" s="10">
        <f t="shared" si="47"/>
        <v>15.657877705769309</v>
      </c>
      <c r="AA76">
        <f t="shared" si="14"/>
        <v>4928876.9269363303</v>
      </c>
      <c r="AB76" s="10">
        <f t="shared" si="15"/>
        <v>4.9288769269363302</v>
      </c>
      <c r="AC76" s="10">
        <f t="shared" si="16"/>
        <v>4.8278769269363302</v>
      </c>
      <c r="AD76" s="3">
        <f t="shared" si="17"/>
        <v>700.19969933811899</v>
      </c>
      <c r="AI76" s="94">
        <f t="shared" si="28"/>
        <v>0.74157300862847719</v>
      </c>
    </row>
    <row r="77" spans="2:35">
      <c r="B77" s="39">
        <f t="shared" si="30"/>
        <v>49</v>
      </c>
      <c r="C77" s="42">
        <f t="shared" si="31"/>
        <v>0.9224220623500432</v>
      </c>
      <c r="D77" s="10">
        <f t="shared" si="32"/>
        <v>14.777577937649966</v>
      </c>
      <c r="E77" s="40">
        <f t="shared" si="33"/>
        <v>16.844844124700067</v>
      </c>
      <c r="F77" s="40">
        <f t="shared" si="34"/>
        <v>46.4</v>
      </c>
      <c r="G77" s="3">
        <f t="shared" si="35"/>
        <v>415.77577937649932</v>
      </c>
      <c r="H77" s="3">
        <f t="shared" si="36"/>
        <v>134.69012151470801</v>
      </c>
      <c r="I77">
        <f t="shared" si="1"/>
        <v>1.3469012151470802E-4</v>
      </c>
      <c r="J77" s="4">
        <f t="shared" si="37"/>
        <v>230.15211457824716</v>
      </c>
      <c r="K77" s="40">
        <f t="shared" si="38"/>
        <v>1.7087527428885334</v>
      </c>
      <c r="L77" s="40">
        <f t="shared" si="4"/>
        <v>4.2912472571114666</v>
      </c>
      <c r="M77" s="10">
        <f t="shared" si="39"/>
        <v>4.9288769269363302</v>
      </c>
      <c r="N77" s="10">
        <f t="shared" si="5"/>
        <v>3.8408799049960156</v>
      </c>
      <c r="O77" s="10">
        <f t="shared" si="6"/>
        <v>0.68820000000000003</v>
      </c>
      <c r="P77" s="10">
        <f t="shared" si="40"/>
        <v>11.512771465574412</v>
      </c>
      <c r="Q77" s="42">
        <f t="shared" si="41"/>
        <v>9.2536549976079199E-2</v>
      </c>
      <c r="R77" s="4">
        <f t="shared" si="42"/>
        <v>610390.0540125533</v>
      </c>
      <c r="S77">
        <f t="shared" si="9"/>
        <v>6.1039005401255326E-4</v>
      </c>
      <c r="T77" s="41">
        <f t="shared" si="10"/>
        <v>1.6230331234423699E-4</v>
      </c>
      <c r="U77" s="42">
        <f t="shared" si="43"/>
        <v>1.0895767659151083</v>
      </c>
      <c r="V77" s="42">
        <f t="shared" si="44"/>
        <v>0.75357617933011045</v>
      </c>
      <c r="W77" s="42">
        <f t="shared" si="45"/>
        <v>0.74331886762542054</v>
      </c>
      <c r="X77" s="42">
        <f t="shared" si="46"/>
        <v>1.0257311704689909E-2</v>
      </c>
      <c r="Y77" s="42">
        <f t="shared" si="29"/>
        <v>2.5472890599537524E-3</v>
      </c>
      <c r="Z77" s="10">
        <f t="shared" si="47"/>
        <v>15.694621527816285</v>
      </c>
      <c r="AA77">
        <f t="shared" si="14"/>
        <v>4940206.3455204777</v>
      </c>
      <c r="AB77" s="10">
        <f t="shared" si="15"/>
        <v>4.9402063455204779</v>
      </c>
      <c r="AC77" s="10">
        <f t="shared" si="16"/>
        <v>4.8392063455204779</v>
      </c>
      <c r="AD77" s="3">
        <f t="shared" si="17"/>
        <v>701.84283473828543</v>
      </c>
      <c r="AI77" s="94">
        <f t="shared" si="28"/>
        <v>0.74331886762542054</v>
      </c>
    </row>
    <row r="78" spans="2:35">
      <c r="B78" s="39">
        <f t="shared" si="30"/>
        <v>50</v>
      </c>
      <c r="C78" s="42">
        <f t="shared" si="31"/>
        <v>0.9412470023980033</v>
      </c>
      <c r="D78" s="10">
        <f t="shared" si="32"/>
        <v>14.758752997602006</v>
      </c>
      <c r="E78" s="40">
        <f t="shared" si="33"/>
        <v>16.882494004795987</v>
      </c>
      <c r="F78" s="40">
        <f t="shared" si="34"/>
        <v>46.4</v>
      </c>
      <c r="G78" s="3">
        <f t="shared" si="35"/>
        <v>415.58752997601971</v>
      </c>
      <c r="H78" s="3">
        <f t="shared" si="36"/>
        <v>134.69012151470801</v>
      </c>
      <c r="I78">
        <f t="shared" si="1"/>
        <v>1.3469012151470802E-4</v>
      </c>
      <c r="J78" s="4">
        <f t="shared" si="37"/>
        <v>231.14943691384428</v>
      </c>
      <c r="K78" s="40">
        <f t="shared" si="38"/>
        <v>1.7161573121648941</v>
      </c>
      <c r="L78" s="40">
        <f t="shared" si="4"/>
        <v>4.2838426878351061</v>
      </c>
      <c r="M78" s="10">
        <f t="shared" si="39"/>
        <v>4.9402063455204779</v>
      </c>
      <c r="N78" s="10">
        <f t="shared" si="5"/>
        <v>3.8408799049960156</v>
      </c>
      <c r="O78" s="10">
        <f t="shared" si="6"/>
        <v>0.68820000000000003</v>
      </c>
      <c r="P78" s="10">
        <f t="shared" si="40"/>
        <v>11.530976801643334</v>
      </c>
      <c r="Q78" s="42">
        <f t="shared" si="41"/>
        <v>9.41691037806517E-2</v>
      </c>
      <c r="R78" s="4">
        <f t="shared" si="42"/>
        <v>609699.2150358127</v>
      </c>
      <c r="S78">
        <f t="shared" si="9"/>
        <v>6.0969921503581273E-4</v>
      </c>
      <c r="T78" s="41">
        <f t="shared" si="10"/>
        <v>1.6299415132097752E-4</v>
      </c>
      <c r="U78" s="42">
        <f t="shared" si="43"/>
        <v>1.0883435837996773</v>
      </c>
      <c r="V78" s="42">
        <f t="shared" si="44"/>
        <v>0.75536996819159508</v>
      </c>
      <c r="W78" s="42">
        <f t="shared" si="45"/>
        <v>0.74506318934701143</v>
      </c>
      <c r="X78" s="42">
        <f t="shared" si="46"/>
        <v>1.0306778844583642E-2</v>
      </c>
      <c r="Y78" s="42">
        <f t="shared" si="29"/>
        <v>2.5641154309693649E-3</v>
      </c>
      <c r="Z78" s="10">
        <f t="shared" si="47"/>
        <v>15.731333978480984</v>
      </c>
      <c r="AA78">
        <f t="shared" si="14"/>
        <v>4951526.0911990432</v>
      </c>
      <c r="AB78" s="10">
        <f t="shared" si="15"/>
        <v>4.9515260911990433</v>
      </c>
      <c r="AC78" s="10">
        <f t="shared" si="16"/>
        <v>4.8505260911990433</v>
      </c>
      <c r="AD78" s="3">
        <f t="shared" si="17"/>
        <v>703.48456725149288</v>
      </c>
      <c r="AI78" s="94">
        <f t="shared" si="28"/>
        <v>0.74506318934701143</v>
      </c>
    </row>
    <row r="79" spans="2:35">
      <c r="B79" s="39">
        <f t="shared" si="30"/>
        <v>51</v>
      </c>
      <c r="C79" s="42">
        <f t="shared" si="31"/>
        <v>0.96007194244596339</v>
      </c>
      <c r="D79" s="10">
        <f t="shared" si="32"/>
        <v>14.739928057554046</v>
      </c>
      <c r="E79" s="40">
        <f t="shared" si="33"/>
        <v>16.920143884891907</v>
      </c>
      <c r="F79" s="40">
        <f t="shared" si="34"/>
        <v>46.4</v>
      </c>
      <c r="G79" s="3">
        <f t="shared" si="35"/>
        <v>415.3992805755401</v>
      </c>
      <c r="H79" s="3">
        <f t="shared" si="36"/>
        <v>134.69012151470801</v>
      </c>
      <c r="I79">
        <f t="shared" si="1"/>
        <v>1.3469012151470802E-4</v>
      </c>
      <c r="J79" s="4">
        <f t="shared" si="37"/>
        <v>232.14898587439552</v>
      </c>
      <c r="K79" s="40">
        <f t="shared" si="38"/>
        <v>1.7235784129056941</v>
      </c>
      <c r="L79" s="40">
        <f t="shared" si="4"/>
        <v>4.2764215870943056</v>
      </c>
      <c r="M79" s="10">
        <f t="shared" si="39"/>
        <v>4.9515260911990433</v>
      </c>
      <c r="N79" s="10">
        <f t="shared" si="5"/>
        <v>3.8408799049960156</v>
      </c>
      <c r="O79" s="10">
        <f t="shared" si="6"/>
        <v>0.68820000000000003</v>
      </c>
      <c r="P79" s="10">
        <f t="shared" si="40"/>
        <v>11.549153597737817</v>
      </c>
      <c r="Q79" s="42">
        <f t="shared" si="41"/>
        <v>9.5799088167702134E-2</v>
      </c>
      <c r="R79" s="4">
        <f t="shared" si="42"/>
        <v>609007.82661133143</v>
      </c>
      <c r="S79">
        <f t="shared" si="9"/>
        <v>6.0900782661133142E-4</v>
      </c>
      <c r="T79" s="41">
        <f t="shared" si="10"/>
        <v>1.6368553974545883E-4</v>
      </c>
      <c r="U79" s="42">
        <f t="shared" si="43"/>
        <v>1.0871094208925571</v>
      </c>
      <c r="V79" s="42">
        <f t="shared" si="44"/>
        <v>0.75716241022007313</v>
      </c>
      <c r="W79" s="42">
        <f t="shared" si="45"/>
        <v>0.74680602179011968</v>
      </c>
      <c r="X79" s="42">
        <f t="shared" si="46"/>
        <v>1.0356388429953456E-2</v>
      </c>
      <c r="Y79" s="42">
        <f t="shared" si="29"/>
        <v>2.5809961824164187E-3</v>
      </c>
      <c r="Z79" s="10">
        <f t="shared" si="47"/>
        <v>15.768015833469638</v>
      </c>
      <c r="AA79">
        <f t="shared" si="14"/>
        <v>4962836.4031496653</v>
      </c>
      <c r="AB79" s="10">
        <f t="shared" si="15"/>
        <v>4.962836403149665</v>
      </c>
      <c r="AC79" s="10">
        <f t="shared" si="16"/>
        <v>4.861836403149665</v>
      </c>
      <c r="AD79" s="3">
        <f t="shared" si="17"/>
        <v>705.12493156630387</v>
      </c>
      <c r="AI79" s="94">
        <f t="shared" si="28"/>
        <v>0.74680602179011968</v>
      </c>
    </row>
    <row r="80" spans="2:35">
      <c r="B80" s="39">
        <f t="shared" si="30"/>
        <v>52</v>
      </c>
      <c r="C80" s="42">
        <f t="shared" si="31"/>
        <v>0.97889688249392348</v>
      </c>
      <c r="D80" s="10">
        <f t="shared" si="32"/>
        <v>14.721103117506086</v>
      </c>
      <c r="E80" s="40">
        <f t="shared" si="33"/>
        <v>16.957793764987827</v>
      </c>
      <c r="F80" s="40">
        <f t="shared" si="34"/>
        <v>46.4</v>
      </c>
      <c r="G80" s="3">
        <f t="shared" si="35"/>
        <v>415.2110311750605</v>
      </c>
      <c r="H80" s="3">
        <f t="shared" si="36"/>
        <v>134.69012151470801</v>
      </c>
      <c r="I80">
        <f t="shared" si="1"/>
        <v>1.3469012151470802E-4</v>
      </c>
      <c r="J80" s="4">
        <f t="shared" si="37"/>
        <v>233.15076145990042</v>
      </c>
      <c r="K80" s="40">
        <f t="shared" si="38"/>
        <v>1.7310160451109298</v>
      </c>
      <c r="L80" s="40">
        <f t="shared" si="4"/>
        <v>4.2689839548890705</v>
      </c>
      <c r="M80" s="10">
        <f t="shared" si="39"/>
        <v>4.962836403149665</v>
      </c>
      <c r="N80" s="10">
        <f t="shared" si="5"/>
        <v>3.8408799049960156</v>
      </c>
      <c r="O80" s="10">
        <f t="shared" si="6"/>
        <v>0.68820000000000003</v>
      </c>
      <c r="P80" s="10">
        <f t="shared" si="40"/>
        <v>11.567302309707914</v>
      </c>
      <c r="Q80" s="42">
        <f t="shared" si="41"/>
        <v>9.7426515163550692E-2</v>
      </c>
      <c r="R80" s="4">
        <f t="shared" si="42"/>
        <v>608315.8899965923</v>
      </c>
      <c r="S80">
        <f t="shared" si="9"/>
        <v>6.0831588999659227E-4</v>
      </c>
      <c r="T80" s="41">
        <f t="shared" si="10"/>
        <v>1.6437747636019798E-4</v>
      </c>
      <c r="U80" s="42">
        <f t="shared" si="43"/>
        <v>1.0858742794384171</v>
      </c>
      <c r="V80" s="42">
        <f t="shared" si="44"/>
        <v>0.75895352436134211</v>
      </c>
      <c r="W80" s="42">
        <f t="shared" si="45"/>
        <v>0.74854740177947288</v>
      </c>
      <c r="X80" s="42">
        <f t="shared" si="46"/>
        <v>1.0406122581869237E-2</v>
      </c>
      <c r="Y80" s="42">
        <f t="shared" si="29"/>
        <v>2.597931387228262E-3</v>
      </c>
      <c r="Z80" s="10">
        <f t="shared" si="47"/>
        <v>15.804667675609355</v>
      </c>
      <c r="AA80">
        <f t="shared" si="14"/>
        <v>4974137.4610785348</v>
      </c>
      <c r="AB80" s="10">
        <f t="shared" si="15"/>
        <v>4.9741374610785352</v>
      </c>
      <c r="AC80" s="10">
        <f t="shared" si="16"/>
        <v>4.8731374610785352</v>
      </c>
      <c r="AD80" s="3">
        <f t="shared" si="17"/>
        <v>706.76395374598042</v>
      </c>
      <c r="AI80" s="94">
        <f t="shared" si="28"/>
        <v>0.74854740177947288</v>
      </c>
    </row>
    <row r="81" spans="2:35">
      <c r="B81" s="39">
        <f t="shared" si="30"/>
        <v>53</v>
      </c>
      <c r="C81" s="42">
        <f t="shared" si="31"/>
        <v>0.99772182254188357</v>
      </c>
      <c r="D81" s="10">
        <f t="shared" si="32"/>
        <v>14.702278177458126</v>
      </c>
      <c r="E81" s="40">
        <f t="shared" si="33"/>
        <v>16.995443645083746</v>
      </c>
      <c r="F81" s="40">
        <f t="shared" si="34"/>
        <v>46.4</v>
      </c>
      <c r="G81" s="3">
        <f t="shared" si="35"/>
        <v>415.02278177458089</v>
      </c>
      <c r="H81" s="3">
        <f t="shared" si="36"/>
        <v>134.69012151470801</v>
      </c>
      <c r="I81">
        <f t="shared" si="1"/>
        <v>1.3469012151470802E-4</v>
      </c>
      <c r="J81" s="4">
        <f t="shared" si="37"/>
        <v>234.15476367035899</v>
      </c>
      <c r="K81" s="40">
        <f t="shared" si="38"/>
        <v>1.7384702087806012</v>
      </c>
      <c r="L81" s="40">
        <f t="shared" si="4"/>
        <v>4.2615297912193988</v>
      </c>
      <c r="M81" s="10">
        <f t="shared" si="39"/>
        <v>4.9741374610785352</v>
      </c>
      <c r="N81" s="10">
        <f t="shared" si="5"/>
        <v>3.8408799049960156</v>
      </c>
      <c r="O81" s="10">
        <f t="shared" si="6"/>
        <v>0.68820000000000003</v>
      </c>
      <c r="P81" s="10">
        <f t="shared" si="40"/>
        <v>11.585423296556147</v>
      </c>
      <c r="Q81" s="42">
        <f t="shared" si="41"/>
        <v>9.905139666905044E-2</v>
      </c>
      <c r="R81" s="4">
        <f t="shared" si="42"/>
        <v>607623.40644907777</v>
      </c>
      <c r="S81">
        <f t="shared" si="9"/>
        <v>6.076234064490778E-4</v>
      </c>
      <c r="T81" s="41">
        <f t="shared" si="10"/>
        <v>1.6506995990771245E-4</v>
      </c>
      <c r="U81" s="42">
        <f t="shared" si="43"/>
        <v>1.0846381616819263</v>
      </c>
      <c r="V81" s="42">
        <f t="shared" si="44"/>
        <v>0.76074332331736128</v>
      </c>
      <c r="W81" s="42">
        <f t="shared" si="45"/>
        <v>0.75028735698334081</v>
      </c>
      <c r="X81" s="42">
        <f t="shared" si="46"/>
        <v>1.0455966334020461E-2</v>
      </c>
      <c r="Y81" s="42">
        <f t="shared" si="29"/>
        <v>2.61492109354654E-3</v>
      </c>
      <c r="Z81" s="10">
        <f t="shared" si="47"/>
        <v>15.841289929485011</v>
      </c>
      <c r="AA81">
        <f t="shared" si="14"/>
        <v>4985429.3959001703</v>
      </c>
      <c r="AB81" s="10">
        <f t="shared" si="15"/>
        <v>4.9854293959001703</v>
      </c>
      <c r="AC81" s="10">
        <f t="shared" si="16"/>
        <v>4.8844293959001703</v>
      </c>
      <c r="AD81" s="3">
        <f t="shared" si="17"/>
        <v>708.40165277739959</v>
      </c>
      <c r="AI81" s="94">
        <f t="shared" si="28"/>
        <v>0.75028735698334081</v>
      </c>
    </row>
    <row r="82" spans="2:35">
      <c r="B82" s="39">
        <f t="shared" si="30"/>
        <v>54</v>
      </c>
      <c r="C82" s="42">
        <f t="shared" si="31"/>
        <v>1.0165467625898437</v>
      </c>
      <c r="D82" s="10">
        <f t="shared" si="32"/>
        <v>14.683453237410166</v>
      </c>
      <c r="E82" s="40">
        <f t="shared" si="33"/>
        <v>17.033093525179666</v>
      </c>
      <c r="F82" s="40">
        <f t="shared" si="34"/>
        <v>46.4</v>
      </c>
      <c r="G82" s="3">
        <f t="shared" si="35"/>
        <v>414.83453237410129</v>
      </c>
      <c r="H82" s="3">
        <f t="shared" si="36"/>
        <v>134.69012151470801</v>
      </c>
      <c r="I82">
        <f t="shared" si="1"/>
        <v>1.3469012151470802E-4</v>
      </c>
      <c r="J82" s="4">
        <f t="shared" si="37"/>
        <v>235.16099250577145</v>
      </c>
      <c r="K82" s="40">
        <f t="shared" si="38"/>
        <v>1.74594090391471</v>
      </c>
      <c r="L82" s="40">
        <f t="shared" si="4"/>
        <v>4.2540590960852898</v>
      </c>
      <c r="M82" s="10">
        <f t="shared" si="39"/>
        <v>4.9854293959001703</v>
      </c>
      <c r="N82" s="10">
        <f t="shared" si="5"/>
        <v>3.8408799049960156</v>
      </c>
      <c r="O82" s="10">
        <f t="shared" si="6"/>
        <v>0.68820000000000003</v>
      </c>
      <c r="P82" s="10">
        <f t="shared" si="40"/>
        <v>11.603516837895025</v>
      </c>
      <c r="Q82" s="42">
        <f t="shared" si="41"/>
        <v>0.10067374447195801</v>
      </c>
      <c r="R82" s="4">
        <f t="shared" si="42"/>
        <v>606930.37722627004</v>
      </c>
      <c r="S82">
        <f t="shared" si="9"/>
        <v>6.0693037722627007E-4</v>
      </c>
      <c r="T82" s="41">
        <f t="shared" si="10"/>
        <v>1.6576298913052018E-4</v>
      </c>
      <c r="U82" s="42">
        <f t="shared" si="43"/>
        <v>1.0834010698677534</v>
      </c>
      <c r="V82" s="42">
        <f t="shared" si="44"/>
        <v>0.76253181466745235</v>
      </c>
      <c r="W82" s="42">
        <f t="shared" si="45"/>
        <v>0.75202590755783616</v>
      </c>
      <c r="X82" s="42">
        <f t="shared" si="46"/>
        <v>1.0505907109616186E-2</v>
      </c>
      <c r="Y82" s="42">
        <f t="shared" si="29"/>
        <v>2.6319653288633766E-3</v>
      </c>
      <c r="Z82" s="10">
        <f t="shared" si="47"/>
        <v>15.877882889714256</v>
      </c>
      <c r="AA82">
        <f t="shared" si="14"/>
        <v>4996712.2984556025</v>
      </c>
      <c r="AB82" s="10">
        <f t="shared" si="15"/>
        <v>4.9967122984556021</v>
      </c>
      <c r="AC82" s="10">
        <f t="shared" si="16"/>
        <v>4.8957122984556021</v>
      </c>
      <c r="AD82" s="3">
        <f t="shared" si="17"/>
        <v>710.03804183547538</v>
      </c>
      <c r="AI82" s="94">
        <f t="shared" si="28"/>
        <v>0.75202590755783616</v>
      </c>
    </row>
    <row r="83" spans="2:35">
      <c r="B83" s="39">
        <f t="shared" si="30"/>
        <v>55</v>
      </c>
      <c r="C83" s="42">
        <f t="shared" si="31"/>
        <v>1.0353717026378038</v>
      </c>
      <c r="D83" s="10">
        <f t="shared" si="32"/>
        <v>14.664628297362206</v>
      </c>
      <c r="E83" s="40">
        <f t="shared" si="33"/>
        <v>17.070743405275586</v>
      </c>
      <c r="F83" s="40">
        <f t="shared" si="34"/>
        <v>46.4</v>
      </c>
      <c r="G83" s="3">
        <f t="shared" si="35"/>
        <v>414.64628297362168</v>
      </c>
      <c r="H83" s="3">
        <f t="shared" si="36"/>
        <v>134.69012151470801</v>
      </c>
      <c r="I83">
        <f t="shared" si="1"/>
        <v>1.3469012151470802E-4</v>
      </c>
      <c r="J83" s="4">
        <f t="shared" si="37"/>
        <v>236.1694479661378</v>
      </c>
      <c r="K83" s="40">
        <f t="shared" si="38"/>
        <v>1.7534281305132564</v>
      </c>
      <c r="L83" s="40">
        <f t="shared" si="4"/>
        <v>4.2465718694867434</v>
      </c>
      <c r="M83" s="10">
        <f t="shared" si="39"/>
        <v>4.9967122984556021</v>
      </c>
      <c r="N83" s="10">
        <f t="shared" si="5"/>
        <v>3.8408799049960156</v>
      </c>
      <c r="O83" s="10">
        <f t="shared" si="6"/>
        <v>0.68820000000000003</v>
      </c>
      <c r="P83" s="10">
        <f t="shared" si="40"/>
        <v>11.621583148188426</v>
      </c>
      <c r="Q83" s="42">
        <f t="shared" si="41"/>
        <v>0.10229357025713036</v>
      </c>
      <c r="R83" s="4">
        <f t="shared" si="42"/>
        <v>606236.80358565168</v>
      </c>
      <c r="S83">
        <f t="shared" si="9"/>
        <v>6.062368035856517E-4</v>
      </c>
      <c r="T83" s="41">
        <f t="shared" si="10"/>
        <v>1.6645656277113855E-4</v>
      </c>
      <c r="U83" s="42">
        <f t="shared" si="43"/>
        <v>1.0821630062405676</v>
      </c>
      <c r="V83" s="42">
        <f t="shared" si="44"/>
        <v>0.76431900178332146</v>
      </c>
      <c r="W83" s="42">
        <f t="shared" si="45"/>
        <v>0.7537630674892003</v>
      </c>
      <c r="X83" s="42">
        <f t="shared" si="46"/>
        <v>1.0555934294121161E-2</v>
      </c>
      <c r="Y83" s="42">
        <f t="shared" si="29"/>
        <v>2.6490641034195793E-3</v>
      </c>
      <c r="Z83" s="10">
        <f t="shared" si="47"/>
        <v>15.914446744054079</v>
      </c>
      <c r="AA83">
        <f t="shared" si="14"/>
        <v>5007986.2266369453</v>
      </c>
      <c r="AB83" s="10">
        <f t="shared" si="15"/>
        <v>5.0079862266369455</v>
      </c>
      <c r="AC83" s="10">
        <f t="shared" si="16"/>
        <v>4.9069862266369455</v>
      </c>
      <c r="AD83" s="3">
        <f t="shared" si="17"/>
        <v>711.67312931645324</v>
      </c>
      <c r="AI83" s="94">
        <f t="shared" si="28"/>
        <v>0.7537630674892003</v>
      </c>
    </row>
    <row r="84" spans="2:35">
      <c r="B84" s="39">
        <f t="shared" si="30"/>
        <v>56</v>
      </c>
      <c r="C84" s="42">
        <f t="shared" si="31"/>
        <v>1.0541966426857639</v>
      </c>
      <c r="D84" s="10">
        <f t="shared" si="32"/>
        <v>14.645803357314247</v>
      </c>
      <c r="E84" s="40">
        <f t="shared" si="33"/>
        <v>17.108393285371505</v>
      </c>
      <c r="F84" s="40">
        <f t="shared" si="34"/>
        <v>46.4</v>
      </c>
      <c r="G84" s="3">
        <f t="shared" si="35"/>
        <v>414.45803357314207</v>
      </c>
      <c r="H84" s="3">
        <f t="shared" si="36"/>
        <v>134.69012151470801</v>
      </c>
      <c r="I84">
        <f t="shared" si="1"/>
        <v>1.3469012151470802E-4</v>
      </c>
      <c r="J84" s="4">
        <f t="shared" si="37"/>
        <v>237.18013005145781</v>
      </c>
      <c r="K84" s="40">
        <f t="shared" si="38"/>
        <v>1.7609318885762384</v>
      </c>
      <c r="L84" s="40">
        <f t="shared" si="4"/>
        <v>4.2390681114237614</v>
      </c>
      <c r="M84" s="10">
        <f t="shared" si="39"/>
        <v>5.0079862266369455</v>
      </c>
      <c r="N84" s="10">
        <f t="shared" si="5"/>
        <v>3.8408799049960156</v>
      </c>
      <c r="O84" s="10">
        <f t="shared" si="6"/>
        <v>0.68820000000000003</v>
      </c>
      <c r="P84" s="10">
        <f t="shared" si="40"/>
        <v>11.639622388381854</v>
      </c>
      <c r="Q84" s="42">
        <f t="shared" si="41"/>
        <v>0.10391088561495075</v>
      </c>
      <c r="R84" s="4">
        <f t="shared" si="42"/>
        <v>605542.68678470515</v>
      </c>
      <c r="S84">
        <f t="shared" si="9"/>
        <v>6.055426867847051E-4</v>
      </c>
      <c r="T84" s="41">
        <f t="shared" si="10"/>
        <v>1.6715067957208515E-4</v>
      </c>
      <c r="U84" s="42">
        <f t="shared" si="43"/>
        <v>1.0809239730450377</v>
      </c>
      <c r="V84" s="42">
        <f t="shared" si="44"/>
        <v>0.7661048845784032</v>
      </c>
      <c r="W84" s="42">
        <f t="shared" si="45"/>
        <v>0.75549884569073045</v>
      </c>
      <c r="X84" s="42">
        <f t="shared" si="46"/>
        <v>1.0606038887672753E-2</v>
      </c>
      <c r="Y84" s="42">
        <f t="shared" si="29"/>
        <v>2.6662174129982526E-3</v>
      </c>
      <c r="Z84" s="10">
        <f t="shared" si="47"/>
        <v>15.95098159232086</v>
      </c>
      <c r="AA84">
        <f t="shared" si="14"/>
        <v>5019251.2112211147</v>
      </c>
      <c r="AB84" s="10">
        <f t="shared" si="15"/>
        <v>5.0192512112211149</v>
      </c>
      <c r="AC84" s="10">
        <f t="shared" si="16"/>
        <v>4.918251211221115</v>
      </c>
      <c r="AD84" s="3">
        <f t="shared" si="17"/>
        <v>713.30691968399049</v>
      </c>
      <c r="AI84" s="94">
        <f t="shared" si="28"/>
        <v>0.75549884569073045</v>
      </c>
    </row>
    <row r="85" spans="2:35">
      <c r="B85" s="39">
        <f t="shared" si="30"/>
        <v>57</v>
      </c>
      <c r="C85" s="42">
        <f t="shared" si="31"/>
        <v>1.0730215827337239</v>
      </c>
      <c r="D85" s="10">
        <f t="shared" si="32"/>
        <v>14.626978417266287</v>
      </c>
      <c r="E85" s="40">
        <f t="shared" si="33"/>
        <v>17.146043165467425</v>
      </c>
      <c r="F85" s="40">
        <f t="shared" si="34"/>
        <v>46.4</v>
      </c>
      <c r="G85" s="3">
        <f t="shared" si="35"/>
        <v>414.26978417266247</v>
      </c>
      <c r="H85" s="3">
        <f t="shared" si="36"/>
        <v>134.69012151470801</v>
      </c>
      <c r="I85">
        <f t="shared" si="1"/>
        <v>1.3469012151470802E-4</v>
      </c>
      <c r="J85" s="4">
        <f t="shared" si="37"/>
        <v>238.19303876173171</v>
      </c>
      <c r="K85" s="40">
        <f t="shared" si="38"/>
        <v>1.7684521781036577</v>
      </c>
      <c r="L85" s="40">
        <f t="shared" si="4"/>
        <v>4.231547821896342</v>
      </c>
      <c r="M85" s="10">
        <f t="shared" si="39"/>
        <v>5.0192512112211149</v>
      </c>
      <c r="N85" s="10">
        <f t="shared" si="5"/>
        <v>3.8408799049960156</v>
      </c>
      <c r="O85" s="10">
        <f t="shared" si="6"/>
        <v>0.68820000000000003</v>
      </c>
      <c r="P85" s="10">
        <f t="shared" si="40"/>
        <v>11.657634675418892</v>
      </c>
      <c r="Q85" s="42">
        <f t="shared" si="41"/>
        <v>0.10552570204830958</v>
      </c>
      <c r="R85" s="4">
        <f t="shared" si="42"/>
        <v>604848.02808091277</v>
      </c>
      <c r="S85">
        <f t="shared" si="9"/>
        <v>6.0484802808091276E-4</v>
      </c>
      <c r="T85" s="41">
        <f t="shared" si="10"/>
        <v>1.6784533827587749E-4</v>
      </c>
      <c r="U85" s="42">
        <f t="shared" si="43"/>
        <v>1.0796839725258334</v>
      </c>
      <c r="V85" s="42">
        <f t="shared" si="44"/>
        <v>0.7678894601197227</v>
      </c>
      <c r="W85" s="42">
        <f t="shared" si="45"/>
        <v>0.75723324690096094</v>
      </c>
      <c r="X85" s="42">
        <f t="shared" si="46"/>
        <v>1.0656213218761756E-2</v>
      </c>
      <c r="Y85" s="42">
        <f t="shared" si="29"/>
        <v>2.6834252412212848E-3</v>
      </c>
      <c r="Z85" s="10">
        <f t="shared" si="47"/>
        <v>15.987487461884088</v>
      </c>
      <c r="AA85">
        <f t="shared" si="14"/>
        <v>5030507.2606470929</v>
      </c>
      <c r="AB85" s="10">
        <f t="shared" si="15"/>
        <v>5.0305072606470933</v>
      </c>
      <c r="AC85" s="10">
        <f t="shared" si="16"/>
        <v>4.9295072606470933</v>
      </c>
      <c r="AD85" s="3">
        <f t="shared" si="17"/>
        <v>714.93941416201494</v>
      </c>
      <c r="AI85" s="94">
        <f t="shared" si="28"/>
        <v>0.75723324690096094</v>
      </c>
    </row>
    <row r="86" spans="2:35">
      <c r="B86" s="39">
        <f t="shared" si="30"/>
        <v>58</v>
      </c>
      <c r="C86" s="42">
        <f t="shared" si="31"/>
        <v>1.091846522781684</v>
      </c>
      <c r="D86" s="10">
        <f t="shared" si="32"/>
        <v>14.608153477218327</v>
      </c>
      <c r="E86" s="40">
        <f t="shared" si="33"/>
        <v>17.183693045563345</v>
      </c>
      <c r="F86" s="40">
        <f t="shared" si="34"/>
        <v>46.4</v>
      </c>
      <c r="G86" s="3">
        <f t="shared" si="35"/>
        <v>414.08153477218286</v>
      </c>
      <c r="H86" s="3">
        <f t="shared" si="36"/>
        <v>134.69012151470801</v>
      </c>
      <c r="I86">
        <f t="shared" si="1"/>
        <v>1.3469012151470802E-4</v>
      </c>
      <c r="J86" s="4">
        <f t="shared" si="37"/>
        <v>239.20817409695928</v>
      </c>
      <c r="K86" s="40">
        <f t="shared" si="38"/>
        <v>1.7759889990955129</v>
      </c>
      <c r="L86" s="40">
        <f t="shared" si="4"/>
        <v>4.2240110009044871</v>
      </c>
      <c r="M86" s="10">
        <f t="shared" si="39"/>
        <v>5.0305072606470933</v>
      </c>
      <c r="N86" s="10">
        <f t="shared" si="5"/>
        <v>3.8408799049960156</v>
      </c>
      <c r="O86" s="10">
        <f t="shared" si="6"/>
        <v>0.68820000000000003</v>
      </c>
      <c r="P86" s="10">
        <f t="shared" si="40"/>
        <v>11.675620090028973</v>
      </c>
      <c r="Q86" s="42">
        <f t="shared" si="41"/>
        <v>0.10713803097840525</v>
      </c>
      <c r="R86" s="4">
        <f t="shared" si="42"/>
        <v>604152.82873175712</v>
      </c>
      <c r="S86">
        <f t="shared" si="9"/>
        <v>6.041528287317571E-4</v>
      </c>
      <c r="T86" s="41">
        <f t="shared" si="10"/>
        <v>1.6854053762503315E-4</v>
      </c>
      <c r="U86" s="42">
        <f t="shared" si="43"/>
        <v>1.0784430069276232</v>
      </c>
      <c r="V86" s="42">
        <f t="shared" si="44"/>
        <v>0.76967272313134405</v>
      </c>
      <c r="W86" s="42">
        <f t="shared" si="45"/>
        <v>0.7589662724191909</v>
      </c>
      <c r="X86" s="42">
        <f t="shared" si="46"/>
        <v>1.0706450712153148E-2</v>
      </c>
      <c r="Y86" s="42">
        <f t="shared" si="29"/>
        <v>2.7006875614431327E-3</v>
      </c>
      <c r="Z86" s="10">
        <f t="shared" si="47"/>
        <v>16.023964320391503</v>
      </c>
      <c r="AA86">
        <f t="shared" si="14"/>
        <v>5041754.3649395341</v>
      </c>
      <c r="AB86" s="10">
        <f t="shared" si="15"/>
        <v>5.0417543649395338</v>
      </c>
      <c r="AC86" s="10">
        <f t="shared" si="16"/>
        <v>4.9407543649395338</v>
      </c>
      <c r="AD86" s="3">
        <f t="shared" si="17"/>
        <v>716.57061130377576</v>
      </c>
      <c r="AI86" s="94">
        <f t="shared" si="28"/>
        <v>0.7589662724191909</v>
      </c>
    </row>
    <row r="87" spans="2:35">
      <c r="B87" s="39">
        <f t="shared" si="30"/>
        <v>59</v>
      </c>
      <c r="C87" s="42">
        <f t="shared" si="31"/>
        <v>1.1106714628296441</v>
      </c>
      <c r="D87" s="10">
        <f t="shared" si="32"/>
        <v>14.589328537170367</v>
      </c>
      <c r="E87" s="40">
        <f t="shared" si="33"/>
        <v>17.221342925659265</v>
      </c>
      <c r="F87" s="40">
        <f t="shared" si="34"/>
        <v>46.4</v>
      </c>
      <c r="G87" s="3">
        <f t="shared" si="35"/>
        <v>413.89328537170326</v>
      </c>
      <c r="H87" s="3">
        <f t="shared" si="36"/>
        <v>134.69012151470801</v>
      </c>
      <c r="I87">
        <f t="shared" si="1"/>
        <v>1.3469012151470802E-4</v>
      </c>
      <c r="J87" s="4">
        <f t="shared" si="37"/>
        <v>240.22553605714097</v>
      </c>
      <c r="K87" s="40">
        <f t="shared" si="38"/>
        <v>1.7835423515518072</v>
      </c>
      <c r="L87" s="40">
        <f t="shared" si="4"/>
        <v>4.216457648448193</v>
      </c>
      <c r="M87" s="10">
        <f t="shared" si="39"/>
        <v>5.0417543649395338</v>
      </c>
      <c r="N87" s="10">
        <f t="shared" si="5"/>
        <v>3.8408799049960156</v>
      </c>
      <c r="O87" s="10">
        <f t="shared" si="6"/>
        <v>0.68820000000000003</v>
      </c>
      <c r="P87" s="10">
        <f t="shared" si="40"/>
        <v>11.693578683118925</v>
      </c>
      <c r="Q87" s="42">
        <f t="shared" si="41"/>
        <v>0.10874788374957924</v>
      </c>
      <c r="R87" s="4">
        <f t="shared" si="42"/>
        <v>603457.08999472053</v>
      </c>
      <c r="S87">
        <f t="shared" si="9"/>
        <v>6.034570899947205E-4</v>
      </c>
      <c r="T87" s="41">
        <f t="shared" si="10"/>
        <v>1.6923627636206975E-4</v>
      </c>
      <c r="U87" s="42">
        <f t="shared" si="43"/>
        <v>1.0772010784950758</v>
      </c>
      <c r="V87" s="42">
        <f t="shared" si="44"/>
        <v>0.77145466640509097</v>
      </c>
      <c r="W87" s="42">
        <f t="shared" si="45"/>
        <v>0.76069792070957665</v>
      </c>
      <c r="X87" s="42">
        <f t="shared" si="46"/>
        <v>1.0756745695514325E-2</v>
      </c>
      <c r="Y87" s="42">
        <f t="shared" si="29"/>
        <v>2.7180043383098701E-3</v>
      </c>
      <c r="Z87" s="10">
        <f t="shared" si="47"/>
        <v>16.060412086205918</v>
      </c>
      <c r="AA87">
        <f t="shared" si="14"/>
        <v>5052992.4989268081</v>
      </c>
      <c r="AB87" s="10">
        <f t="shared" si="15"/>
        <v>5.052992498926808</v>
      </c>
      <c r="AC87" s="10">
        <f t="shared" si="16"/>
        <v>4.951992498926808</v>
      </c>
      <c r="AD87" s="3">
        <f t="shared" si="17"/>
        <v>718.20050745856531</v>
      </c>
      <c r="AI87" s="94">
        <f t="shared" si="28"/>
        <v>0.76069792070957665</v>
      </c>
    </row>
    <row r="88" spans="2:35">
      <c r="B88" s="39">
        <f t="shared" si="30"/>
        <v>60</v>
      </c>
      <c r="C88" s="42">
        <f t="shared" si="31"/>
        <v>1.1294964028776042</v>
      </c>
      <c r="D88" s="10">
        <f t="shared" si="32"/>
        <v>14.570503597122407</v>
      </c>
      <c r="E88" s="40">
        <f t="shared" si="33"/>
        <v>17.258992805755184</v>
      </c>
      <c r="F88" s="40">
        <f t="shared" si="34"/>
        <v>46.4</v>
      </c>
      <c r="G88" s="3">
        <f t="shared" si="35"/>
        <v>413.70503597122365</v>
      </c>
      <c r="H88" s="3">
        <f t="shared" si="36"/>
        <v>134.69012151470801</v>
      </c>
      <c r="I88">
        <f t="shared" si="1"/>
        <v>1.3469012151470802E-4</v>
      </c>
      <c r="J88" s="4">
        <f t="shared" si="37"/>
        <v>241.2451246422761</v>
      </c>
      <c r="K88" s="40">
        <f t="shared" si="38"/>
        <v>1.7911122354725353</v>
      </c>
      <c r="L88" s="40">
        <f t="shared" si="4"/>
        <v>4.2088877645274643</v>
      </c>
      <c r="M88" s="10">
        <f t="shared" si="39"/>
        <v>5.052992498926808</v>
      </c>
      <c r="N88" s="10">
        <f t="shared" si="5"/>
        <v>3.8408799049960156</v>
      </c>
      <c r="O88" s="10">
        <f t="shared" si="6"/>
        <v>0.68820000000000003</v>
      </c>
      <c r="P88" s="10">
        <f t="shared" si="40"/>
        <v>11.711510481011601</v>
      </c>
      <c r="Q88" s="42">
        <f t="shared" si="41"/>
        <v>0.1103552716333609</v>
      </c>
      <c r="R88" s="4">
        <f t="shared" si="42"/>
        <v>602760.81312728557</v>
      </c>
      <c r="S88">
        <f t="shared" si="9"/>
        <v>6.0276081312728559E-4</v>
      </c>
      <c r="T88" s="41">
        <f t="shared" si="10"/>
        <v>1.6993255322950466E-4</v>
      </c>
      <c r="U88" s="42">
        <f t="shared" si="43"/>
        <v>1.0759581894728611</v>
      </c>
      <c r="V88" s="42">
        <f t="shared" si="44"/>
        <v>0.77323528113860474</v>
      </c>
      <c r="W88" s="42">
        <f t="shared" si="45"/>
        <v>0.7624281878965955</v>
      </c>
      <c r="X88" s="42">
        <f t="shared" si="46"/>
        <v>1.0807093242009236E-2</v>
      </c>
      <c r="Y88" s="42">
        <f t="shared" si="29"/>
        <v>2.7353755290459745E-3</v>
      </c>
      <c r="Z88" s="10">
        <f t="shared" si="47"/>
        <v>16.096830636986176</v>
      </c>
      <c r="AA88">
        <f t="shared" si="14"/>
        <v>5064221.6248868154</v>
      </c>
      <c r="AB88" s="10">
        <f t="shared" si="15"/>
        <v>5.064221624886815</v>
      </c>
      <c r="AC88" s="10">
        <f t="shared" si="16"/>
        <v>4.9632216248868151</v>
      </c>
      <c r="AD88" s="3">
        <f t="shared" si="17"/>
        <v>719.82909715544827</v>
      </c>
      <c r="AI88" s="94">
        <f t="shared" si="28"/>
        <v>0.7624281878965955</v>
      </c>
    </row>
    <row r="89" spans="2:35">
      <c r="B89" s="39">
        <f t="shared" si="30"/>
        <v>61</v>
      </c>
      <c r="C89" s="42">
        <f t="shared" si="31"/>
        <v>1.1483213429255643</v>
      </c>
      <c r="D89" s="10">
        <f t="shared" si="32"/>
        <v>14.551678657074447</v>
      </c>
      <c r="E89" s="40">
        <f t="shared" si="33"/>
        <v>17.296642685851104</v>
      </c>
      <c r="F89" s="40">
        <f t="shared" si="34"/>
        <v>46.4</v>
      </c>
      <c r="G89" s="3">
        <f t="shared" si="35"/>
        <v>413.51678657074405</v>
      </c>
      <c r="H89" s="3">
        <f t="shared" si="36"/>
        <v>134.69012151470801</v>
      </c>
      <c r="I89">
        <f t="shared" si="1"/>
        <v>1.3469012151470802E-4</v>
      </c>
      <c r="J89" s="4">
        <f t="shared" si="37"/>
        <v>242.26693985236511</v>
      </c>
      <c r="K89" s="40">
        <f t="shared" si="38"/>
        <v>1.798698650857701</v>
      </c>
      <c r="L89" s="40">
        <f t="shared" si="4"/>
        <v>4.201301349142299</v>
      </c>
      <c r="M89" s="10">
        <f t="shared" si="39"/>
        <v>5.064221624886815</v>
      </c>
      <c r="N89" s="10">
        <f t="shared" si="5"/>
        <v>3.8408799049960156</v>
      </c>
      <c r="O89" s="10">
        <f t="shared" si="6"/>
        <v>0.68820000000000003</v>
      </c>
      <c r="P89" s="10">
        <f t="shared" si="40"/>
        <v>11.729415489749895</v>
      </c>
      <c r="Q89" s="42">
        <f t="shared" si="41"/>
        <v>0.11196020583186472</v>
      </c>
      <c r="R89" s="4">
        <f t="shared" si="42"/>
        <v>602063.99938693456</v>
      </c>
      <c r="S89">
        <f t="shared" si="9"/>
        <v>6.0206399938693455E-4</v>
      </c>
      <c r="T89" s="41">
        <f t="shared" si="10"/>
        <v>1.706293669698557E-4</v>
      </c>
      <c r="U89" s="42">
        <f t="shared" si="43"/>
        <v>1.0747143421056475</v>
      </c>
      <c r="V89" s="42">
        <f t="shared" si="44"/>
        <v>0.77501455721559742</v>
      </c>
      <c r="W89" s="42">
        <f t="shared" si="45"/>
        <v>0.76415706817240503</v>
      </c>
      <c r="X89" s="42">
        <f t="shared" si="46"/>
        <v>1.0857489043192392E-2</v>
      </c>
      <c r="Y89" s="42">
        <f t="shared" si="29"/>
        <v>2.7528010845212746E-3</v>
      </c>
      <c r="Z89" s="10">
        <f t="shared" si="47"/>
        <v>16.133219816771629</v>
      </c>
      <c r="AA89">
        <f t="shared" si="14"/>
        <v>5075441.6947313761</v>
      </c>
      <c r="AB89" s="10">
        <f t="shared" si="15"/>
        <v>5.0754416947313761</v>
      </c>
      <c r="AC89" s="10">
        <f t="shared" si="16"/>
        <v>4.9744416947313761</v>
      </c>
      <c r="AD89" s="3">
        <f t="shared" si="17"/>
        <v>721.4563734200691</v>
      </c>
      <c r="AI89" s="94">
        <f t="shared" si="28"/>
        <v>0.76415706817240503</v>
      </c>
    </row>
    <row r="90" spans="2:35">
      <c r="B90" s="39">
        <f t="shared" si="30"/>
        <v>62</v>
      </c>
      <c r="C90" s="42">
        <f t="shared" si="31"/>
        <v>1.1671462829735244</v>
      </c>
      <c r="D90" s="10">
        <f t="shared" si="32"/>
        <v>14.532853717026487</v>
      </c>
      <c r="E90" s="40">
        <f t="shared" si="33"/>
        <v>17.334292565947024</v>
      </c>
      <c r="F90" s="40">
        <f t="shared" si="34"/>
        <v>46.4</v>
      </c>
      <c r="G90" s="3">
        <f t="shared" si="35"/>
        <v>413.32853717026444</v>
      </c>
      <c r="H90" s="3">
        <f t="shared" si="36"/>
        <v>134.69012151470801</v>
      </c>
      <c r="I90">
        <f t="shared" si="1"/>
        <v>1.3469012151470802E-4</v>
      </c>
      <c r="J90" s="4">
        <f t="shared" si="37"/>
        <v>243.29098168740802</v>
      </c>
      <c r="K90" s="40">
        <f t="shared" si="38"/>
        <v>1.8063015977073043</v>
      </c>
      <c r="L90" s="40">
        <f t="shared" si="4"/>
        <v>4.1936984022926955</v>
      </c>
      <c r="M90" s="10">
        <f t="shared" si="39"/>
        <v>5.0754416947313761</v>
      </c>
      <c r="N90" s="10">
        <f t="shared" si="5"/>
        <v>3.8408799049960156</v>
      </c>
      <c r="O90" s="10">
        <f t="shared" si="6"/>
        <v>0.68820000000000003</v>
      </c>
      <c r="P90" s="10">
        <f t="shared" si="40"/>
        <v>11.747293698647377</v>
      </c>
      <c r="Q90" s="42">
        <f t="shared" si="41"/>
        <v>0.11356269748065423</v>
      </c>
      <c r="R90" s="4">
        <f t="shared" si="42"/>
        <v>601366.65003114997</v>
      </c>
      <c r="S90">
        <f t="shared" si="9"/>
        <v>6.0136665003114999E-4</v>
      </c>
      <c r="T90" s="41">
        <f t="shared" si="10"/>
        <v>1.7132671632564026E-4</v>
      </c>
      <c r="U90" s="42">
        <f t="shared" si="43"/>
        <v>1.0734695386381041</v>
      </c>
      <c r="V90" s="42">
        <f t="shared" si="44"/>
        <v>0.77679248343272944</v>
      </c>
      <c r="W90" s="42">
        <f t="shared" si="45"/>
        <v>0.76588455413316048</v>
      </c>
      <c r="X90" s="42">
        <f t="shared" si="46"/>
        <v>1.0907929299568964E-2</v>
      </c>
      <c r="Y90" s="42">
        <f t="shared" si="29"/>
        <v>2.77028095012942E-3</v>
      </c>
      <c r="Z90" s="10">
        <f t="shared" si="47"/>
        <v>16.169579441795605</v>
      </c>
      <c r="AA90">
        <f t="shared" si="14"/>
        <v>5086652.6517987335</v>
      </c>
      <c r="AB90" s="10">
        <f t="shared" si="15"/>
        <v>5.0866526517987332</v>
      </c>
      <c r="AC90" s="10">
        <f t="shared" si="16"/>
        <v>4.9856526517987332</v>
      </c>
      <c r="AD90" s="3">
        <f t="shared" si="17"/>
        <v>723.0823280346242</v>
      </c>
      <c r="AI90" s="94">
        <f t="shared" si="28"/>
        <v>0.76588455413316048</v>
      </c>
    </row>
    <row r="91" spans="2:35">
      <c r="B91" s="39">
        <f t="shared" si="30"/>
        <v>63</v>
      </c>
      <c r="C91" s="42">
        <f t="shared" si="31"/>
        <v>1.1859712230214845</v>
      </c>
      <c r="D91" s="10">
        <f t="shared" si="32"/>
        <v>14.514028776978527</v>
      </c>
      <c r="E91" s="40">
        <f t="shared" si="33"/>
        <v>17.371942446042944</v>
      </c>
      <c r="F91" s="40">
        <f t="shared" si="34"/>
        <v>46.4</v>
      </c>
      <c r="G91" s="3">
        <f t="shared" si="35"/>
        <v>413.14028776978483</v>
      </c>
      <c r="H91" s="3">
        <f t="shared" si="36"/>
        <v>134.69012151470801</v>
      </c>
      <c r="I91">
        <f t="shared" si="1"/>
        <v>1.3469012151470802E-4</v>
      </c>
      <c r="J91" s="4">
        <f t="shared" si="37"/>
        <v>244.31725014740459</v>
      </c>
      <c r="K91" s="40">
        <f t="shared" si="38"/>
        <v>1.8139210760213429</v>
      </c>
      <c r="L91" s="40">
        <f t="shared" si="4"/>
        <v>4.1860789239786573</v>
      </c>
      <c r="M91" s="10">
        <f t="shared" si="39"/>
        <v>5.0866526517987332</v>
      </c>
      <c r="N91" s="10">
        <f t="shared" si="5"/>
        <v>3.8408799049960156</v>
      </c>
      <c r="O91" s="10">
        <f t="shared" si="6"/>
        <v>0.68820000000000003</v>
      </c>
      <c r="P91" s="10">
        <f t="shared" si="40"/>
        <v>11.765145083199952</v>
      </c>
      <c r="Q91" s="42">
        <f t="shared" si="41"/>
        <v>0.11516275765116935</v>
      </c>
      <c r="R91" s="4">
        <f t="shared" si="42"/>
        <v>600668.76631741424</v>
      </c>
      <c r="S91">
        <f t="shared" si="9"/>
        <v>6.006687663174142E-4</v>
      </c>
      <c r="T91" s="41">
        <f t="shared" si="10"/>
        <v>1.7202460003937605E-4</v>
      </c>
      <c r="U91" s="42">
        <f t="shared" si="43"/>
        <v>1.0722237813149005</v>
      </c>
      <c r="V91" s="42">
        <f t="shared" si="44"/>
        <v>0.77856904768936963</v>
      </c>
      <c r="W91" s="42">
        <f t="shared" si="45"/>
        <v>0.76761063705499522</v>
      </c>
      <c r="X91" s="42">
        <f t="shared" si="46"/>
        <v>1.0958410634374416E-2</v>
      </c>
      <c r="Y91" s="42">
        <f t="shared" si="29"/>
        <v>2.7878150665176316E-3</v>
      </c>
      <c r="Z91" s="10">
        <f t="shared" si="47"/>
        <v>16.205909305294167</v>
      </c>
      <c r="AA91">
        <f t="shared" si="14"/>
        <v>5097854.4323362596</v>
      </c>
      <c r="AB91" s="10">
        <f t="shared" si="15"/>
        <v>5.09785443233626</v>
      </c>
      <c r="AC91" s="10">
        <f t="shared" si="16"/>
        <v>4.99685443233626</v>
      </c>
      <c r="AD91" s="3">
        <f t="shared" si="17"/>
        <v>724.706951752902</v>
      </c>
      <c r="AI91" s="94">
        <f t="shared" si="28"/>
        <v>0.76761063705499522</v>
      </c>
    </row>
    <row r="92" spans="2:35">
      <c r="B92" s="39">
        <f t="shared" si="30"/>
        <v>64</v>
      </c>
      <c r="C92" s="42">
        <f t="shared" si="31"/>
        <v>1.2047961630694446</v>
      </c>
      <c r="D92" s="10">
        <f t="shared" si="32"/>
        <v>14.495203836930568</v>
      </c>
      <c r="E92" s="40">
        <f t="shared" si="33"/>
        <v>17.409592326138863</v>
      </c>
      <c r="F92" s="40">
        <f t="shared" si="34"/>
        <v>46.4</v>
      </c>
      <c r="G92" s="3">
        <f t="shared" si="35"/>
        <v>412.95203836930523</v>
      </c>
      <c r="H92" s="3">
        <f t="shared" si="36"/>
        <v>134.69012151470801</v>
      </c>
      <c r="I92">
        <f t="shared" ref="I92:I155" si="48">H92/1000^2</f>
        <v>1.3469012151470802E-4</v>
      </c>
      <c r="J92" s="4">
        <f t="shared" si="37"/>
        <v>245.34574523235528</v>
      </c>
      <c r="K92" s="40">
        <f t="shared" si="38"/>
        <v>1.8215570857998209</v>
      </c>
      <c r="L92" s="40">
        <f t="shared" ref="L92:L155" si="49">IF((gstar-K92)&lt;0,0,gstar-K92)</f>
        <v>4.1784429142001791</v>
      </c>
      <c r="M92" s="10">
        <f t="shared" si="39"/>
        <v>5.09785443233626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3.8408799049960156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0.68820000000000003</v>
      </c>
      <c r="P92" s="10">
        <f t="shared" si="40"/>
        <v>11.782969607492394</v>
      </c>
      <c r="Q92" s="42">
        <f t="shared" si="41"/>
        <v>0.11676039735279345</v>
      </c>
      <c r="R92" s="4">
        <f t="shared" si="42"/>
        <v>599970.3495032097</v>
      </c>
      <c r="S92">
        <f t="shared" ref="S92:S155" si="52">R92/1000^3</f>
        <v>5.999703495032097E-4</v>
      </c>
      <c r="T92" s="41">
        <f t="shared" ref="T92:T155" si="53">(vc/1000^3-S92)</f>
        <v>1.7272301685358055E-4</v>
      </c>
      <c r="U92" s="42">
        <f t="shared" si="43"/>
        <v>1.0709770723807046</v>
      </c>
      <c r="V92" s="42">
        <f t="shared" si="44"/>
        <v>0.78034423714465306</v>
      </c>
      <c r="W92" s="42">
        <f t="shared" si="45"/>
        <v>0.7693353071223048</v>
      </c>
      <c r="X92" s="42">
        <f t="shared" si="46"/>
        <v>1.1008930022348262E-2</v>
      </c>
      <c r="Y92" s="42">
        <f t="shared" si="29"/>
        <v>2.8054033701937365E-3</v>
      </c>
      <c r="Z92" s="10">
        <f t="shared" si="47"/>
        <v>16.24220918148918</v>
      </c>
      <c r="AA92">
        <f t="shared" ref="AA92:AA155" si="54">Z92*rat*to+patm*1000000</f>
        <v>5109046.9667285783</v>
      </c>
      <c r="AB92" s="10">
        <f t="shared" ref="AB92:AB155" si="55">AA92/1000000</f>
        <v>5.1090469667285783</v>
      </c>
      <c r="AC92" s="10">
        <f t="shared" ref="AC92:AC155" si="56">AB92-patm</f>
        <v>5.0080469667285783</v>
      </c>
      <c r="AD92" s="3">
        <f t="shared" ref="AD92:AD155" si="57">AC92*1000000/6895</f>
        <v>726.33023447840151</v>
      </c>
      <c r="AI92" s="94">
        <f t="shared" si="28"/>
        <v>0.7693353071223048</v>
      </c>
    </row>
    <row r="93" spans="2:35">
      <c r="B93" s="39">
        <f t="shared" si="30"/>
        <v>65</v>
      </c>
      <c r="C93" s="42">
        <f t="shared" si="31"/>
        <v>1.2236211031174047</v>
      </c>
      <c r="D93" s="10">
        <f t="shared" si="32"/>
        <v>14.476378896882608</v>
      </c>
      <c r="E93" s="40">
        <f t="shared" si="33"/>
        <v>17.447242206234783</v>
      </c>
      <c r="F93" s="40">
        <f t="shared" si="34"/>
        <v>46.4</v>
      </c>
      <c r="G93" s="3">
        <f t="shared" si="35"/>
        <v>412.76378896882562</v>
      </c>
      <c r="H93" s="3">
        <f t="shared" si="36"/>
        <v>134.69012151470801</v>
      </c>
      <c r="I93">
        <f t="shared" si="48"/>
        <v>1.3469012151470802E-4</v>
      </c>
      <c r="J93" s="4">
        <f t="shared" si="37"/>
        <v>246.37646694225964</v>
      </c>
      <c r="K93" s="40">
        <f t="shared" si="38"/>
        <v>1.8292096270427345</v>
      </c>
      <c r="L93" s="40">
        <f t="shared" si="49"/>
        <v>4.1707903729572653</v>
      </c>
      <c r="M93" s="10">
        <f t="shared" si="39"/>
        <v>5.1090469667285783</v>
      </c>
      <c r="N93" s="10">
        <f t="shared" si="50"/>
        <v>3.8408799049960156</v>
      </c>
      <c r="O93" s="10">
        <f t="shared" si="51"/>
        <v>0.68820000000000003</v>
      </c>
      <c r="P93" s="10">
        <f t="shared" si="40"/>
        <v>11.800767226189935</v>
      </c>
      <c r="Q93" s="42">
        <f t="shared" si="41"/>
        <v>0.11835562753462274</v>
      </c>
      <c r="R93" s="4">
        <f t="shared" si="42"/>
        <v>599271.40084601892</v>
      </c>
      <c r="S93">
        <f t="shared" si="52"/>
        <v>5.9927140084601888E-4</v>
      </c>
      <c r="T93" s="41">
        <f t="shared" si="53"/>
        <v>1.7342196551077137E-4</v>
      </c>
      <c r="U93" s="42">
        <f t="shared" si="43"/>
        <v>1.0697294140801861</v>
      </c>
      <c r="V93" s="42">
        <f t="shared" si="44"/>
        <v>0.78211803834341831</v>
      </c>
      <c r="W93" s="42">
        <f t="shared" si="45"/>
        <v>0.77105855361683306</v>
      </c>
      <c r="X93" s="42">
        <f t="shared" si="46"/>
        <v>1.1059484726585245E-2</v>
      </c>
      <c r="Y93" s="42">
        <f t="shared" si="29"/>
        <v>2.8230457940250655E-3</v>
      </c>
      <c r="Z93" s="10">
        <f t="shared" si="47"/>
        <v>16.278478828852414</v>
      </c>
      <c r="AA93">
        <f t="shared" si="54"/>
        <v>5120230.1805040035</v>
      </c>
      <c r="AB93" s="10">
        <f t="shared" si="55"/>
        <v>5.1202301805040031</v>
      </c>
      <c r="AC93" s="10">
        <f t="shared" si="56"/>
        <v>5.0192301805040032</v>
      </c>
      <c r="AD93" s="3">
        <f t="shared" si="57"/>
        <v>727.95216541029788</v>
      </c>
      <c r="AI93" s="94">
        <f t="shared" ref="AI93:AI156" si="58">($M93-patm)*1000000*$I93/SQRT(rat*to)*SQRT(k)*(2/(k+1))^((k+1)/2/(k-1))</f>
        <v>0.77105855361683306</v>
      </c>
    </row>
    <row r="94" spans="2:35">
      <c r="B94" s="39">
        <f t="shared" si="30"/>
        <v>66</v>
      </c>
      <c r="C94" s="42">
        <f t="shared" si="31"/>
        <v>1.2424460431653648</v>
      </c>
      <c r="D94" s="10">
        <f t="shared" si="32"/>
        <v>14.457553956834648</v>
      </c>
      <c r="E94" s="40">
        <f t="shared" si="33"/>
        <v>17.484892086330703</v>
      </c>
      <c r="F94" s="40">
        <f t="shared" si="34"/>
        <v>46.4</v>
      </c>
      <c r="G94" s="3">
        <f t="shared" si="35"/>
        <v>412.57553956834602</v>
      </c>
      <c r="H94" s="3">
        <f t="shared" si="36"/>
        <v>134.69012151470801</v>
      </c>
      <c r="I94">
        <f t="shared" si="48"/>
        <v>1.3469012151470802E-4</v>
      </c>
      <c r="J94" s="4">
        <f t="shared" si="37"/>
        <v>247.40941527711766</v>
      </c>
      <c r="K94" s="40">
        <f t="shared" si="38"/>
        <v>1.8368786997500839</v>
      </c>
      <c r="L94" s="40">
        <f t="shared" si="49"/>
        <v>4.1631213002499159</v>
      </c>
      <c r="M94" s="10">
        <f t="shared" si="39"/>
        <v>5.1202301805040031</v>
      </c>
      <c r="N94" s="10">
        <f t="shared" si="50"/>
        <v>3.8408799049960156</v>
      </c>
      <c r="O94" s="10">
        <f t="shared" si="51"/>
        <v>0.68820000000000003</v>
      </c>
      <c r="P94" s="10">
        <f t="shared" si="40"/>
        <v>11.818537886169343</v>
      </c>
      <c r="Q94" s="42">
        <f t="shared" si="41"/>
        <v>0.11994845908699184</v>
      </c>
      <c r="R94" s="4">
        <f t="shared" si="42"/>
        <v>598571.92160332436</v>
      </c>
      <c r="S94">
        <f t="shared" si="52"/>
        <v>5.9857192160332436E-4</v>
      </c>
      <c r="T94" s="41">
        <f t="shared" si="53"/>
        <v>1.7412144475346589E-4</v>
      </c>
      <c r="U94" s="42">
        <f t="shared" si="43"/>
        <v>1.068480808658014</v>
      </c>
      <c r="V94" s="42">
        <f t="shared" si="44"/>
        <v>0.78389043732526253</v>
      </c>
      <c r="W94" s="42">
        <f t="shared" si="45"/>
        <v>0.77278036507262715</v>
      </c>
      <c r="X94" s="42">
        <f t="shared" si="46"/>
        <v>1.1110072252635383E-2</v>
      </c>
      <c r="Y94" s="42">
        <f t="shared" ref="Y94:Y157" si="59">IF((X94*(Q94-Q93)+Y93)&lt;0,0,X94*(Q94-Q93)+Y93)</f>
        <v>2.8407422676581637E-3</v>
      </c>
      <c r="Z94" s="10">
        <f t="shared" si="47"/>
        <v>16.314717992837114</v>
      </c>
      <c r="AA94">
        <f t="shared" si="54"/>
        <v>5131403.9951767754</v>
      </c>
      <c r="AB94" s="10">
        <f t="shared" si="55"/>
        <v>5.1314039951767754</v>
      </c>
      <c r="AC94" s="10">
        <f t="shared" si="56"/>
        <v>5.0304039951767754</v>
      </c>
      <c r="AD94" s="3">
        <f t="shared" si="57"/>
        <v>729.57273316559474</v>
      </c>
      <c r="AI94" s="94">
        <f t="shared" si="58"/>
        <v>0.77278036507262715</v>
      </c>
    </row>
    <row r="95" spans="2:35">
      <c r="B95" s="39">
        <f t="shared" si="30"/>
        <v>67</v>
      </c>
      <c r="C95" s="42">
        <f t="shared" si="31"/>
        <v>1.2612709832133249</v>
      </c>
      <c r="D95" s="10">
        <f t="shared" si="32"/>
        <v>14.438729016786688</v>
      </c>
      <c r="E95" s="40">
        <f t="shared" si="33"/>
        <v>17.522541966426623</v>
      </c>
      <c r="F95" s="40">
        <f t="shared" si="34"/>
        <v>46.4</v>
      </c>
      <c r="G95" s="3">
        <f t="shared" si="35"/>
        <v>412.38729016786641</v>
      </c>
      <c r="H95" s="3">
        <f t="shared" si="36"/>
        <v>134.69012151470801</v>
      </c>
      <c r="I95">
        <f t="shared" si="48"/>
        <v>1.3469012151470802E-4</v>
      </c>
      <c r="J95" s="4">
        <f t="shared" si="37"/>
        <v>248.44459023692934</v>
      </c>
      <c r="K95" s="40">
        <f t="shared" si="38"/>
        <v>1.8445643039218691</v>
      </c>
      <c r="L95" s="40">
        <f t="shared" si="49"/>
        <v>4.1554356960781309</v>
      </c>
      <c r="M95" s="10">
        <f t="shared" si="39"/>
        <v>5.1314039951767754</v>
      </c>
      <c r="N95" s="10">
        <f t="shared" si="50"/>
        <v>3.8408799049960156</v>
      </c>
      <c r="O95" s="10">
        <f t="shared" si="51"/>
        <v>0.68820000000000003</v>
      </c>
      <c r="P95" s="10">
        <f t="shared" si="40"/>
        <v>11.836281527882416</v>
      </c>
      <c r="Q95" s="42">
        <f t="shared" si="41"/>
        <v>0.12153890284279595</v>
      </c>
      <c r="R95" s="4">
        <f t="shared" si="42"/>
        <v>597871.91303260846</v>
      </c>
      <c r="S95">
        <f t="shared" si="52"/>
        <v>5.9787191303260843E-4</v>
      </c>
      <c r="T95" s="41">
        <f t="shared" si="53"/>
        <v>1.7482145332418182E-4</v>
      </c>
      <c r="U95" s="42">
        <f t="shared" si="43"/>
        <v>1.0672312583588579</v>
      </c>
      <c r="V95" s="42">
        <f t="shared" si="44"/>
        <v>0.78566141971132974</v>
      </c>
      <c r="W95" s="42">
        <f t="shared" si="45"/>
        <v>0.77450072940571113</v>
      </c>
      <c r="X95" s="42">
        <f t="shared" si="46"/>
        <v>1.1160690305618615E-2</v>
      </c>
      <c r="Y95" s="42">
        <f t="shared" si="59"/>
        <v>2.8584927178651981E-3</v>
      </c>
      <c r="Z95" s="10">
        <f t="shared" si="47"/>
        <v>16.350926408125236</v>
      </c>
      <c r="AA95">
        <f t="shared" si="54"/>
        <v>5142568.3289399678</v>
      </c>
      <c r="AB95" s="10">
        <f t="shared" si="55"/>
        <v>5.1425683289399675</v>
      </c>
      <c r="AC95" s="10">
        <f t="shared" si="56"/>
        <v>5.0415683289399675</v>
      </c>
      <c r="AD95" s="3">
        <f t="shared" si="57"/>
        <v>731.19192587961822</v>
      </c>
      <c r="AI95" s="94">
        <f t="shared" si="58"/>
        <v>0.77450072940571113</v>
      </c>
    </row>
    <row r="96" spans="2:35">
      <c r="B96" s="39">
        <f t="shared" si="30"/>
        <v>68</v>
      </c>
      <c r="C96" s="42">
        <f t="shared" si="31"/>
        <v>1.280095923261285</v>
      </c>
      <c r="D96" s="10">
        <f t="shared" si="32"/>
        <v>14.419904076738728</v>
      </c>
      <c r="E96" s="40">
        <f t="shared" si="33"/>
        <v>17.560191846522542</v>
      </c>
      <c r="F96" s="40">
        <f t="shared" si="34"/>
        <v>46.4</v>
      </c>
      <c r="G96" s="3">
        <f t="shared" si="35"/>
        <v>412.1990407673868</v>
      </c>
      <c r="H96" s="3">
        <f t="shared" si="36"/>
        <v>134.69012151470801</v>
      </c>
      <c r="I96">
        <f t="shared" si="48"/>
        <v>1.3469012151470802E-4</v>
      </c>
      <c r="J96" s="4">
        <f t="shared" si="37"/>
        <v>249.48199182169515</v>
      </c>
      <c r="K96" s="40">
        <f t="shared" si="38"/>
        <v>1.8522664395580932</v>
      </c>
      <c r="L96" s="40">
        <f t="shared" si="49"/>
        <v>4.1477335604419068</v>
      </c>
      <c r="M96" s="10">
        <f t="shared" si="39"/>
        <v>5.1425683289399675</v>
      </c>
      <c r="N96" s="10">
        <f t="shared" si="50"/>
        <v>3.8408799049960156</v>
      </c>
      <c r="O96" s="10">
        <f t="shared" si="51"/>
        <v>0.68820000000000003</v>
      </c>
      <c r="P96" s="10">
        <f t="shared" si="40"/>
        <v>11.853998086476885</v>
      </c>
      <c r="Q96" s="42">
        <f t="shared" si="41"/>
        <v>0.12312696957864566</v>
      </c>
      <c r="R96" s="4">
        <f t="shared" si="42"/>
        <v>597171.37639135355</v>
      </c>
      <c r="S96">
        <f t="shared" si="52"/>
        <v>5.971713763913536E-4</v>
      </c>
      <c r="T96" s="41">
        <f t="shared" si="53"/>
        <v>1.7552198996543665E-4</v>
      </c>
      <c r="U96" s="42">
        <f t="shared" si="43"/>
        <v>1.0659807654273856</v>
      </c>
      <c r="V96" s="42">
        <f t="shared" si="44"/>
        <v>0.78743097077919044</v>
      </c>
      <c r="W96" s="42">
        <f t="shared" si="45"/>
        <v>0.77621963402077032</v>
      </c>
      <c r="X96" s="42">
        <f t="shared" si="46"/>
        <v>1.1211336758420121E-2</v>
      </c>
      <c r="Y96" s="42">
        <f t="shared" si="59"/>
        <v>2.8762970688356541E-3</v>
      </c>
      <c r="Z96" s="10">
        <f t="shared" si="47"/>
        <v>16.387103800509824</v>
      </c>
      <c r="AA96">
        <f t="shared" si="54"/>
        <v>5153723.0972458869</v>
      </c>
      <c r="AB96" s="10">
        <f t="shared" si="55"/>
        <v>5.1537230972458872</v>
      </c>
      <c r="AC96" s="10">
        <f t="shared" si="56"/>
        <v>5.0527230972458872</v>
      </c>
      <c r="AD96" s="3">
        <f t="shared" si="57"/>
        <v>732.80973129019389</v>
      </c>
      <c r="AI96" s="94">
        <f t="shared" si="58"/>
        <v>0.77621963402077032</v>
      </c>
    </row>
    <row r="97" spans="2:35">
      <c r="B97" s="39">
        <f t="shared" si="30"/>
        <v>69</v>
      </c>
      <c r="C97" s="42">
        <f t="shared" si="31"/>
        <v>1.2989208633092451</v>
      </c>
      <c r="D97" s="10">
        <f t="shared" si="32"/>
        <v>14.401079136690768</v>
      </c>
      <c r="E97" s="40">
        <f t="shared" si="33"/>
        <v>17.597841726618462</v>
      </c>
      <c r="F97" s="40">
        <f t="shared" si="34"/>
        <v>46.4</v>
      </c>
      <c r="G97" s="3">
        <f t="shared" si="35"/>
        <v>412.0107913669072</v>
      </c>
      <c r="H97" s="3">
        <f t="shared" si="36"/>
        <v>134.69012151470801</v>
      </c>
      <c r="I97">
        <f t="shared" si="48"/>
        <v>1.3469012151470802E-4</v>
      </c>
      <c r="J97" s="4">
        <f t="shared" si="37"/>
        <v>250.52162003141461</v>
      </c>
      <c r="K97" s="40">
        <f t="shared" si="38"/>
        <v>1.8599851066587532</v>
      </c>
      <c r="L97" s="40">
        <f t="shared" si="49"/>
        <v>4.1400148933412471</v>
      </c>
      <c r="M97" s="10">
        <f t="shared" si="39"/>
        <v>5.1537230972458872</v>
      </c>
      <c r="N97" s="10">
        <f t="shared" si="50"/>
        <v>3.8408799049960156</v>
      </c>
      <c r="O97" s="10">
        <f t="shared" si="51"/>
        <v>0.68820000000000003</v>
      </c>
      <c r="P97" s="10">
        <f t="shared" si="40"/>
        <v>11.871687492734255</v>
      </c>
      <c r="Q97" s="42">
        <f t="shared" si="41"/>
        <v>0.12471267001588185</v>
      </c>
      <c r="R97" s="4">
        <f t="shared" si="42"/>
        <v>596470.31293704209</v>
      </c>
      <c r="S97">
        <f t="shared" si="52"/>
        <v>5.9647031293704204E-4</v>
      </c>
      <c r="T97" s="41">
        <f t="shared" si="53"/>
        <v>1.7622305341974821E-4</v>
      </c>
      <c r="U97" s="42">
        <f t="shared" si="43"/>
        <v>1.0647293321082671</v>
      </c>
      <c r="V97" s="42">
        <f t="shared" si="44"/>
        <v>0.78919907552001212</v>
      </c>
      <c r="W97" s="42">
        <f t="shared" si="45"/>
        <v>0.77793706590050982</v>
      </c>
      <c r="X97" s="42">
        <f t="shared" si="46"/>
        <v>1.12620096195023E-2</v>
      </c>
      <c r="Y97" s="42">
        <f t="shared" si="59"/>
        <v>2.8941552424134572E-3</v>
      </c>
      <c r="Z97" s="10">
        <f t="shared" si="47"/>
        <v>16.423249888423097</v>
      </c>
      <c r="AA97">
        <f t="shared" si="54"/>
        <v>5164868.2132772384</v>
      </c>
      <c r="AB97" s="10">
        <f t="shared" si="55"/>
        <v>5.1648682132772388</v>
      </c>
      <c r="AC97" s="10">
        <f t="shared" si="56"/>
        <v>5.0638682132772388</v>
      </c>
      <c r="AD97" s="3">
        <f t="shared" si="57"/>
        <v>734.42613680598095</v>
      </c>
      <c r="AI97" s="94">
        <f t="shared" si="58"/>
        <v>0.77793706590050982</v>
      </c>
    </row>
    <row r="98" spans="2:35">
      <c r="B98" s="39">
        <f t="shared" si="30"/>
        <v>70</v>
      </c>
      <c r="C98" s="42">
        <f t="shared" si="31"/>
        <v>1.3177458033572051</v>
      </c>
      <c r="D98" s="10">
        <f t="shared" si="32"/>
        <v>14.382254196642808</v>
      </c>
      <c r="E98" s="40">
        <f t="shared" si="33"/>
        <v>17.635491606714382</v>
      </c>
      <c r="F98" s="40">
        <f t="shared" si="34"/>
        <v>46.4</v>
      </c>
      <c r="G98" s="3">
        <f t="shared" si="35"/>
        <v>411.82254196642759</v>
      </c>
      <c r="H98" s="3">
        <f t="shared" si="36"/>
        <v>134.69012151470801</v>
      </c>
      <c r="I98">
        <f t="shared" si="48"/>
        <v>1.3469012151470802E-4</v>
      </c>
      <c r="J98" s="4">
        <f t="shared" si="37"/>
        <v>251.56347486608797</v>
      </c>
      <c r="K98" s="40">
        <f t="shared" si="38"/>
        <v>1.8677203052238507</v>
      </c>
      <c r="L98" s="40">
        <f t="shared" si="49"/>
        <v>4.1322796947761491</v>
      </c>
      <c r="M98" s="10">
        <f t="shared" si="39"/>
        <v>5.1648682132772388</v>
      </c>
      <c r="N98" s="10">
        <f t="shared" si="50"/>
        <v>3.8408799049960156</v>
      </c>
      <c r="O98" s="10">
        <f t="shared" si="51"/>
        <v>0.68820000000000003</v>
      </c>
      <c r="P98" s="10">
        <f t="shared" si="40"/>
        <v>11.889349673830667</v>
      </c>
      <c r="Q98" s="42">
        <f t="shared" si="41"/>
        <v>0.12629601482147665</v>
      </c>
      <c r="R98" s="4">
        <f t="shared" si="42"/>
        <v>595768.72392715653</v>
      </c>
      <c r="S98">
        <f t="shared" si="52"/>
        <v>5.9576872392715649E-4</v>
      </c>
      <c r="T98" s="41">
        <f t="shared" si="53"/>
        <v>1.7692464242963376E-4</v>
      </c>
      <c r="U98" s="42">
        <f t="shared" si="43"/>
        <v>1.0634769606461709</v>
      </c>
      <c r="V98" s="42">
        <f t="shared" si="44"/>
        <v>0.79096571869306664</v>
      </c>
      <c r="W98" s="42">
        <f t="shared" si="45"/>
        <v>0.779653011678199</v>
      </c>
      <c r="X98" s="42">
        <f t="shared" si="46"/>
        <v>1.131270701486764E-2</v>
      </c>
      <c r="Y98" s="42">
        <f t="shared" si="59"/>
        <v>2.9120671583026639E-3</v>
      </c>
      <c r="Z98" s="10">
        <f t="shared" si="47"/>
        <v>16.459364384251039</v>
      </c>
      <c r="AA98">
        <f t="shared" si="54"/>
        <v>5176003.5883524567</v>
      </c>
      <c r="AB98" s="10">
        <f t="shared" si="55"/>
        <v>5.1760035883524571</v>
      </c>
      <c r="AC98" s="10">
        <f t="shared" si="56"/>
        <v>5.0750035883524571</v>
      </c>
      <c r="AD98" s="3">
        <f t="shared" si="57"/>
        <v>736.04112956525842</v>
      </c>
      <c r="AI98" s="94">
        <f t="shared" si="58"/>
        <v>0.779653011678199</v>
      </c>
    </row>
    <row r="99" spans="2:35">
      <c r="B99" s="39">
        <f t="shared" si="30"/>
        <v>71</v>
      </c>
      <c r="C99" s="42">
        <f t="shared" si="31"/>
        <v>1.3365707434051652</v>
      </c>
      <c r="D99" s="10">
        <f t="shared" si="32"/>
        <v>14.363429256594848</v>
      </c>
      <c r="E99" s="40">
        <f t="shared" si="33"/>
        <v>17.673141486810302</v>
      </c>
      <c r="F99" s="40">
        <f t="shared" si="34"/>
        <v>46.4</v>
      </c>
      <c r="G99" s="3">
        <f t="shared" si="35"/>
        <v>411.63429256594799</v>
      </c>
      <c r="H99" s="3">
        <f t="shared" si="36"/>
        <v>134.69012151470801</v>
      </c>
      <c r="I99">
        <f t="shared" si="48"/>
        <v>1.3469012151470802E-4</v>
      </c>
      <c r="J99" s="4">
        <f t="shared" si="37"/>
        <v>252.607556325715</v>
      </c>
      <c r="K99" s="40">
        <f t="shared" si="38"/>
        <v>1.8754720352533838</v>
      </c>
      <c r="L99" s="40">
        <f t="shared" si="49"/>
        <v>4.1245279647466164</v>
      </c>
      <c r="M99" s="10">
        <f t="shared" si="39"/>
        <v>5.1760035883524571</v>
      </c>
      <c r="N99" s="10">
        <f t="shared" si="50"/>
        <v>3.8408799049960156</v>
      </c>
      <c r="O99" s="10">
        <f t="shared" si="51"/>
        <v>0.68820000000000003</v>
      </c>
      <c r="P99" s="10">
        <f t="shared" si="40"/>
        <v>11.9069845539904</v>
      </c>
      <c r="Q99" s="42">
        <f t="shared" si="41"/>
        <v>0.12787701460883685</v>
      </c>
      <c r="R99" s="4">
        <f t="shared" si="42"/>
        <v>595066.61061917944</v>
      </c>
      <c r="S99">
        <f t="shared" si="52"/>
        <v>5.9506661061917946E-4</v>
      </c>
      <c r="T99" s="41">
        <f t="shared" si="53"/>
        <v>1.7762675573761079E-4</v>
      </c>
      <c r="U99" s="42">
        <f t="shared" si="43"/>
        <v>1.0622236532857663</v>
      </c>
      <c r="V99" s="42">
        <f t="shared" si="44"/>
        <v>0.79273088486449406</v>
      </c>
      <c r="W99" s="42">
        <f t="shared" si="45"/>
        <v>0.78136745770007543</v>
      </c>
      <c r="X99" s="42">
        <f t="shared" si="46"/>
        <v>1.1363427164418627E-2</v>
      </c>
      <c r="Y99" s="42">
        <f t="shared" si="59"/>
        <v>2.930032734233293E-3</v>
      </c>
      <c r="Z99" s="10">
        <f t="shared" si="47"/>
        <v>16.49544699539252</v>
      </c>
      <c r="AA99">
        <f t="shared" si="54"/>
        <v>5187129.1322522787</v>
      </c>
      <c r="AB99" s="10">
        <f t="shared" si="55"/>
        <v>5.187129132252279</v>
      </c>
      <c r="AC99" s="10">
        <f t="shared" si="56"/>
        <v>5.086129132252279</v>
      </c>
      <c r="AD99" s="3">
        <f t="shared" si="57"/>
        <v>737.65469648328917</v>
      </c>
      <c r="AI99" s="94">
        <f t="shared" si="58"/>
        <v>0.78136745770007543</v>
      </c>
    </row>
    <row r="100" spans="2:35">
      <c r="B100" s="39">
        <f t="shared" si="30"/>
        <v>72</v>
      </c>
      <c r="C100" s="42">
        <f t="shared" si="31"/>
        <v>1.3553956834531253</v>
      </c>
      <c r="D100" s="10">
        <f t="shared" si="32"/>
        <v>14.344604316546889</v>
      </c>
      <c r="E100" s="40">
        <f t="shared" si="33"/>
        <v>17.710791366906221</v>
      </c>
      <c r="F100" s="40">
        <f t="shared" si="34"/>
        <v>46.4</v>
      </c>
      <c r="G100" s="3">
        <f t="shared" si="35"/>
        <v>411.44604316546838</v>
      </c>
      <c r="H100" s="3">
        <f t="shared" si="36"/>
        <v>134.69012151470801</v>
      </c>
      <c r="I100">
        <f t="shared" si="48"/>
        <v>1.3469012151470802E-4</v>
      </c>
      <c r="J100" s="4">
        <f t="shared" si="37"/>
        <v>253.65386441029591</v>
      </c>
      <c r="K100" s="40">
        <f t="shared" si="38"/>
        <v>1.8832402967473543</v>
      </c>
      <c r="L100" s="40">
        <f t="shared" si="49"/>
        <v>4.1167597032526455</v>
      </c>
      <c r="M100" s="10">
        <f t="shared" si="39"/>
        <v>5.187129132252279</v>
      </c>
      <c r="N100" s="10">
        <f t="shared" si="50"/>
        <v>3.8408799049960156</v>
      </c>
      <c r="O100" s="10">
        <f t="shared" si="51"/>
        <v>0.68820000000000003</v>
      </c>
      <c r="P100" s="10">
        <f t="shared" si="40"/>
        <v>11.924592055012008</v>
      </c>
      <c r="Q100" s="42">
        <f t="shared" si="41"/>
        <v>0.12945567993852816</v>
      </c>
      <c r="R100" s="4">
        <f t="shared" si="42"/>
        <v>594363.97427059314</v>
      </c>
      <c r="S100">
        <f t="shared" si="52"/>
        <v>5.9436397427059312E-4</v>
      </c>
      <c r="T100" s="41">
        <f t="shared" si="53"/>
        <v>1.7832939208619713E-4</v>
      </c>
      <c r="U100" s="42">
        <f t="shared" si="43"/>
        <v>1.0609694122717221</v>
      </c>
      <c r="V100" s="42">
        <f t="shared" si="44"/>
        <v>0.79449455844412409</v>
      </c>
      <c r="W100" s="42">
        <f t="shared" si="45"/>
        <v>0.78308039007562813</v>
      </c>
      <c r="X100" s="42">
        <f t="shared" si="46"/>
        <v>1.1414168368495958E-2</v>
      </c>
      <c r="Y100" s="42">
        <f t="shared" si="59"/>
        <v>2.948051886103897E-3</v>
      </c>
      <c r="Z100" s="10">
        <f t="shared" si="47"/>
        <v>16.531497425163259</v>
      </c>
      <c r="AA100">
        <f t="shared" si="54"/>
        <v>5198244.7534984555</v>
      </c>
      <c r="AB100" s="10">
        <f t="shared" si="55"/>
        <v>5.1982447534984555</v>
      </c>
      <c r="AC100" s="10">
        <f t="shared" si="56"/>
        <v>5.0972447534984555</v>
      </c>
      <c r="AD100" s="3">
        <f t="shared" si="57"/>
        <v>739.26682429274194</v>
      </c>
      <c r="AI100" s="94">
        <f t="shared" si="58"/>
        <v>0.78308039007562813</v>
      </c>
    </row>
    <row r="101" spans="2:35">
      <c r="B101" s="39">
        <f t="shared" si="30"/>
        <v>73</v>
      </c>
      <c r="C101" s="42">
        <f t="shared" si="31"/>
        <v>1.3742206235010854</v>
      </c>
      <c r="D101" s="10">
        <f t="shared" si="32"/>
        <v>14.325779376498929</v>
      </c>
      <c r="E101" s="40">
        <f t="shared" si="33"/>
        <v>17.748441247002141</v>
      </c>
      <c r="F101" s="40">
        <f t="shared" si="34"/>
        <v>46.4</v>
      </c>
      <c r="G101" s="3">
        <f t="shared" si="35"/>
        <v>411.25779376498878</v>
      </c>
      <c r="H101" s="3">
        <f t="shared" si="36"/>
        <v>134.69012151470801</v>
      </c>
      <c r="I101">
        <f t="shared" si="48"/>
        <v>1.3469012151470802E-4</v>
      </c>
      <c r="J101" s="4">
        <f t="shared" si="37"/>
        <v>254.70239911983072</v>
      </c>
      <c r="K101" s="40">
        <f t="shared" si="38"/>
        <v>1.8910250897057621</v>
      </c>
      <c r="L101" s="40">
        <f t="shared" si="49"/>
        <v>4.1089749102942381</v>
      </c>
      <c r="M101" s="10">
        <f t="shared" si="39"/>
        <v>5.1982447534984555</v>
      </c>
      <c r="N101" s="10">
        <f t="shared" si="50"/>
        <v>3.8408799049960156</v>
      </c>
      <c r="O101" s="10">
        <f t="shared" si="51"/>
        <v>0.68820000000000003</v>
      </c>
      <c r="P101" s="10">
        <f t="shared" si="40"/>
        <v>11.94217209671665</v>
      </c>
      <c r="Q101" s="42">
        <f t="shared" si="41"/>
        <v>0.13103202131893213</v>
      </c>
      <c r="R101" s="4">
        <f t="shared" si="42"/>
        <v>593660.81613887998</v>
      </c>
      <c r="S101">
        <f t="shared" si="52"/>
        <v>5.9366081613887998E-4</v>
      </c>
      <c r="T101" s="41">
        <f t="shared" si="53"/>
        <v>1.7903255021791027E-4</v>
      </c>
      <c r="U101" s="42">
        <f t="shared" si="43"/>
        <v>1.0597142398487078</v>
      </c>
      <c r="V101" s="42">
        <f t="shared" si="44"/>
        <v>0.79625672371339717</v>
      </c>
      <c r="W101" s="42">
        <f t="shared" si="45"/>
        <v>0.78479179472050675</v>
      </c>
      <c r="X101" s="42">
        <f t="shared" si="46"/>
        <v>1.1464928992890422E-2</v>
      </c>
      <c r="Y101" s="42">
        <f t="shared" si="59"/>
        <v>2.9661245280987836E-3</v>
      </c>
      <c r="Z101" s="10">
        <f t="shared" si="47"/>
        <v>16.567515373537113</v>
      </c>
      <c r="AA101">
        <f t="shared" si="54"/>
        <v>5209350.3595823273</v>
      </c>
      <c r="AB101" s="10">
        <f t="shared" si="55"/>
        <v>5.2093503595823272</v>
      </c>
      <c r="AC101" s="10">
        <f t="shared" si="56"/>
        <v>5.1083503595823272</v>
      </c>
      <c r="AD101" s="3">
        <f t="shared" si="57"/>
        <v>740.8774995768423</v>
      </c>
      <c r="AI101" s="94">
        <f t="shared" si="58"/>
        <v>0.78479179472050675</v>
      </c>
    </row>
    <row r="102" spans="2:35">
      <c r="B102" s="39">
        <f t="shared" si="30"/>
        <v>74</v>
      </c>
      <c r="C102" s="42">
        <f t="shared" si="31"/>
        <v>1.3930455635490455</v>
      </c>
      <c r="D102" s="10">
        <f t="shared" si="32"/>
        <v>14.306954436450969</v>
      </c>
      <c r="E102" s="40">
        <f t="shared" si="33"/>
        <v>17.786091127098061</v>
      </c>
      <c r="F102" s="40">
        <f t="shared" si="34"/>
        <v>46.4</v>
      </c>
      <c r="G102" s="3">
        <f t="shared" si="35"/>
        <v>411.06954436450917</v>
      </c>
      <c r="H102" s="3">
        <f t="shared" si="36"/>
        <v>134.69012151470801</v>
      </c>
      <c r="I102">
        <f t="shared" si="48"/>
        <v>1.3469012151470802E-4</v>
      </c>
      <c r="J102" s="4">
        <f t="shared" si="37"/>
        <v>255.75316045431919</v>
      </c>
      <c r="K102" s="40">
        <f t="shared" si="38"/>
        <v>1.8988264141286058</v>
      </c>
      <c r="L102" s="40">
        <f t="shared" si="49"/>
        <v>4.1011735858713942</v>
      </c>
      <c r="M102" s="10">
        <f t="shared" si="39"/>
        <v>5.2093503595823272</v>
      </c>
      <c r="N102" s="10">
        <f t="shared" si="50"/>
        <v>3.8408799049960156</v>
      </c>
      <c r="O102" s="10">
        <f t="shared" si="51"/>
        <v>0.68820000000000003</v>
      </c>
      <c r="P102" s="10">
        <f t="shared" si="40"/>
        <v>11.95972459731534</v>
      </c>
      <c r="Q102" s="42">
        <f t="shared" si="41"/>
        <v>0.13260604920684735</v>
      </c>
      <c r="R102" s="4">
        <f t="shared" si="42"/>
        <v>592957.13748152251</v>
      </c>
      <c r="S102">
        <f t="shared" si="52"/>
        <v>5.9295713748152255E-4</v>
      </c>
      <c r="T102" s="41">
        <f t="shared" si="53"/>
        <v>1.797362288752677E-4</v>
      </c>
      <c r="U102" s="42">
        <f t="shared" si="43"/>
        <v>1.0584581382613918</v>
      </c>
      <c r="V102" s="42">
        <f t="shared" si="44"/>
        <v>0.79801736485096841</v>
      </c>
      <c r="W102" s="42">
        <f t="shared" si="45"/>
        <v>0.78650165739171518</v>
      </c>
      <c r="X102" s="42">
        <f t="shared" si="46"/>
        <v>1.1515707459253233E-2</v>
      </c>
      <c r="Y102" s="42">
        <f t="shared" si="59"/>
        <v>2.9842505727887213E-3</v>
      </c>
      <c r="Z102" s="10">
        <f t="shared" si="47"/>
        <v>16.603500537778135</v>
      </c>
      <c r="AA102">
        <f t="shared" si="54"/>
        <v>5220445.8571597058</v>
      </c>
      <c r="AB102" s="10">
        <f t="shared" si="55"/>
        <v>5.2204458571597057</v>
      </c>
      <c r="AC102" s="10">
        <f t="shared" si="56"/>
        <v>5.1194458571597057</v>
      </c>
      <c r="AD102" s="3">
        <f t="shared" si="57"/>
        <v>742.48670879763677</v>
      </c>
      <c r="AI102" s="94">
        <f t="shared" si="58"/>
        <v>0.78650165739171518</v>
      </c>
    </row>
    <row r="103" spans="2:35">
      <c r="B103" s="39">
        <f t="shared" si="30"/>
        <v>75</v>
      </c>
      <c r="C103" s="42">
        <f t="shared" si="31"/>
        <v>1.4118705035970056</v>
      </c>
      <c r="D103" s="10">
        <f t="shared" si="32"/>
        <v>14.288129496403009</v>
      </c>
      <c r="E103" s="40">
        <f t="shared" si="33"/>
        <v>17.823741007193981</v>
      </c>
      <c r="F103" s="40">
        <f t="shared" si="34"/>
        <v>46.4</v>
      </c>
      <c r="G103" s="3">
        <f t="shared" si="35"/>
        <v>410.88129496402956</v>
      </c>
      <c r="H103" s="3">
        <f t="shared" si="36"/>
        <v>134.69012151470801</v>
      </c>
      <c r="I103">
        <f t="shared" si="48"/>
        <v>1.3469012151470802E-4</v>
      </c>
      <c r="J103" s="4">
        <f t="shared" si="37"/>
        <v>256.80614841376132</v>
      </c>
      <c r="K103" s="40">
        <f t="shared" si="38"/>
        <v>1.9066442700158852</v>
      </c>
      <c r="L103" s="40">
        <f t="shared" si="49"/>
        <v>4.0933557299841148</v>
      </c>
      <c r="M103" s="10">
        <f t="shared" si="39"/>
        <v>5.2204458571597057</v>
      </c>
      <c r="N103" s="10">
        <f t="shared" si="50"/>
        <v>3.8408799049960156</v>
      </c>
      <c r="O103" s="10">
        <f t="shared" si="51"/>
        <v>0.68820000000000003</v>
      </c>
      <c r="P103" s="10">
        <f t="shared" si="40"/>
        <v>11.977249473721482</v>
      </c>
      <c r="Q103" s="42">
        <f t="shared" si="41"/>
        <v>0.13417777400804337</v>
      </c>
      <c r="R103" s="4">
        <f t="shared" si="42"/>
        <v>592252.93955600332</v>
      </c>
      <c r="S103">
        <f t="shared" si="52"/>
        <v>5.9225293955600335E-4</v>
      </c>
      <c r="T103" s="41">
        <f t="shared" si="53"/>
        <v>1.8044042680078691E-4</v>
      </c>
      <c r="U103" s="42">
        <f t="shared" si="43"/>
        <v>1.0572011097544436</v>
      </c>
      <c r="V103" s="42">
        <f t="shared" si="44"/>
        <v>0.79977646595106733</v>
      </c>
      <c r="W103" s="42">
        <f t="shared" si="45"/>
        <v>0.78820996371761642</v>
      </c>
      <c r="X103" s="42">
        <f t="shared" si="46"/>
        <v>1.1566502233450904E-2</v>
      </c>
      <c r="Y103" s="42">
        <f t="shared" si="59"/>
        <v>3.0024299312121252E-3</v>
      </c>
      <c r="Z103" s="10">
        <f t="shared" si="47"/>
        <v>16.639452612949768</v>
      </c>
      <c r="AA103">
        <f t="shared" si="54"/>
        <v>5231531.1522078747</v>
      </c>
      <c r="AB103" s="10">
        <f t="shared" si="55"/>
        <v>5.2315311522078751</v>
      </c>
      <c r="AC103" s="10">
        <f t="shared" si="56"/>
        <v>5.1305311522078751</v>
      </c>
      <c r="AD103" s="3">
        <f t="shared" si="57"/>
        <v>744.09443831876354</v>
      </c>
      <c r="AI103" s="94">
        <f t="shared" si="58"/>
        <v>0.78820996371761642</v>
      </c>
    </row>
    <row r="104" spans="2:35">
      <c r="B104" s="39">
        <f t="shared" ref="B104:B167" si="60">1+B103</f>
        <v>76</v>
      </c>
      <c r="C104" s="42">
        <f t="shared" ref="C104:C167" si="61">xincp+C103</f>
        <v>1.4306954436449657</v>
      </c>
      <c r="D104" s="10">
        <f t="shared" ref="D104:D167" si="62">(F104-E104)/2</f>
        <v>14.269304556355049</v>
      </c>
      <c r="E104" s="40">
        <f t="shared" ref="E104:E167" si="63">E103+ci*2*xincp</f>
        <v>17.8613908872899</v>
      </c>
      <c r="F104" s="40">
        <f t="shared" ref="F104:F167" si="64">F103-osi*2*xincp</f>
        <v>46.4</v>
      </c>
      <c r="G104" s="3">
        <f t="shared" ref="G104:G167" si="65">G103-ei*n*2*xincp</f>
        <v>410.69304556354996</v>
      </c>
      <c r="H104" s="3">
        <f t="shared" ref="H104:H167" si="66">PI()/4*(dto+erate*(two-D104)/two)^2</f>
        <v>134.69012151470801</v>
      </c>
      <c r="I104">
        <f t="shared" si="48"/>
        <v>1.3469012151470802E-4</v>
      </c>
      <c r="J104" s="4">
        <f t="shared" ref="J104:J167" si="67">PI()/4*dc^2-PI()/4*(F104^2-E104^2)</f>
        <v>257.86136299815757</v>
      </c>
      <c r="K104" s="40">
        <f t="shared" ref="K104:K167" si="68">J104/H104</f>
        <v>1.9144786573676036</v>
      </c>
      <c r="L104" s="40">
        <f t="shared" si="49"/>
        <v>4.0855213426323962</v>
      </c>
      <c r="M104" s="10">
        <f t="shared" ref="M104:M167" si="69">AB103</f>
        <v>5.2315311522078751</v>
      </c>
      <c r="N104" s="10">
        <f t="shared" si="50"/>
        <v>3.8408799049960156</v>
      </c>
      <c r="O104" s="10">
        <f t="shared" si="51"/>
        <v>0.68820000000000003</v>
      </c>
      <c r="P104" s="10">
        <f t="shared" ref="P104:P167" si="70">(1+kv*L104)*N104*M104^O104</f>
        <v>11.994746641802372</v>
      </c>
      <c r="Q104" s="42">
        <f t="shared" ref="Q104:Q167" si="71">xincp/P104+Q103</f>
        <v>0.13574720607777579</v>
      </c>
      <c r="R104" s="4">
        <f t="shared" ref="R104:R167" si="72">PI()/4*(F104^2-E104^2)*G104</f>
        <v>591548.22361980448</v>
      </c>
      <c r="S104">
        <f t="shared" si="52"/>
        <v>5.9154822361980443E-4</v>
      </c>
      <c r="T104" s="41">
        <f t="shared" si="53"/>
        <v>1.8114514273698582E-4</v>
      </c>
      <c r="U104" s="42">
        <f t="shared" ref="U104:U167" si="73">rhopgrain*R104/1000^2</f>
        <v>1.0559431565725319</v>
      </c>
      <c r="V104" s="42">
        <f t="shared" ref="V104:V167" si="74">(U103-U104)/(Q104-Q103)</f>
        <v>0.8015340110427065</v>
      </c>
      <c r="W104" s="42">
        <f t="shared" ref="W104:W167" si="75">IF(V104&lt;AI104,IF(AB103&gt;pbd,AI104,0),AI104)</f>
        <v>0.78991669922210395</v>
      </c>
      <c r="X104" s="42">
        <f t="shared" ref="X104:X167" si="76">V104-W104</f>
        <v>1.1617311820602549E-2</v>
      </c>
      <c r="Y104" s="42">
        <f t="shared" si="59"/>
        <v>3.0206625129474605E-3</v>
      </c>
      <c r="Z104" s="10">
        <f t="shared" ref="Z104:Z167" si="77">Y104/T104</f>
        <v>16.675371292363714</v>
      </c>
      <c r="AA104">
        <f t="shared" si="54"/>
        <v>5242606.1501639979</v>
      </c>
      <c r="AB104" s="10">
        <f t="shared" si="55"/>
        <v>5.242606150163998</v>
      </c>
      <c r="AC104" s="10">
        <f t="shared" si="56"/>
        <v>5.141606150163998</v>
      </c>
      <c r="AD104" s="3">
        <f t="shared" si="57"/>
        <v>745.70067442552545</v>
      </c>
      <c r="AI104" s="94">
        <f t="shared" si="58"/>
        <v>0.78991669922210395</v>
      </c>
    </row>
    <row r="105" spans="2:35">
      <c r="B105" s="39">
        <f t="shared" si="60"/>
        <v>77</v>
      </c>
      <c r="C105" s="42">
        <f t="shared" si="61"/>
        <v>1.4495203836929258</v>
      </c>
      <c r="D105" s="10">
        <f t="shared" si="62"/>
        <v>14.250479616307089</v>
      </c>
      <c r="E105" s="40">
        <f t="shared" si="63"/>
        <v>17.89904076738582</v>
      </c>
      <c r="F105" s="40">
        <f t="shared" si="64"/>
        <v>46.4</v>
      </c>
      <c r="G105" s="3">
        <f t="shared" si="65"/>
        <v>410.50479616307035</v>
      </c>
      <c r="H105" s="3">
        <f t="shared" si="66"/>
        <v>134.69012151470801</v>
      </c>
      <c r="I105">
        <f t="shared" si="48"/>
        <v>1.3469012151470802E-4</v>
      </c>
      <c r="J105" s="4">
        <f t="shared" si="67"/>
        <v>258.91880420750726</v>
      </c>
      <c r="K105" s="40">
        <f t="shared" si="68"/>
        <v>1.9223295761837562</v>
      </c>
      <c r="L105" s="40">
        <f t="shared" si="49"/>
        <v>4.0776704238162438</v>
      </c>
      <c r="M105" s="10">
        <f t="shared" si="69"/>
        <v>5.242606150163998</v>
      </c>
      <c r="N105" s="10">
        <f t="shared" si="50"/>
        <v>3.8408799049960156</v>
      </c>
      <c r="O105" s="10">
        <f t="shared" si="51"/>
        <v>0.68820000000000003</v>
      </c>
      <c r="P105" s="10">
        <f t="shared" si="70"/>
        <v>12.012216016600332</v>
      </c>
      <c r="Q105" s="42">
        <f t="shared" si="71"/>
        <v>0.13731435572126746</v>
      </c>
      <c r="R105" s="4">
        <f t="shared" si="72"/>
        <v>590842.99093040882</v>
      </c>
      <c r="S105">
        <f t="shared" si="52"/>
        <v>5.9084299093040886E-4</v>
      </c>
      <c r="T105" s="41">
        <f t="shared" si="53"/>
        <v>1.8185037542638139E-4</v>
      </c>
      <c r="U105" s="42">
        <f t="shared" si="73"/>
        <v>1.0546842809603263</v>
      </c>
      <c r="V105" s="42">
        <f t="shared" si="74"/>
        <v>0.80328998410183183</v>
      </c>
      <c r="W105" s="42">
        <f t="shared" si="75"/>
        <v>0.79162184934591273</v>
      </c>
      <c r="X105" s="42">
        <f t="shared" si="76"/>
        <v>1.1668134755919102E-2</v>
      </c>
      <c r="Y105" s="42">
        <f t="shared" si="59"/>
        <v>3.0389482261704119E-3</v>
      </c>
      <c r="Z105" s="10">
        <f t="shared" si="77"/>
        <v>16.711256267934797</v>
      </c>
      <c r="AA105">
        <f t="shared" si="54"/>
        <v>5253670.7560345279</v>
      </c>
      <c r="AB105" s="10">
        <f t="shared" si="55"/>
        <v>5.2536707560345279</v>
      </c>
      <c r="AC105" s="10">
        <f t="shared" si="56"/>
        <v>5.152670756034528</v>
      </c>
      <c r="AD105" s="3">
        <f t="shared" si="57"/>
        <v>747.30540334075818</v>
      </c>
      <c r="AI105" s="94">
        <f t="shared" si="58"/>
        <v>0.79162184934591273</v>
      </c>
    </row>
    <row r="106" spans="2:35">
      <c r="B106" s="39">
        <f t="shared" si="60"/>
        <v>78</v>
      </c>
      <c r="C106" s="42">
        <f t="shared" si="61"/>
        <v>1.4683453237408859</v>
      </c>
      <c r="D106" s="10">
        <f t="shared" si="62"/>
        <v>14.231654676259129</v>
      </c>
      <c r="E106" s="40">
        <f t="shared" si="63"/>
        <v>17.93669064748174</v>
      </c>
      <c r="F106" s="40">
        <f t="shared" si="64"/>
        <v>46.4</v>
      </c>
      <c r="G106" s="3">
        <f t="shared" si="65"/>
        <v>410.31654676259075</v>
      </c>
      <c r="H106" s="3">
        <f t="shared" si="66"/>
        <v>134.69012151470801</v>
      </c>
      <c r="I106">
        <f t="shared" si="48"/>
        <v>1.3469012151470802E-4</v>
      </c>
      <c r="J106" s="4">
        <f t="shared" si="67"/>
        <v>259.97847204181107</v>
      </c>
      <c r="K106" s="40">
        <f t="shared" si="68"/>
        <v>1.9301970264643478</v>
      </c>
      <c r="L106" s="40">
        <f t="shared" si="49"/>
        <v>4.0698029735356522</v>
      </c>
      <c r="M106" s="10">
        <f t="shared" si="69"/>
        <v>5.2536707560345279</v>
      </c>
      <c r="N106" s="10">
        <f t="shared" si="50"/>
        <v>3.8408799049960156</v>
      </c>
      <c r="O106" s="10">
        <f t="shared" si="51"/>
        <v>0.68820000000000003</v>
      </c>
      <c r="P106" s="10">
        <f t="shared" si="70"/>
        <v>12.029657512507271</v>
      </c>
      <c r="Q106" s="42">
        <f t="shared" si="71"/>
        <v>0.13887923319416207</v>
      </c>
      <c r="R106" s="4">
        <f t="shared" si="72"/>
        <v>590137.24274529843</v>
      </c>
      <c r="S106">
        <f t="shared" si="52"/>
        <v>5.9013724274529838E-4</v>
      </c>
      <c r="T106" s="41">
        <f t="shared" si="53"/>
        <v>1.8255612361149187E-4</v>
      </c>
      <c r="U106" s="42">
        <f t="shared" si="73"/>
        <v>1.053424485162495</v>
      </c>
      <c r="V106" s="42">
        <f t="shared" si="74"/>
        <v>0.805044369065537</v>
      </c>
      <c r="W106" s="42">
        <f t="shared" si="75"/>
        <v>0.7933253994634637</v>
      </c>
      <c r="X106" s="42">
        <f t="shared" si="76"/>
        <v>1.1718969602073304E-2</v>
      </c>
      <c r="Y106" s="42">
        <f t="shared" si="59"/>
        <v>3.057286977706233E-3</v>
      </c>
      <c r="Z106" s="10">
        <f t="shared" si="77"/>
        <v>16.747107230500909</v>
      </c>
      <c r="AA106">
        <f t="shared" si="54"/>
        <v>5264724.8744938653</v>
      </c>
      <c r="AB106" s="10">
        <f t="shared" si="55"/>
        <v>5.2647248744938651</v>
      </c>
      <c r="AC106" s="10">
        <f t="shared" si="56"/>
        <v>5.1637248744938651</v>
      </c>
      <c r="AD106" s="3">
        <f t="shared" si="57"/>
        <v>748.9086112391393</v>
      </c>
      <c r="AI106" s="94">
        <f t="shared" si="58"/>
        <v>0.7933253994634637</v>
      </c>
    </row>
    <row r="107" spans="2:35">
      <c r="B107" s="39">
        <f t="shared" si="60"/>
        <v>79</v>
      </c>
      <c r="C107" s="42">
        <f t="shared" si="61"/>
        <v>1.487170263788846</v>
      </c>
      <c r="D107" s="10">
        <f t="shared" si="62"/>
        <v>14.21282973621117</v>
      </c>
      <c r="E107" s="40">
        <f t="shared" si="63"/>
        <v>17.97434052757766</v>
      </c>
      <c r="F107" s="40">
        <f t="shared" si="64"/>
        <v>46.4</v>
      </c>
      <c r="G107" s="3">
        <f t="shared" si="65"/>
        <v>410.12829736211114</v>
      </c>
      <c r="H107" s="3">
        <f t="shared" si="66"/>
        <v>134.69012151470801</v>
      </c>
      <c r="I107">
        <f t="shared" si="48"/>
        <v>1.3469012151470802E-4</v>
      </c>
      <c r="J107" s="4">
        <f t="shared" si="67"/>
        <v>261.04036650106877</v>
      </c>
      <c r="K107" s="40">
        <f t="shared" si="68"/>
        <v>1.9380810082093769</v>
      </c>
      <c r="L107" s="40">
        <f t="shared" si="49"/>
        <v>4.0619189917906233</v>
      </c>
      <c r="M107" s="10">
        <f t="shared" si="69"/>
        <v>5.2647248744938651</v>
      </c>
      <c r="N107" s="10">
        <f t="shared" si="50"/>
        <v>3.8408799049960156</v>
      </c>
      <c r="O107" s="10">
        <f t="shared" si="51"/>
        <v>0.68820000000000003</v>
      </c>
      <c r="P107" s="10">
        <f t="shared" si="70"/>
        <v>12.047071043421589</v>
      </c>
      <c r="Q107" s="42">
        <f t="shared" si="71"/>
        <v>0.14044184870295329</v>
      </c>
      <c r="R107" s="4">
        <f t="shared" si="72"/>
        <v>589430.98032195575</v>
      </c>
      <c r="S107">
        <f t="shared" si="52"/>
        <v>5.8943098032195572E-4</v>
      </c>
      <c r="T107" s="41">
        <f t="shared" si="53"/>
        <v>1.8326238603483453E-4</v>
      </c>
      <c r="U107" s="42">
        <f t="shared" si="73"/>
        <v>1.0521637714237071</v>
      </c>
      <c r="V107" s="42">
        <f t="shared" si="74"/>
        <v>0.80679714983958417</v>
      </c>
      <c r="W107" s="42">
        <f t="shared" si="75"/>
        <v>0.79502733489805355</v>
      </c>
      <c r="X107" s="42">
        <f t="shared" si="76"/>
        <v>1.1769814941530621E-2</v>
      </c>
      <c r="Y107" s="42">
        <f t="shared" si="59"/>
        <v>3.0756786730694713E-3</v>
      </c>
      <c r="Z107" s="10">
        <f t="shared" si="77"/>
        <v>16.782923870067073</v>
      </c>
      <c r="AA107">
        <f t="shared" si="54"/>
        <v>5275768.409959605</v>
      </c>
      <c r="AB107" s="10">
        <f t="shared" si="55"/>
        <v>5.2757684099596052</v>
      </c>
      <c r="AC107" s="10">
        <f t="shared" si="56"/>
        <v>5.1747684099596052</v>
      </c>
      <c r="AD107" s="3">
        <f t="shared" si="57"/>
        <v>750.5102842581008</v>
      </c>
      <c r="AI107" s="94">
        <f t="shared" si="58"/>
        <v>0.79502733489805355</v>
      </c>
    </row>
    <row r="108" spans="2:35">
      <c r="B108" s="39">
        <f t="shared" si="60"/>
        <v>80</v>
      </c>
      <c r="C108" s="42">
        <f t="shared" si="61"/>
        <v>1.5059952038368061</v>
      </c>
      <c r="D108" s="10">
        <f t="shared" si="62"/>
        <v>14.19400479616321</v>
      </c>
      <c r="E108" s="40">
        <f t="shared" si="63"/>
        <v>18.011990407673579</v>
      </c>
      <c r="F108" s="40">
        <f t="shared" si="64"/>
        <v>46.4</v>
      </c>
      <c r="G108" s="3">
        <f t="shared" si="65"/>
        <v>409.94004796163154</v>
      </c>
      <c r="H108" s="3">
        <f t="shared" si="66"/>
        <v>134.69012151470801</v>
      </c>
      <c r="I108">
        <f t="shared" si="48"/>
        <v>1.3469012151470802E-4</v>
      </c>
      <c r="J108" s="4">
        <f t="shared" si="67"/>
        <v>262.10448758527991</v>
      </c>
      <c r="K108" s="40">
        <f t="shared" si="68"/>
        <v>1.9459815214188398</v>
      </c>
      <c r="L108" s="40">
        <f t="shared" si="49"/>
        <v>4.0540184785811597</v>
      </c>
      <c r="M108" s="10">
        <f t="shared" si="69"/>
        <v>5.2757684099596052</v>
      </c>
      <c r="N108" s="10">
        <f t="shared" si="50"/>
        <v>3.8408799049960156</v>
      </c>
      <c r="O108" s="10">
        <f t="shared" si="51"/>
        <v>0.68820000000000003</v>
      </c>
      <c r="P108" s="10">
        <f t="shared" si="70"/>
        <v>12.064456522867619</v>
      </c>
      <c r="Q108" s="42">
        <f t="shared" si="71"/>
        <v>0.14200221240539426</v>
      </c>
      <c r="R108" s="4">
        <f t="shared" si="72"/>
        <v>588724.20491786371</v>
      </c>
      <c r="S108">
        <f t="shared" si="52"/>
        <v>5.8872420491786371E-4</v>
      </c>
      <c r="T108" s="41">
        <f t="shared" si="53"/>
        <v>1.8396916143892654E-4</v>
      </c>
      <c r="U108" s="42">
        <f t="shared" si="73"/>
        <v>1.0509021419886326</v>
      </c>
      <c r="V108" s="42">
        <f t="shared" si="74"/>
        <v>0.80854831030792129</v>
      </c>
      <c r="W108" s="42">
        <f t="shared" si="75"/>
        <v>0.7967276409334404</v>
      </c>
      <c r="X108" s="42">
        <f t="shared" si="76"/>
        <v>1.1820669374480897E-2</v>
      </c>
      <c r="Y108" s="42">
        <f t="shared" si="59"/>
        <v>3.0941232164999671E-3</v>
      </c>
      <c r="Z108" s="10">
        <f t="shared" si="77"/>
        <v>16.818705876023376</v>
      </c>
      <c r="AA108">
        <f t="shared" si="54"/>
        <v>5286801.2666597366</v>
      </c>
      <c r="AB108" s="10">
        <f t="shared" si="55"/>
        <v>5.2868012666597366</v>
      </c>
      <c r="AC108" s="10">
        <f t="shared" si="56"/>
        <v>5.1858012666597366</v>
      </c>
      <c r="AD108" s="3">
        <f t="shared" si="57"/>
        <v>752.11040850757604</v>
      </c>
      <c r="AI108" s="94">
        <f t="shared" si="58"/>
        <v>0.7967276409334404</v>
      </c>
    </row>
    <row r="109" spans="2:35">
      <c r="B109" s="39">
        <f t="shared" si="60"/>
        <v>81</v>
      </c>
      <c r="C109" s="42">
        <f t="shared" si="61"/>
        <v>1.5248201438847662</v>
      </c>
      <c r="D109" s="10">
        <f t="shared" si="62"/>
        <v>14.17517985611525</v>
      </c>
      <c r="E109" s="40">
        <f t="shared" si="63"/>
        <v>18.049640287769499</v>
      </c>
      <c r="F109" s="40">
        <f t="shared" si="64"/>
        <v>46.4</v>
      </c>
      <c r="G109" s="3">
        <f t="shared" si="65"/>
        <v>409.75179856115193</v>
      </c>
      <c r="H109" s="3">
        <f t="shared" si="66"/>
        <v>134.69012151470801</v>
      </c>
      <c r="I109">
        <f t="shared" si="48"/>
        <v>1.3469012151470802E-4</v>
      </c>
      <c r="J109" s="4">
        <f t="shared" si="67"/>
        <v>263.17083529444517</v>
      </c>
      <c r="K109" s="40">
        <f t="shared" si="68"/>
        <v>1.9538985660927422</v>
      </c>
      <c r="L109" s="40">
        <f t="shared" si="49"/>
        <v>4.0461014339072578</v>
      </c>
      <c r="M109" s="10">
        <f t="shared" si="69"/>
        <v>5.2868012666597366</v>
      </c>
      <c r="N109" s="10">
        <f t="shared" si="50"/>
        <v>3.8408799049960156</v>
      </c>
      <c r="O109" s="10">
        <f t="shared" si="51"/>
        <v>0.68820000000000003</v>
      </c>
      <c r="P109" s="10">
        <f t="shared" si="70"/>
        <v>12.081813864101928</v>
      </c>
      <c r="Q109" s="42">
        <f t="shared" si="71"/>
        <v>0.14356033441088994</v>
      </c>
      <c r="R109" s="4">
        <f t="shared" si="72"/>
        <v>588016.91779050417</v>
      </c>
      <c r="S109">
        <f t="shared" si="52"/>
        <v>5.880169177905042E-4</v>
      </c>
      <c r="T109" s="41">
        <f t="shared" si="53"/>
        <v>1.8467644856628605E-4</v>
      </c>
      <c r="U109" s="42">
        <f t="shared" si="73"/>
        <v>1.0496395991019394</v>
      </c>
      <c r="V109" s="42">
        <f t="shared" si="74"/>
        <v>0.81029783434167058</v>
      </c>
      <c r="W109" s="42">
        <f t="shared" si="75"/>
        <v>0.79842630282419003</v>
      </c>
      <c r="X109" s="42">
        <f t="shared" si="76"/>
        <v>1.1871531517480549E-2</v>
      </c>
      <c r="Y109" s="42">
        <f t="shared" si="59"/>
        <v>3.1126205109962891E-3</v>
      </c>
      <c r="Z109" s="10">
        <f t="shared" si="77"/>
        <v>16.85445293734395</v>
      </c>
      <c r="AA109">
        <f t="shared" si="54"/>
        <v>5297823.3486939957</v>
      </c>
      <c r="AB109" s="10">
        <f t="shared" si="55"/>
        <v>5.2978233486939956</v>
      </c>
      <c r="AC109" s="10">
        <f t="shared" si="56"/>
        <v>5.1968233486939956</v>
      </c>
      <c r="AD109" s="3">
        <f t="shared" si="57"/>
        <v>753.7089700788971</v>
      </c>
      <c r="AI109" s="94">
        <f t="shared" si="58"/>
        <v>0.79842630282419003</v>
      </c>
    </row>
    <row r="110" spans="2:35">
      <c r="B110" s="39">
        <f t="shared" si="60"/>
        <v>82</v>
      </c>
      <c r="C110" s="42">
        <f t="shared" si="61"/>
        <v>1.5436450839327263</v>
      </c>
      <c r="D110" s="10">
        <f t="shared" si="62"/>
        <v>14.15635491606729</v>
      </c>
      <c r="E110" s="40">
        <f t="shared" si="63"/>
        <v>18.087290167865419</v>
      </c>
      <c r="F110" s="40">
        <f t="shared" si="64"/>
        <v>46.4</v>
      </c>
      <c r="G110" s="3">
        <f t="shared" si="65"/>
        <v>409.56354916067232</v>
      </c>
      <c r="H110" s="3">
        <f t="shared" si="66"/>
        <v>134.69012151470801</v>
      </c>
      <c r="I110">
        <f t="shared" si="48"/>
        <v>1.3469012151470802E-4</v>
      </c>
      <c r="J110" s="4">
        <f t="shared" si="67"/>
        <v>264.23940962856409</v>
      </c>
      <c r="K110" s="40">
        <f t="shared" si="68"/>
        <v>1.96183214223108</v>
      </c>
      <c r="L110" s="40">
        <f t="shared" si="49"/>
        <v>4.0381678577689204</v>
      </c>
      <c r="M110" s="10">
        <f t="shared" si="69"/>
        <v>5.2978233486939956</v>
      </c>
      <c r="N110" s="10">
        <f t="shared" si="50"/>
        <v>3.8408799049960156</v>
      </c>
      <c r="O110" s="10">
        <f t="shared" si="51"/>
        <v>0.68820000000000003</v>
      </c>
      <c r="P110" s="10">
        <f t="shared" si="70"/>
        <v>12.099142980210006</v>
      </c>
      <c r="Q110" s="42">
        <f t="shared" si="71"/>
        <v>0.14511622478087327</v>
      </c>
      <c r="R110" s="4">
        <f t="shared" si="72"/>
        <v>587309.12019735994</v>
      </c>
      <c r="S110">
        <f t="shared" si="52"/>
        <v>5.8730912019735993E-4</v>
      </c>
      <c r="T110" s="41">
        <f t="shared" si="53"/>
        <v>1.8538424615943032E-4</v>
      </c>
      <c r="U110" s="42">
        <f t="shared" si="73"/>
        <v>1.0483761450082973</v>
      </c>
      <c r="V110" s="42">
        <f t="shared" si="74"/>
        <v>0.8120457058009658</v>
      </c>
      <c r="W110" s="42">
        <f t="shared" si="75"/>
        <v>0.80012330580512114</v>
      </c>
      <c r="X110" s="42">
        <f t="shared" si="76"/>
        <v>1.1922399995844657E-2</v>
      </c>
      <c r="Y110" s="42">
        <f t="shared" si="59"/>
        <v>3.1311704583369131E-3</v>
      </c>
      <c r="Z110" s="10">
        <f t="shared" si="77"/>
        <v>16.890164742715562</v>
      </c>
      <c r="AA110">
        <f t="shared" si="54"/>
        <v>5308834.5600735126</v>
      </c>
      <c r="AB110" s="10">
        <f t="shared" si="55"/>
        <v>5.308834560073513</v>
      </c>
      <c r="AC110" s="10">
        <f t="shared" si="56"/>
        <v>5.207834560073513</v>
      </c>
      <c r="AD110" s="3">
        <f t="shared" si="57"/>
        <v>755.30595505054566</v>
      </c>
      <c r="AI110" s="94">
        <f t="shared" si="58"/>
        <v>0.80012330580512114</v>
      </c>
    </row>
    <row r="111" spans="2:35">
      <c r="B111" s="39">
        <f t="shared" si="60"/>
        <v>83</v>
      </c>
      <c r="C111" s="42">
        <f t="shared" si="61"/>
        <v>1.5624700239806864</v>
      </c>
      <c r="D111" s="10">
        <f t="shared" si="62"/>
        <v>14.13752997601933</v>
      </c>
      <c r="E111" s="40">
        <f t="shared" si="63"/>
        <v>18.124940047961339</v>
      </c>
      <c r="F111" s="40">
        <f t="shared" si="64"/>
        <v>46.4</v>
      </c>
      <c r="G111" s="3">
        <f t="shared" si="65"/>
        <v>409.37529976019272</v>
      </c>
      <c r="H111" s="3">
        <f t="shared" si="66"/>
        <v>134.69012151470801</v>
      </c>
      <c r="I111">
        <f t="shared" si="48"/>
        <v>1.3469012151470802E-4</v>
      </c>
      <c r="J111" s="4">
        <f t="shared" si="67"/>
        <v>265.31021058763667</v>
      </c>
      <c r="K111" s="40">
        <f t="shared" si="68"/>
        <v>1.9697822498338535</v>
      </c>
      <c r="L111" s="40">
        <f t="shared" si="49"/>
        <v>4.0302177501661465</v>
      </c>
      <c r="M111" s="10">
        <f t="shared" si="69"/>
        <v>5.308834560073513</v>
      </c>
      <c r="N111" s="10">
        <f t="shared" si="50"/>
        <v>3.8408799049960156</v>
      </c>
      <c r="O111" s="10">
        <f t="shared" si="51"/>
        <v>0.68820000000000003</v>
      </c>
      <c r="P111" s="10">
        <f t="shared" si="70"/>
        <v>12.116443784168476</v>
      </c>
      <c r="Q111" s="42">
        <f t="shared" si="71"/>
        <v>0.14666989352917029</v>
      </c>
      <c r="R111" s="4">
        <f t="shared" si="72"/>
        <v>586600.81339591334</v>
      </c>
      <c r="S111">
        <f t="shared" si="52"/>
        <v>5.8660081339591329E-4</v>
      </c>
      <c r="T111" s="41">
        <f t="shared" si="53"/>
        <v>1.8609255296087696E-4</v>
      </c>
      <c r="U111" s="42">
        <f t="shared" si="73"/>
        <v>1.047111781952375</v>
      </c>
      <c r="V111" s="42">
        <f t="shared" si="74"/>
        <v>0.81379190854436845</v>
      </c>
      <c r="W111" s="42">
        <f t="shared" si="75"/>
        <v>0.80181863509741136</v>
      </c>
      <c r="X111" s="42">
        <f t="shared" si="76"/>
        <v>1.1973273446957089E-2</v>
      </c>
      <c r="Y111" s="42">
        <f t="shared" si="59"/>
        <v>3.1497729591062648E-3</v>
      </c>
      <c r="Z111" s="10">
        <f t="shared" si="77"/>
        <v>16.925840980689081</v>
      </c>
      <c r="AA111">
        <f t="shared" si="54"/>
        <v>5319834.8047675155</v>
      </c>
      <c r="AB111" s="10">
        <f t="shared" si="55"/>
        <v>5.3198348047675159</v>
      </c>
      <c r="AC111" s="10">
        <f t="shared" si="56"/>
        <v>5.2188348047675159</v>
      </c>
      <c r="AD111" s="3">
        <f t="shared" si="57"/>
        <v>756.90134949492608</v>
      </c>
      <c r="AI111" s="94">
        <f t="shared" si="58"/>
        <v>0.80181863509741136</v>
      </c>
    </row>
    <row r="112" spans="2:35">
      <c r="B112" s="39">
        <f t="shared" si="60"/>
        <v>84</v>
      </c>
      <c r="C112" s="42">
        <f t="shared" si="61"/>
        <v>1.5812949640286464</v>
      </c>
      <c r="D112" s="10">
        <f t="shared" si="62"/>
        <v>14.11870503597137</v>
      </c>
      <c r="E112" s="40">
        <f t="shared" si="63"/>
        <v>18.162589928057258</v>
      </c>
      <c r="F112" s="40">
        <f t="shared" si="64"/>
        <v>46.4</v>
      </c>
      <c r="G112" s="3">
        <f t="shared" si="65"/>
        <v>409.18705035971311</v>
      </c>
      <c r="H112" s="3">
        <f t="shared" si="66"/>
        <v>134.69012151470801</v>
      </c>
      <c r="I112">
        <f t="shared" si="48"/>
        <v>1.3469012151470802E-4</v>
      </c>
      <c r="J112" s="4">
        <f t="shared" si="67"/>
        <v>266.38323817166315</v>
      </c>
      <c r="K112" s="40">
        <f t="shared" si="68"/>
        <v>1.9777488889010646</v>
      </c>
      <c r="L112" s="40">
        <f t="shared" si="49"/>
        <v>4.0222511110989352</v>
      </c>
      <c r="M112" s="10">
        <f t="shared" si="69"/>
        <v>5.3198348047675159</v>
      </c>
      <c r="N112" s="10">
        <f t="shared" si="50"/>
        <v>3.8408799049960156</v>
      </c>
      <c r="O112" s="10">
        <f t="shared" si="51"/>
        <v>0.68820000000000003</v>
      </c>
      <c r="P112" s="10">
        <f t="shared" si="70"/>
        <v>12.133716188918125</v>
      </c>
      <c r="Q112" s="42">
        <f t="shared" si="71"/>
        <v>0.14822135062235275</v>
      </c>
      <c r="R112" s="4">
        <f t="shared" si="72"/>
        <v>585891.99864364672</v>
      </c>
      <c r="S112">
        <f t="shared" si="52"/>
        <v>5.8589199864364668E-4</v>
      </c>
      <c r="T112" s="41">
        <f t="shared" si="53"/>
        <v>1.8680136771314357E-4</v>
      </c>
      <c r="U112" s="42">
        <f t="shared" si="73"/>
        <v>1.0458465121788416</v>
      </c>
      <c r="V112" s="42">
        <f t="shared" si="74"/>
        <v>0.81553642642990742</v>
      </c>
      <c r="W112" s="42">
        <f t="shared" si="75"/>
        <v>0.80351227591578589</v>
      </c>
      <c r="X112" s="42">
        <f t="shared" si="76"/>
        <v>1.2024150514121534E-2</v>
      </c>
      <c r="Y112" s="42">
        <f t="shared" si="59"/>
        <v>3.1684279127108922E-3</v>
      </c>
      <c r="Z112" s="10">
        <f t="shared" si="77"/>
        <v>16.961481339774782</v>
      </c>
      <c r="AA112">
        <f t="shared" si="54"/>
        <v>5330823.9867327167</v>
      </c>
      <c r="AB112" s="10">
        <f t="shared" si="55"/>
        <v>5.3308239867327165</v>
      </c>
      <c r="AC112" s="10">
        <f t="shared" si="56"/>
        <v>5.2298239867327165</v>
      </c>
      <c r="AD112" s="3">
        <f t="shared" si="57"/>
        <v>758.49513948262756</v>
      </c>
      <c r="AI112" s="94">
        <f t="shared" si="58"/>
        <v>0.80351227591578589</v>
      </c>
    </row>
    <row r="113" spans="2:35">
      <c r="B113" s="39">
        <f t="shared" si="60"/>
        <v>85</v>
      </c>
      <c r="C113" s="42">
        <f t="shared" si="61"/>
        <v>1.6001199040766065</v>
      </c>
      <c r="D113" s="10">
        <f t="shared" si="62"/>
        <v>14.09988009592341</v>
      </c>
      <c r="E113" s="40">
        <f t="shared" si="63"/>
        <v>18.200239808153178</v>
      </c>
      <c r="F113" s="40">
        <f t="shared" si="64"/>
        <v>46.4</v>
      </c>
      <c r="G113" s="3">
        <f t="shared" si="65"/>
        <v>408.99880095923351</v>
      </c>
      <c r="H113" s="3">
        <f t="shared" si="66"/>
        <v>134.69012151470801</v>
      </c>
      <c r="I113">
        <f t="shared" si="48"/>
        <v>1.3469012151470802E-4</v>
      </c>
      <c r="J113" s="4">
        <f t="shared" si="67"/>
        <v>267.45849238064352</v>
      </c>
      <c r="K113" s="40">
        <f t="shared" si="68"/>
        <v>1.985732059432713</v>
      </c>
      <c r="L113" s="40">
        <f t="shared" si="49"/>
        <v>4.0142679405672865</v>
      </c>
      <c r="M113" s="10">
        <f t="shared" si="69"/>
        <v>5.3308239867327165</v>
      </c>
      <c r="N113" s="10">
        <f t="shared" si="50"/>
        <v>3.8408799049960156</v>
      </c>
      <c r="O113" s="10">
        <f t="shared" si="51"/>
        <v>0.68820000000000003</v>
      </c>
      <c r="P113" s="10">
        <f t="shared" si="70"/>
        <v>12.150960107409521</v>
      </c>
      <c r="Q113" s="42">
        <f t="shared" si="71"/>
        <v>0.14977060598008213</v>
      </c>
      <c r="R113" s="4">
        <f t="shared" si="72"/>
        <v>585182.67719804251</v>
      </c>
      <c r="S113">
        <f t="shared" si="52"/>
        <v>5.851826771980425E-4</v>
      </c>
      <c r="T113" s="41">
        <f t="shared" si="53"/>
        <v>1.8751068915874775E-4</v>
      </c>
      <c r="U113" s="42">
        <f t="shared" si="73"/>
        <v>1.0445803379323659</v>
      </c>
      <c r="V113" s="42">
        <f t="shared" si="74"/>
        <v>0.8172792433207513</v>
      </c>
      <c r="W113" s="42">
        <f t="shared" si="75"/>
        <v>0.80520421347304405</v>
      </c>
      <c r="X113" s="42">
        <f t="shared" si="76"/>
        <v>1.2075029847707253E-2</v>
      </c>
      <c r="Y113" s="42">
        <f t="shared" si="59"/>
        <v>3.1871352173971947E-3</v>
      </c>
      <c r="Z113" s="10">
        <f t="shared" si="77"/>
        <v>16.997085508543705</v>
      </c>
      <c r="AA113">
        <f t="shared" si="54"/>
        <v>5341802.0099445665</v>
      </c>
      <c r="AB113" s="10">
        <f t="shared" si="55"/>
        <v>5.3418020099445664</v>
      </c>
      <c r="AC113" s="10">
        <f t="shared" si="56"/>
        <v>5.2408020099445665</v>
      </c>
      <c r="AD113" s="3">
        <f t="shared" si="57"/>
        <v>760.08731108695667</v>
      </c>
      <c r="AI113" s="94">
        <f t="shared" si="58"/>
        <v>0.80520421347304405</v>
      </c>
    </row>
    <row r="114" spans="2:35">
      <c r="B114" s="39">
        <f t="shared" si="60"/>
        <v>86</v>
      </c>
      <c r="C114" s="42">
        <f t="shared" si="61"/>
        <v>1.6189448441245666</v>
      </c>
      <c r="D114" s="10">
        <f t="shared" si="62"/>
        <v>14.08105515587545</v>
      </c>
      <c r="E114" s="40">
        <f t="shared" si="63"/>
        <v>18.237889688249098</v>
      </c>
      <c r="F114" s="40">
        <f t="shared" si="64"/>
        <v>46.4</v>
      </c>
      <c r="G114" s="3">
        <f t="shared" si="65"/>
        <v>408.8105515587539</v>
      </c>
      <c r="H114" s="3">
        <f t="shared" si="66"/>
        <v>134.69012151470801</v>
      </c>
      <c r="I114">
        <f t="shared" si="48"/>
        <v>1.3469012151470802E-4</v>
      </c>
      <c r="J114" s="4">
        <f t="shared" si="67"/>
        <v>268.53597321457755</v>
      </c>
      <c r="K114" s="40">
        <f t="shared" si="68"/>
        <v>1.9937317614287973</v>
      </c>
      <c r="L114" s="40">
        <f t="shared" si="49"/>
        <v>4.0062682385712023</v>
      </c>
      <c r="M114" s="10">
        <f t="shared" si="69"/>
        <v>5.3418020099445664</v>
      </c>
      <c r="N114" s="10">
        <f t="shared" si="50"/>
        <v>3.8408799049960156</v>
      </c>
      <c r="O114" s="10">
        <f t="shared" si="51"/>
        <v>0.68820000000000003</v>
      </c>
      <c r="P114" s="10">
        <f t="shared" si="70"/>
        <v>12.168175452651321</v>
      </c>
      <c r="Q114" s="42">
        <f t="shared" si="71"/>
        <v>0.15131766947544439</v>
      </c>
      <c r="R114" s="4">
        <f t="shared" si="72"/>
        <v>584472.85031658341</v>
      </c>
      <c r="S114">
        <f t="shared" si="52"/>
        <v>5.8447285031658336E-4</v>
      </c>
      <c r="T114" s="41">
        <f t="shared" si="53"/>
        <v>1.8822051604020689E-4</v>
      </c>
      <c r="U114" s="42">
        <f t="shared" si="73"/>
        <v>1.0433132614576173</v>
      </c>
      <c r="V114" s="42">
        <f t="shared" si="74"/>
        <v>0.81902034308679705</v>
      </c>
      <c r="W114" s="42">
        <f t="shared" si="75"/>
        <v>0.80689443298486918</v>
      </c>
      <c r="X114" s="42">
        <f t="shared" si="76"/>
        <v>1.2125910101927873E-2</v>
      </c>
      <c r="Y114" s="42">
        <f t="shared" si="59"/>
        <v>3.205894770263932E-3</v>
      </c>
      <c r="Z114" s="10">
        <f t="shared" si="77"/>
        <v>17.032653175698986</v>
      </c>
      <c r="AA114">
        <f t="shared" si="54"/>
        <v>5352768.7784192404</v>
      </c>
      <c r="AB114" s="10">
        <f t="shared" si="55"/>
        <v>5.3527687784192404</v>
      </c>
      <c r="AC114" s="10">
        <f t="shared" si="56"/>
        <v>5.2517687784192404</v>
      </c>
      <c r="AD114" s="3">
        <f t="shared" si="57"/>
        <v>761.67785038712691</v>
      </c>
      <c r="AI114" s="94">
        <f t="shared" si="58"/>
        <v>0.80689443298486918</v>
      </c>
    </row>
    <row r="115" spans="2:35">
      <c r="B115" s="39">
        <f t="shared" si="60"/>
        <v>87</v>
      </c>
      <c r="C115" s="42">
        <f t="shared" si="61"/>
        <v>1.6377697841725267</v>
      </c>
      <c r="D115" s="10">
        <f t="shared" si="62"/>
        <v>14.062230215827491</v>
      </c>
      <c r="E115" s="40">
        <f t="shared" si="63"/>
        <v>18.275539568345017</v>
      </c>
      <c r="F115" s="40">
        <f t="shared" si="64"/>
        <v>46.4</v>
      </c>
      <c r="G115" s="3">
        <f t="shared" si="65"/>
        <v>408.62230215827429</v>
      </c>
      <c r="H115" s="3">
        <f t="shared" si="66"/>
        <v>134.69012151470801</v>
      </c>
      <c r="I115">
        <f t="shared" si="48"/>
        <v>1.3469012151470802E-4</v>
      </c>
      <c r="J115" s="4">
        <f t="shared" si="67"/>
        <v>269.61568067346548</v>
      </c>
      <c r="K115" s="40">
        <f t="shared" si="68"/>
        <v>2.0017479948893189</v>
      </c>
      <c r="L115" s="40">
        <f t="shared" si="49"/>
        <v>3.9982520051106811</v>
      </c>
      <c r="M115" s="10">
        <f t="shared" si="69"/>
        <v>5.3527687784192404</v>
      </c>
      <c r="N115" s="10">
        <f t="shared" si="50"/>
        <v>3.8408799049960156</v>
      </c>
      <c r="O115" s="10">
        <f t="shared" si="51"/>
        <v>0.68820000000000003</v>
      </c>
      <c r="P115" s="10">
        <f t="shared" si="70"/>
        <v>12.185362137743931</v>
      </c>
      <c r="Q115" s="42">
        <f t="shared" si="71"/>
        <v>0.15286255093527809</v>
      </c>
      <c r="R115" s="4">
        <f t="shared" si="72"/>
        <v>583762.51925675164</v>
      </c>
      <c r="S115">
        <f t="shared" si="52"/>
        <v>5.8376251925675168E-4</v>
      </c>
      <c r="T115" s="41">
        <f t="shared" si="53"/>
        <v>1.8893084710003857E-4</v>
      </c>
      <c r="U115" s="42">
        <f t="shared" si="73"/>
        <v>1.0420452849992645</v>
      </c>
      <c r="V115" s="42">
        <f t="shared" si="74"/>
        <v>0.82075970960855704</v>
      </c>
      <c r="W115" s="42">
        <f t="shared" si="75"/>
        <v>0.80858291967321505</v>
      </c>
      <c r="X115" s="42">
        <f t="shared" si="76"/>
        <v>1.2176789935341992E-2</v>
      </c>
      <c r="Y115" s="42">
        <f t="shared" si="59"/>
        <v>3.2247064672753312E-3</v>
      </c>
      <c r="Z115" s="10">
        <f t="shared" si="77"/>
        <v>17.068184030148633</v>
      </c>
      <c r="AA115">
        <f t="shared" si="54"/>
        <v>5363724.196236087</v>
      </c>
      <c r="AB115" s="10">
        <f t="shared" si="55"/>
        <v>5.3637241962360873</v>
      </c>
      <c r="AC115" s="10">
        <f t="shared" si="56"/>
        <v>5.2627241962360873</v>
      </c>
      <c r="AD115" s="3">
        <f t="shared" si="57"/>
        <v>763.26674347151368</v>
      </c>
      <c r="AI115" s="94">
        <f t="shared" si="58"/>
        <v>0.80858291967321505</v>
      </c>
    </row>
    <row r="116" spans="2:35">
      <c r="B116" s="39">
        <f t="shared" si="60"/>
        <v>88</v>
      </c>
      <c r="C116" s="42">
        <f t="shared" si="61"/>
        <v>1.6565947242204868</v>
      </c>
      <c r="D116" s="10">
        <f t="shared" si="62"/>
        <v>14.043405275779531</v>
      </c>
      <c r="E116" s="40">
        <f t="shared" si="63"/>
        <v>18.313189448440937</v>
      </c>
      <c r="F116" s="40">
        <f t="shared" si="64"/>
        <v>46.4</v>
      </c>
      <c r="G116" s="3">
        <f t="shared" si="65"/>
        <v>408.43405275779469</v>
      </c>
      <c r="H116" s="3">
        <f t="shared" si="66"/>
        <v>134.69012151470801</v>
      </c>
      <c r="I116">
        <f t="shared" si="48"/>
        <v>1.3469012151470802E-4</v>
      </c>
      <c r="J116" s="4">
        <f t="shared" si="67"/>
        <v>270.69761475730729</v>
      </c>
      <c r="K116" s="40">
        <f t="shared" si="68"/>
        <v>2.0097807598142778</v>
      </c>
      <c r="L116" s="40">
        <f t="shared" si="49"/>
        <v>3.9902192401857222</v>
      </c>
      <c r="M116" s="10">
        <f t="shared" si="69"/>
        <v>5.3637241962360873</v>
      </c>
      <c r="N116" s="10">
        <f t="shared" si="50"/>
        <v>3.8408799049960156</v>
      </c>
      <c r="O116" s="10">
        <f t="shared" si="51"/>
        <v>0.68820000000000003</v>
      </c>
      <c r="P116" s="10">
        <f t="shared" si="70"/>
        <v>12.202520075913721</v>
      </c>
      <c r="Q116" s="42">
        <f t="shared" si="71"/>
        <v>0.15440526014049533</v>
      </c>
      <c r="R116" s="4">
        <f t="shared" si="72"/>
        <v>583051.68527602952</v>
      </c>
      <c r="S116">
        <f t="shared" si="52"/>
        <v>5.8305168527602951E-4</v>
      </c>
      <c r="T116" s="41">
        <f t="shared" si="53"/>
        <v>1.8964168108076074E-4</v>
      </c>
      <c r="U116" s="42">
        <f t="shared" si="73"/>
        <v>1.0407764108019764</v>
      </c>
      <c r="V116" s="42">
        <f t="shared" si="74"/>
        <v>0.82249732677875975</v>
      </c>
      <c r="W116" s="42">
        <f t="shared" si="75"/>
        <v>0.8102696587697622</v>
      </c>
      <c r="X116" s="42">
        <f t="shared" si="76"/>
        <v>1.222766800899755E-2</v>
      </c>
      <c r="Y116" s="42">
        <f t="shared" si="59"/>
        <v>3.243570203271152E-3</v>
      </c>
      <c r="Z116" s="10">
        <f t="shared" si="77"/>
        <v>17.103677761060588</v>
      </c>
      <c r="AA116">
        <f t="shared" si="54"/>
        <v>5374668.1675545992</v>
      </c>
      <c r="AB116" s="10">
        <f t="shared" si="55"/>
        <v>5.3746681675545993</v>
      </c>
      <c r="AC116" s="10">
        <f t="shared" si="56"/>
        <v>5.2736681675545993</v>
      </c>
      <c r="AD116" s="3">
        <f t="shared" si="57"/>
        <v>764.85397644011596</v>
      </c>
      <c r="AI116" s="94">
        <f t="shared" si="58"/>
        <v>0.8102696587697622</v>
      </c>
    </row>
    <row r="117" spans="2:35">
      <c r="B117" s="39">
        <f t="shared" si="60"/>
        <v>89</v>
      </c>
      <c r="C117" s="42">
        <f t="shared" si="61"/>
        <v>1.6754196642684469</v>
      </c>
      <c r="D117" s="10">
        <f t="shared" si="62"/>
        <v>14.024580335731571</v>
      </c>
      <c r="E117" s="40">
        <f t="shared" si="63"/>
        <v>18.350839328536857</v>
      </c>
      <c r="F117" s="40">
        <f t="shared" si="64"/>
        <v>46.4</v>
      </c>
      <c r="G117" s="3">
        <f t="shared" si="65"/>
        <v>408.24580335731508</v>
      </c>
      <c r="H117" s="3">
        <f t="shared" si="66"/>
        <v>134.69012151470801</v>
      </c>
      <c r="I117">
        <f t="shared" si="48"/>
        <v>1.3469012151470802E-4</v>
      </c>
      <c r="J117" s="4">
        <f t="shared" si="67"/>
        <v>271.78177546610277</v>
      </c>
      <c r="K117" s="40">
        <f t="shared" si="68"/>
        <v>2.0178300562036728</v>
      </c>
      <c r="L117" s="40">
        <f t="shared" si="49"/>
        <v>3.9821699437963272</v>
      </c>
      <c r="M117" s="10">
        <f t="shared" si="69"/>
        <v>5.3746681675545993</v>
      </c>
      <c r="N117" s="10">
        <f t="shared" si="50"/>
        <v>3.8408799049960156</v>
      </c>
      <c r="O117" s="10">
        <f t="shared" si="51"/>
        <v>0.68820000000000003</v>
      </c>
      <c r="P117" s="10">
        <f t="shared" si="70"/>
        <v>12.219649180538559</v>
      </c>
      <c r="Q117" s="42">
        <f t="shared" si="71"/>
        <v>0.15594580682639703</v>
      </c>
      <c r="R117" s="4">
        <f t="shared" si="72"/>
        <v>582340.34963189973</v>
      </c>
      <c r="S117">
        <f t="shared" si="52"/>
        <v>5.823403496318997E-4</v>
      </c>
      <c r="T117" s="41">
        <f t="shared" si="53"/>
        <v>1.9035301672489055E-4</v>
      </c>
      <c r="U117" s="42">
        <f t="shared" si="73"/>
        <v>1.0395066411104226</v>
      </c>
      <c r="V117" s="42">
        <f t="shared" si="74"/>
        <v>0.82423317850349931</v>
      </c>
      <c r="W117" s="42">
        <f t="shared" si="75"/>
        <v>0.81195463551853042</v>
      </c>
      <c r="X117" s="42">
        <f t="shared" si="76"/>
        <v>1.2278542984968888E-2</v>
      </c>
      <c r="Y117" s="42">
        <f t="shared" si="59"/>
        <v>3.2624858719743472E-3</v>
      </c>
      <c r="Z117" s="10">
        <f t="shared" si="77"/>
        <v>17.13913405790403</v>
      </c>
      <c r="AA117">
        <f t="shared" si="54"/>
        <v>5385600.5966271535</v>
      </c>
      <c r="AB117" s="10">
        <f t="shared" si="55"/>
        <v>5.3856005966271532</v>
      </c>
      <c r="AC117" s="10">
        <f t="shared" si="56"/>
        <v>5.2846005966271532</v>
      </c>
      <c r="AD117" s="3">
        <f t="shared" si="57"/>
        <v>766.43953540640371</v>
      </c>
      <c r="AI117" s="94">
        <f t="shared" si="58"/>
        <v>0.81195463551853042</v>
      </c>
    </row>
    <row r="118" spans="2:35">
      <c r="B118" s="39">
        <f t="shared" si="60"/>
        <v>90</v>
      </c>
      <c r="C118" s="42">
        <f t="shared" si="61"/>
        <v>1.694244604316407</v>
      </c>
      <c r="D118" s="10">
        <f t="shared" si="62"/>
        <v>14.005755395683611</v>
      </c>
      <c r="E118" s="40">
        <f t="shared" si="63"/>
        <v>18.388489208632777</v>
      </c>
      <c r="F118" s="40">
        <f t="shared" si="64"/>
        <v>46.4</v>
      </c>
      <c r="G118" s="3">
        <f t="shared" si="65"/>
        <v>408.05755395683548</v>
      </c>
      <c r="H118" s="3">
        <f t="shared" si="66"/>
        <v>134.69012151470801</v>
      </c>
      <c r="I118">
        <f t="shared" si="48"/>
        <v>1.3469012151470802E-4</v>
      </c>
      <c r="J118" s="4">
        <f t="shared" si="67"/>
        <v>272.86816279985214</v>
      </c>
      <c r="K118" s="40">
        <f t="shared" si="68"/>
        <v>2.0258958840575048</v>
      </c>
      <c r="L118" s="40">
        <f t="shared" si="49"/>
        <v>3.9741041159424952</v>
      </c>
      <c r="M118" s="10">
        <f t="shared" si="69"/>
        <v>5.3856005966271532</v>
      </c>
      <c r="N118" s="10">
        <f t="shared" si="50"/>
        <v>3.8408799049960156</v>
      </c>
      <c r="O118" s="10">
        <f t="shared" si="51"/>
        <v>0.68820000000000003</v>
      </c>
      <c r="P118" s="10">
        <f t="shared" si="70"/>
        <v>12.236749365166622</v>
      </c>
      <c r="Q118" s="42">
        <f t="shared" si="71"/>
        <v>0.15748420068298344</v>
      </c>
      <c r="R118" s="4">
        <f t="shared" si="72"/>
        <v>581628.51358184463</v>
      </c>
      <c r="S118">
        <f t="shared" si="52"/>
        <v>5.8162851358184464E-4</v>
      </c>
      <c r="T118" s="41">
        <f t="shared" si="53"/>
        <v>1.9106485277494561E-4</v>
      </c>
      <c r="U118" s="42">
        <f t="shared" si="73"/>
        <v>1.0382359781692718</v>
      </c>
      <c r="V118" s="42">
        <f t="shared" si="74"/>
        <v>0.82596724870590577</v>
      </c>
      <c r="W118" s="42">
        <f t="shared" si="75"/>
        <v>0.8136378351778395</v>
      </c>
      <c r="X118" s="42">
        <f t="shared" si="76"/>
        <v>1.2329413528066269E-2</v>
      </c>
      <c r="Y118" s="42">
        <f t="shared" si="59"/>
        <v>3.2814533660012377E-3</v>
      </c>
      <c r="Z118" s="10">
        <f t="shared" si="77"/>
        <v>17.174552610502602</v>
      </c>
      <c r="AA118">
        <f t="shared" si="54"/>
        <v>5396521.3878154205</v>
      </c>
      <c r="AB118" s="10">
        <f t="shared" si="55"/>
        <v>5.3965213878154206</v>
      </c>
      <c r="AC118" s="10">
        <f t="shared" si="56"/>
        <v>5.2955213878154206</v>
      </c>
      <c r="AD118" s="3">
        <f t="shared" si="57"/>
        <v>768.02340649969835</v>
      </c>
      <c r="AI118" s="94">
        <f t="shared" si="58"/>
        <v>0.8136378351778395</v>
      </c>
    </row>
    <row r="119" spans="2:35">
      <c r="B119" s="39">
        <f t="shared" si="60"/>
        <v>91</v>
      </c>
      <c r="C119" s="42">
        <f t="shared" si="61"/>
        <v>1.7130695443643671</v>
      </c>
      <c r="D119" s="10">
        <f t="shared" si="62"/>
        <v>13.986930455635651</v>
      </c>
      <c r="E119" s="40">
        <f t="shared" si="63"/>
        <v>18.426139088728696</v>
      </c>
      <c r="F119" s="40">
        <f t="shared" si="64"/>
        <v>46.4</v>
      </c>
      <c r="G119" s="3">
        <f t="shared" si="65"/>
        <v>407.86930455635587</v>
      </c>
      <c r="H119" s="3">
        <f t="shared" si="66"/>
        <v>134.69012151470801</v>
      </c>
      <c r="I119">
        <f t="shared" si="48"/>
        <v>1.3469012151470802E-4</v>
      </c>
      <c r="J119" s="4">
        <f t="shared" si="67"/>
        <v>273.95677675855518</v>
      </c>
      <c r="K119" s="40">
        <f t="shared" si="68"/>
        <v>2.0339782433757727</v>
      </c>
      <c r="L119" s="40">
        <f t="shared" si="49"/>
        <v>3.9660217566242273</v>
      </c>
      <c r="M119" s="10">
        <f t="shared" si="69"/>
        <v>5.3965213878154206</v>
      </c>
      <c r="N119" s="10">
        <f t="shared" si="50"/>
        <v>3.8408799049960156</v>
      </c>
      <c r="O119" s="10">
        <f t="shared" si="51"/>
        <v>0.68820000000000003</v>
      </c>
      <c r="P119" s="10">
        <f t="shared" si="70"/>
        <v>12.253820543540888</v>
      </c>
      <c r="Q119" s="42">
        <f t="shared" si="71"/>
        <v>0.15902045135525911</v>
      </c>
      <c r="R119" s="4">
        <f t="shared" si="72"/>
        <v>580916.17838334676</v>
      </c>
      <c r="S119">
        <f t="shared" si="52"/>
        <v>5.8091617838334673E-4</v>
      </c>
      <c r="T119" s="41">
        <f t="shared" si="53"/>
        <v>1.9177718797344352E-4</v>
      </c>
      <c r="U119" s="42">
        <f t="shared" si="73"/>
        <v>1.0369644242231932</v>
      </c>
      <c r="V119" s="42">
        <f t="shared" si="74"/>
        <v>0.82769952132552393</v>
      </c>
      <c r="W119" s="42">
        <f t="shared" si="75"/>
        <v>0.81531924302283765</v>
      </c>
      <c r="X119" s="42">
        <f t="shared" si="76"/>
        <v>1.2380278302686287E-2</v>
      </c>
      <c r="Y119" s="42">
        <f t="shared" si="59"/>
        <v>3.3004725768666994E-3</v>
      </c>
      <c r="Z119" s="10">
        <f t="shared" si="77"/>
        <v>17.209933109060575</v>
      </c>
      <c r="AA119">
        <f t="shared" si="54"/>
        <v>5407430.4455984309</v>
      </c>
      <c r="AB119" s="10">
        <f t="shared" si="55"/>
        <v>5.4074304455984308</v>
      </c>
      <c r="AC119" s="10">
        <f t="shared" si="56"/>
        <v>5.3064304455984308</v>
      </c>
      <c r="AD119" s="3">
        <f t="shared" si="57"/>
        <v>769.60557586634241</v>
      </c>
      <c r="AI119" s="94">
        <f t="shared" si="58"/>
        <v>0.81531924302283765</v>
      </c>
    </row>
    <row r="120" spans="2:35">
      <c r="B120" s="39">
        <f t="shared" si="60"/>
        <v>92</v>
      </c>
      <c r="C120" s="42">
        <f t="shared" si="61"/>
        <v>1.7318944844123272</v>
      </c>
      <c r="D120" s="10">
        <f t="shared" si="62"/>
        <v>13.968105515587691</v>
      </c>
      <c r="E120" s="40">
        <f t="shared" si="63"/>
        <v>18.463788968824616</v>
      </c>
      <c r="F120" s="40">
        <f t="shared" si="64"/>
        <v>46.4</v>
      </c>
      <c r="G120" s="3">
        <f t="shared" si="65"/>
        <v>407.68105515587627</v>
      </c>
      <c r="H120" s="3">
        <f t="shared" si="66"/>
        <v>134.69012151470801</v>
      </c>
      <c r="I120">
        <f t="shared" si="48"/>
        <v>1.3469012151470802E-4</v>
      </c>
      <c r="J120" s="4">
        <f t="shared" si="67"/>
        <v>275.04761734221211</v>
      </c>
      <c r="K120" s="40">
        <f t="shared" si="68"/>
        <v>2.042077134158478</v>
      </c>
      <c r="L120" s="40">
        <f t="shared" si="49"/>
        <v>3.957922865841522</v>
      </c>
      <c r="M120" s="10">
        <f t="shared" si="69"/>
        <v>5.4074304455984308</v>
      </c>
      <c r="N120" s="10">
        <f t="shared" si="50"/>
        <v>3.8408799049960156</v>
      </c>
      <c r="O120" s="10">
        <f t="shared" si="51"/>
        <v>0.68820000000000003</v>
      </c>
      <c r="P120" s="10">
        <f t="shared" si="70"/>
        <v>12.270862629610486</v>
      </c>
      <c r="Q120" s="42">
        <f t="shared" si="71"/>
        <v>0.16055456844353408</v>
      </c>
      <c r="R120" s="4">
        <f t="shared" si="72"/>
        <v>580203.34529388836</v>
      </c>
      <c r="S120">
        <f t="shared" si="52"/>
        <v>5.8020334529388837E-4</v>
      </c>
      <c r="T120" s="41">
        <f t="shared" si="53"/>
        <v>1.9249002106290188E-4</v>
      </c>
      <c r="U120" s="42">
        <f t="shared" si="73"/>
        <v>1.0356919815168555</v>
      </c>
      <c r="V120" s="42">
        <f t="shared" si="74"/>
        <v>0.82942998032082449</v>
      </c>
      <c r="W120" s="42">
        <f t="shared" si="75"/>
        <v>0.81699884434674164</v>
      </c>
      <c r="X120" s="42">
        <f t="shared" si="76"/>
        <v>1.2431135974082852E-2</v>
      </c>
      <c r="Y120" s="42">
        <f t="shared" si="59"/>
        <v>3.3195433949912098E-3</v>
      </c>
      <c r="Z120" s="10">
        <f t="shared" si="77"/>
        <v>17.24527524419798</v>
      </c>
      <c r="AA120">
        <f t="shared" si="54"/>
        <v>5418327.674583409</v>
      </c>
      <c r="AB120" s="10">
        <f t="shared" si="55"/>
        <v>5.4183276745834092</v>
      </c>
      <c r="AC120" s="10">
        <f t="shared" si="56"/>
        <v>5.3173276745834093</v>
      </c>
      <c r="AD120" s="3">
        <f t="shared" si="57"/>
        <v>771.18602967127038</v>
      </c>
      <c r="AI120" s="94">
        <f t="shared" si="58"/>
        <v>0.81699884434674164</v>
      </c>
    </row>
    <row r="121" spans="2:35">
      <c r="B121" s="39">
        <f t="shared" si="60"/>
        <v>93</v>
      </c>
      <c r="C121" s="42">
        <f t="shared" si="61"/>
        <v>1.7507194244602873</v>
      </c>
      <c r="D121" s="10">
        <f t="shared" si="62"/>
        <v>13.949280575539731</v>
      </c>
      <c r="E121" s="40">
        <f t="shared" si="63"/>
        <v>18.501438848920536</v>
      </c>
      <c r="F121" s="40">
        <f t="shared" si="64"/>
        <v>46.4</v>
      </c>
      <c r="G121" s="3">
        <f t="shared" si="65"/>
        <v>407.49280575539666</v>
      </c>
      <c r="H121" s="3">
        <f t="shared" si="66"/>
        <v>134.69012151470801</v>
      </c>
      <c r="I121">
        <f t="shared" si="48"/>
        <v>1.3469012151470802E-4</v>
      </c>
      <c r="J121" s="4">
        <f t="shared" si="67"/>
        <v>276.14068455082293</v>
      </c>
      <c r="K121" s="40">
        <f t="shared" si="68"/>
        <v>2.0501925564056207</v>
      </c>
      <c r="L121" s="40">
        <f t="shared" si="49"/>
        <v>3.9498074435943793</v>
      </c>
      <c r="M121" s="10">
        <f t="shared" si="69"/>
        <v>5.4183276745834092</v>
      </c>
      <c r="N121" s="10">
        <f t="shared" si="50"/>
        <v>3.8408799049960156</v>
      </c>
      <c r="O121" s="10">
        <f t="shared" si="51"/>
        <v>0.68820000000000003</v>
      </c>
      <c r="P121" s="10">
        <f t="shared" si="70"/>
        <v>12.287875537546364</v>
      </c>
      <c r="Q121" s="42">
        <f t="shared" si="71"/>
        <v>0.16208656150372086</v>
      </c>
      <c r="R121" s="4">
        <f t="shared" si="72"/>
        <v>579490.01557095186</v>
      </c>
      <c r="S121">
        <f t="shared" si="52"/>
        <v>5.7949001557095186E-4</v>
      </c>
      <c r="T121" s="41">
        <f t="shared" si="53"/>
        <v>1.9320335078583839E-4</v>
      </c>
      <c r="U121" s="42">
        <f t="shared" si="73"/>
        <v>1.0344186522949277</v>
      </c>
      <c r="V121" s="42">
        <f t="shared" si="74"/>
        <v>0.83115860966925925</v>
      </c>
      <c r="W121" s="42">
        <f t="shared" si="75"/>
        <v>0.81867662446250555</v>
      </c>
      <c r="X121" s="42">
        <f t="shared" si="76"/>
        <v>1.2481985206753698E-2</v>
      </c>
      <c r="Y121" s="42">
        <f t="shared" si="59"/>
        <v>3.3386657097053104E-3</v>
      </c>
      <c r="Z121" s="10">
        <f t="shared" si="77"/>
        <v>17.280578706971532</v>
      </c>
      <c r="AA121">
        <f t="shared" si="54"/>
        <v>5429212.979512223</v>
      </c>
      <c r="AB121" s="10">
        <f t="shared" si="55"/>
        <v>5.429212979512223</v>
      </c>
      <c r="AC121" s="10">
        <f t="shared" si="56"/>
        <v>5.3282129795122231</v>
      </c>
      <c r="AD121" s="3">
        <f t="shared" si="57"/>
        <v>772.76475409894465</v>
      </c>
      <c r="AI121" s="94">
        <f t="shared" si="58"/>
        <v>0.81867662446250555</v>
      </c>
    </row>
    <row r="122" spans="2:35">
      <c r="B122" s="39">
        <f t="shared" si="60"/>
        <v>94</v>
      </c>
      <c r="C122" s="42">
        <f t="shared" si="61"/>
        <v>1.7695443645082474</v>
      </c>
      <c r="D122" s="10">
        <f t="shared" si="62"/>
        <v>13.930455635491771</v>
      </c>
      <c r="E122" s="40">
        <f t="shared" si="63"/>
        <v>18.539088729016456</v>
      </c>
      <c r="F122" s="40">
        <f t="shared" si="64"/>
        <v>46.4</v>
      </c>
      <c r="G122" s="3">
        <f t="shared" si="65"/>
        <v>407.30455635491705</v>
      </c>
      <c r="H122" s="3">
        <f t="shared" si="66"/>
        <v>134.69012151470801</v>
      </c>
      <c r="I122">
        <f t="shared" si="48"/>
        <v>1.3469012151470802E-4</v>
      </c>
      <c r="J122" s="4">
        <f t="shared" si="67"/>
        <v>277.23597838438764</v>
      </c>
      <c r="K122" s="40">
        <f t="shared" si="68"/>
        <v>2.0583245101172007</v>
      </c>
      <c r="L122" s="40">
        <f t="shared" si="49"/>
        <v>3.9416754898827993</v>
      </c>
      <c r="M122" s="10">
        <f t="shared" si="69"/>
        <v>5.429212979512223</v>
      </c>
      <c r="N122" s="10">
        <f t="shared" si="50"/>
        <v>3.8408799049960156</v>
      </c>
      <c r="O122" s="10">
        <f t="shared" si="51"/>
        <v>0.68820000000000003</v>
      </c>
      <c r="P122" s="10">
        <f t="shared" si="70"/>
        <v>12.304859181749995</v>
      </c>
      <c r="Q122" s="42">
        <f t="shared" si="71"/>
        <v>0.16361644004762815</v>
      </c>
      <c r="R122" s="4">
        <f t="shared" si="72"/>
        <v>578776.19047201984</v>
      </c>
      <c r="S122">
        <f t="shared" si="52"/>
        <v>5.7877619047201981E-4</v>
      </c>
      <c r="T122" s="41">
        <f t="shared" si="53"/>
        <v>1.9391717588477045E-4</v>
      </c>
      <c r="U122" s="42">
        <f t="shared" si="73"/>
        <v>1.033144438802079</v>
      </c>
      <c r="V122" s="42">
        <f t="shared" si="74"/>
        <v>0.83288539336881173</v>
      </c>
      <c r="W122" s="42">
        <f t="shared" si="75"/>
        <v>0.82035256870381368</v>
      </c>
      <c r="X122" s="42">
        <f t="shared" si="76"/>
        <v>1.2532824664998055E-2</v>
      </c>
      <c r="Y122" s="42">
        <f t="shared" si="59"/>
        <v>3.3578394092548432E-3</v>
      </c>
      <c r="Z122" s="10">
        <f t="shared" si="77"/>
        <v>17.315843188899059</v>
      </c>
      <c r="AA122">
        <f t="shared" si="54"/>
        <v>5440086.2652689219</v>
      </c>
      <c r="AB122" s="10">
        <f t="shared" si="55"/>
        <v>5.4400862652689215</v>
      </c>
      <c r="AC122" s="10">
        <f t="shared" si="56"/>
        <v>5.3390862652689215</v>
      </c>
      <c r="AD122" s="3">
        <f t="shared" si="57"/>
        <v>774.34173535444847</v>
      </c>
      <c r="AI122" s="94">
        <f t="shared" si="58"/>
        <v>0.82035256870381368</v>
      </c>
    </row>
    <row r="123" spans="2:35">
      <c r="B123" s="39">
        <f t="shared" si="60"/>
        <v>95</v>
      </c>
      <c r="C123" s="42">
        <f t="shared" si="61"/>
        <v>1.7883693045562075</v>
      </c>
      <c r="D123" s="10">
        <f t="shared" si="62"/>
        <v>13.911630695443812</v>
      </c>
      <c r="E123" s="40">
        <f t="shared" si="63"/>
        <v>18.576738609112375</v>
      </c>
      <c r="F123" s="40">
        <f t="shared" si="64"/>
        <v>46.4</v>
      </c>
      <c r="G123" s="3">
        <f t="shared" si="65"/>
        <v>407.11630695443745</v>
      </c>
      <c r="H123" s="3">
        <f t="shared" si="66"/>
        <v>134.69012151470801</v>
      </c>
      <c r="I123">
        <f t="shared" si="48"/>
        <v>1.3469012151470802E-4</v>
      </c>
      <c r="J123" s="4">
        <f t="shared" si="67"/>
        <v>278.33349884290578</v>
      </c>
      <c r="K123" s="40">
        <f t="shared" si="68"/>
        <v>2.066472995293215</v>
      </c>
      <c r="L123" s="40">
        <f t="shared" si="49"/>
        <v>3.933527004706785</v>
      </c>
      <c r="M123" s="10">
        <f t="shared" si="69"/>
        <v>5.4400862652689215</v>
      </c>
      <c r="N123" s="10">
        <f t="shared" si="50"/>
        <v>3.8408799049960156</v>
      </c>
      <c r="O123" s="10">
        <f t="shared" si="51"/>
        <v>0.68820000000000003</v>
      </c>
      <c r="P123" s="10">
        <f t="shared" si="70"/>
        <v>12.321813476863829</v>
      </c>
      <c r="Q123" s="42">
        <f t="shared" si="71"/>
        <v>0.16514421354325093</v>
      </c>
      <c r="R123" s="4">
        <f t="shared" si="72"/>
        <v>578061.87125457474</v>
      </c>
      <c r="S123">
        <f t="shared" si="52"/>
        <v>5.7806187125457472E-4</v>
      </c>
      <c r="T123" s="41">
        <f t="shared" si="53"/>
        <v>1.9463149510221553E-4</v>
      </c>
      <c r="U123" s="42">
        <f t="shared" si="73"/>
        <v>1.0318693432829786</v>
      </c>
      <c r="V123" s="42">
        <f t="shared" si="74"/>
        <v>0.83461031543851183</v>
      </c>
      <c r="W123" s="42">
        <f t="shared" si="75"/>
        <v>0.82202666242624123</v>
      </c>
      <c r="X123" s="42">
        <f t="shared" si="76"/>
        <v>1.2583653012270601E-2</v>
      </c>
      <c r="Y123" s="42">
        <f t="shared" si="59"/>
        <v>3.377064380805104E-3</v>
      </c>
      <c r="Z123" s="10">
        <f t="shared" si="77"/>
        <v>17.351068381977722</v>
      </c>
      <c r="AA123">
        <f t="shared" si="54"/>
        <v>5450947.4368853467</v>
      </c>
      <c r="AB123" s="10">
        <f t="shared" si="55"/>
        <v>5.4509474368853468</v>
      </c>
      <c r="AC123" s="10">
        <f t="shared" si="56"/>
        <v>5.3499474368853468</v>
      </c>
      <c r="AD123" s="3">
        <f t="shared" si="57"/>
        <v>775.91695966429972</v>
      </c>
      <c r="AI123" s="94">
        <f t="shared" si="58"/>
        <v>0.82202666242624123</v>
      </c>
    </row>
    <row r="124" spans="2:35">
      <c r="B124" s="39">
        <f t="shared" si="60"/>
        <v>96</v>
      </c>
      <c r="C124" s="42">
        <f t="shared" si="61"/>
        <v>1.8071942446041676</v>
      </c>
      <c r="D124" s="10">
        <f t="shared" si="62"/>
        <v>13.892805755395852</v>
      </c>
      <c r="E124" s="40">
        <f t="shared" si="63"/>
        <v>18.614388489208295</v>
      </c>
      <c r="F124" s="40">
        <f t="shared" si="64"/>
        <v>46.4</v>
      </c>
      <c r="G124" s="3">
        <f t="shared" si="65"/>
        <v>406.92805755395784</v>
      </c>
      <c r="H124" s="3">
        <f t="shared" si="66"/>
        <v>134.69012151470801</v>
      </c>
      <c r="I124">
        <f t="shared" si="48"/>
        <v>1.3469012151470802E-4</v>
      </c>
      <c r="J124" s="4">
        <f t="shared" si="67"/>
        <v>279.43324592637805</v>
      </c>
      <c r="K124" s="40">
        <f t="shared" si="68"/>
        <v>2.0746380119336685</v>
      </c>
      <c r="L124" s="40">
        <f t="shared" si="49"/>
        <v>3.9253619880663315</v>
      </c>
      <c r="M124" s="10">
        <f t="shared" si="69"/>
        <v>5.4509474368853468</v>
      </c>
      <c r="N124" s="10">
        <f t="shared" si="50"/>
        <v>3.8408799049960156</v>
      </c>
      <c r="O124" s="10">
        <f t="shared" si="51"/>
        <v>0.68820000000000003</v>
      </c>
      <c r="P124" s="10">
        <f t="shared" si="70"/>
        <v>12.338738337778656</v>
      </c>
      <c r="Q124" s="42">
        <f t="shared" si="71"/>
        <v>0.16666989141505748</v>
      </c>
      <c r="R124" s="4">
        <f t="shared" si="72"/>
        <v>577347.0591760989</v>
      </c>
      <c r="S124">
        <f t="shared" si="52"/>
        <v>5.7734705917609889E-4</v>
      </c>
      <c r="T124" s="41">
        <f t="shared" si="53"/>
        <v>1.9534630718069136E-4</v>
      </c>
      <c r="U124" s="42">
        <f t="shared" si="73"/>
        <v>1.0305933679822954</v>
      </c>
      <c r="V124" s="42">
        <f t="shared" si="74"/>
        <v>0.83633335991978808</v>
      </c>
      <c r="W124" s="42">
        <f t="shared" si="75"/>
        <v>0.82369889100811811</v>
      </c>
      <c r="X124" s="42">
        <f t="shared" si="76"/>
        <v>1.2634468911669972E-2</v>
      </c>
      <c r="Y124" s="42">
        <f t="shared" si="59"/>
        <v>3.3963405104456665E-3</v>
      </c>
      <c r="Z124" s="10">
        <f t="shared" si="77"/>
        <v>17.386253978705216</v>
      </c>
      <c r="AA124">
        <f t="shared" si="54"/>
        <v>5461796.3995476728</v>
      </c>
      <c r="AB124" s="10">
        <f t="shared" si="55"/>
        <v>5.4617963995476728</v>
      </c>
      <c r="AC124" s="10">
        <f t="shared" si="56"/>
        <v>5.3607963995476728</v>
      </c>
      <c r="AD124" s="3">
        <f t="shared" si="57"/>
        <v>777.49041327739997</v>
      </c>
      <c r="AI124" s="94">
        <f t="shared" si="58"/>
        <v>0.82369889100811811</v>
      </c>
    </row>
    <row r="125" spans="2:35">
      <c r="B125" s="39">
        <f t="shared" si="60"/>
        <v>97</v>
      </c>
      <c r="C125" s="42">
        <f t="shared" si="61"/>
        <v>1.8260191846521276</v>
      </c>
      <c r="D125" s="10">
        <f t="shared" si="62"/>
        <v>13.873980815347892</v>
      </c>
      <c r="E125" s="40">
        <f t="shared" si="63"/>
        <v>18.652038369304215</v>
      </c>
      <c r="F125" s="40">
        <f t="shared" si="64"/>
        <v>46.4</v>
      </c>
      <c r="G125" s="3">
        <f t="shared" si="65"/>
        <v>406.73980815347824</v>
      </c>
      <c r="H125" s="3">
        <f t="shared" si="66"/>
        <v>134.69012151470801</v>
      </c>
      <c r="I125">
        <f t="shared" si="48"/>
        <v>1.3469012151470802E-4</v>
      </c>
      <c r="J125" s="4">
        <f t="shared" si="67"/>
        <v>280.53521963480398</v>
      </c>
      <c r="K125" s="40">
        <f t="shared" si="68"/>
        <v>2.0828195600385575</v>
      </c>
      <c r="L125" s="40">
        <f t="shared" si="49"/>
        <v>3.9171804399614425</v>
      </c>
      <c r="M125" s="10">
        <f t="shared" si="69"/>
        <v>5.4617963995476728</v>
      </c>
      <c r="N125" s="10">
        <f t="shared" si="50"/>
        <v>3.8408799049960156</v>
      </c>
      <c r="O125" s="10">
        <f t="shared" si="51"/>
        <v>0.68820000000000003</v>
      </c>
      <c r="P125" s="10">
        <f t="shared" si="70"/>
        <v>12.355633679642411</v>
      </c>
      <c r="Q125" s="42">
        <f t="shared" si="71"/>
        <v>0.16819348304427328</v>
      </c>
      <c r="R125" s="4">
        <f t="shared" si="72"/>
        <v>576631.7554940749</v>
      </c>
      <c r="S125">
        <f t="shared" si="52"/>
        <v>5.7663175549407494E-4</v>
      </c>
      <c r="T125" s="41">
        <f t="shared" si="53"/>
        <v>1.9606161086271532E-4</v>
      </c>
      <c r="U125" s="42">
        <f t="shared" si="73"/>
        <v>1.0293165151446984</v>
      </c>
      <c r="V125" s="42">
        <f t="shared" si="74"/>
        <v>0.83805451087588145</v>
      </c>
      <c r="W125" s="42">
        <f t="shared" si="75"/>
        <v>0.82536923985153554</v>
      </c>
      <c r="X125" s="42">
        <f t="shared" si="76"/>
        <v>1.2685271024345912E-2</v>
      </c>
      <c r="Y125" s="42">
        <f t="shared" si="59"/>
        <v>3.4156676831926937E-3</v>
      </c>
      <c r="Z125" s="10">
        <f t="shared" si="77"/>
        <v>17.421399672087695</v>
      </c>
      <c r="AA125">
        <f t="shared" si="54"/>
        <v>5472633.0585988499</v>
      </c>
      <c r="AB125" s="10">
        <f t="shared" si="55"/>
        <v>5.4726330585988503</v>
      </c>
      <c r="AC125" s="10">
        <f t="shared" si="56"/>
        <v>5.3716330585988503</v>
      </c>
      <c r="AD125" s="3">
        <f t="shared" si="57"/>
        <v>779.0620824653879</v>
      </c>
      <c r="AI125" s="94">
        <f t="shared" si="58"/>
        <v>0.82536923985153554</v>
      </c>
    </row>
    <row r="126" spans="2:35">
      <c r="B126" s="39">
        <f t="shared" si="60"/>
        <v>98</v>
      </c>
      <c r="C126" s="42">
        <f t="shared" si="61"/>
        <v>1.8448441247000877</v>
      </c>
      <c r="D126" s="10">
        <f t="shared" si="62"/>
        <v>13.855155875299932</v>
      </c>
      <c r="E126" s="40">
        <f t="shared" si="63"/>
        <v>18.689688249400135</v>
      </c>
      <c r="F126" s="40">
        <f t="shared" si="64"/>
        <v>46.4</v>
      </c>
      <c r="G126" s="3">
        <f t="shared" si="65"/>
        <v>406.55155875299863</v>
      </c>
      <c r="H126" s="3">
        <f t="shared" si="66"/>
        <v>134.69012151470801</v>
      </c>
      <c r="I126">
        <f t="shared" si="48"/>
        <v>1.3469012151470802E-4</v>
      </c>
      <c r="J126" s="4">
        <f t="shared" si="67"/>
        <v>281.63941996818357</v>
      </c>
      <c r="K126" s="40">
        <f t="shared" si="68"/>
        <v>2.0910176396078821</v>
      </c>
      <c r="L126" s="40">
        <f t="shared" si="49"/>
        <v>3.9089823603921179</v>
      </c>
      <c r="M126" s="10">
        <f t="shared" si="69"/>
        <v>5.4726330585988503</v>
      </c>
      <c r="N126" s="10">
        <f t="shared" si="50"/>
        <v>3.8408799049960156</v>
      </c>
      <c r="O126" s="10">
        <f t="shared" si="51"/>
        <v>0.68820000000000003</v>
      </c>
      <c r="P126" s="10">
        <f t="shared" si="70"/>
        <v>12.372499417862578</v>
      </c>
      <c r="Q126" s="42">
        <f t="shared" si="71"/>
        <v>0.16971499776916241</v>
      </c>
      <c r="R126" s="4">
        <f t="shared" si="72"/>
        <v>575915.96146598505</v>
      </c>
      <c r="S126">
        <f t="shared" si="52"/>
        <v>5.7591596146598504E-4</v>
      </c>
      <c r="T126" s="41">
        <f t="shared" si="53"/>
        <v>1.9677740489080521E-4</v>
      </c>
      <c r="U126" s="42">
        <f t="shared" si="73"/>
        <v>1.0280387870148566</v>
      </c>
      <c r="V126" s="42">
        <f t="shared" si="74"/>
        <v>0.83977375239325303</v>
      </c>
      <c r="W126" s="42">
        <f t="shared" si="75"/>
        <v>0.82703769438272334</v>
      </c>
      <c r="X126" s="42">
        <f t="shared" si="76"/>
        <v>1.2736058010529683E-2</v>
      </c>
      <c r="Y126" s="42">
        <f t="shared" si="59"/>
        <v>3.4350457829927564E-3</v>
      </c>
      <c r="Z126" s="10">
        <f t="shared" si="77"/>
        <v>17.456505155655019</v>
      </c>
      <c r="AA126">
        <f t="shared" si="54"/>
        <v>5483457.3195433049</v>
      </c>
      <c r="AB126" s="10">
        <f t="shared" si="55"/>
        <v>5.4834573195433052</v>
      </c>
      <c r="AC126" s="10">
        <f t="shared" si="56"/>
        <v>5.3824573195433052</v>
      </c>
      <c r="AD126" s="3">
        <f t="shared" si="57"/>
        <v>780.63195352332195</v>
      </c>
      <c r="AI126" s="94">
        <f t="shared" si="58"/>
        <v>0.82703769438272334</v>
      </c>
    </row>
    <row r="127" spans="2:35">
      <c r="B127" s="39">
        <f t="shared" si="60"/>
        <v>99</v>
      </c>
      <c r="C127" s="42">
        <f t="shared" si="61"/>
        <v>1.8636690647480478</v>
      </c>
      <c r="D127" s="10">
        <f t="shared" si="62"/>
        <v>13.836330935251972</v>
      </c>
      <c r="E127" s="40">
        <f t="shared" si="63"/>
        <v>18.727338129496054</v>
      </c>
      <c r="F127" s="40">
        <f t="shared" si="64"/>
        <v>46.4</v>
      </c>
      <c r="G127" s="3">
        <f t="shared" si="65"/>
        <v>406.36330935251902</v>
      </c>
      <c r="H127" s="3">
        <f t="shared" si="66"/>
        <v>134.69012151470801</v>
      </c>
      <c r="I127">
        <f t="shared" si="48"/>
        <v>1.3469012151470802E-4</v>
      </c>
      <c r="J127" s="4">
        <f t="shared" si="67"/>
        <v>282.74584692651706</v>
      </c>
      <c r="K127" s="40">
        <f t="shared" si="68"/>
        <v>2.0992322506416445</v>
      </c>
      <c r="L127" s="40">
        <f t="shared" si="49"/>
        <v>3.9007677493583555</v>
      </c>
      <c r="M127" s="10">
        <f t="shared" si="69"/>
        <v>5.4834573195433052</v>
      </c>
      <c r="N127" s="10">
        <f t="shared" si="50"/>
        <v>3.8408799049960156</v>
      </c>
      <c r="O127" s="10">
        <f t="shared" si="51"/>
        <v>0.68820000000000003</v>
      </c>
      <c r="P127" s="10">
        <f t="shared" si="70"/>
        <v>12.389335468112078</v>
      </c>
      <c r="Q127" s="42">
        <f t="shared" si="71"/>
        <v>0.17123444488530612</v>
      </c>
      <c r="R127" s="4">
        <f t="shared" si="72"/>
        <v>575199.67834931181</v>
      </c>
      <c r="S127">
        <f t="shared" si="52"/>
        <v>5.7519967834931181E-4</v>
      </c>
      <c r="T127" s="41">
        <f t="shared" si="53"/>
        <v>1.9749368800747844E-4</v>
      </c>
      <c r="U127" s="42">
        <f t="shared" si="73"/>
        <v>1.0267601858374391</v>
      </c>
      <c r="V127" s="42">
        <f t="shared" si="74"/>
        <v>0.84149106858193701</v>
      </c>
      <c r="W127" s="42">
        <f t="shared" si="75"/>
        <v>0.82870424005277221</v>
      </c>
      <c r="X127" s="42">
        <f t="shared" si="76"/>
        <v>1.2786828529164795E-2</v>
      </c>
      <c r="Y127" s="42">
        <f t="shared" si="59"/>
        <v>3.4544746927260201E-3</v>
      </c>
      <c r="Z127" s="10">
        <f t="shared" si="77"/>
        <v>17.491570123472556</v>
      </c>
      <c r="AA127">
        <f t="shared" si="54"/>
        <v>5494269.0880505843</v>
      </c>
      <c r="AB127" s="10">
        <f t="shared" si="55"/>
        <v>5.4942690880505847</v>
      </c>
      <c r="AC127" s="10">
        <f t="shared" si="56"/>
        <v>5.3932690880505847</v>
      </c>
      <c r="AD127" s="3">
        <f t="shared" si="57"/>
        <v>782.20001277020799</v>
      </c>
      <c r="AI127" s="94">
        <f t="shared" si="58"/>
        <v>0.82870424005277221</v>
      </c>
    </row>
    <row r="128" spans="2:35">
      <c r="B128" s="39">
        <f t="shared" si="60"/>
        <v>100</v>
      </c>
      <c r="C128" s="42">
        <f t="shared" si="61"/>
        <v>1.8824940047960079</v>
      </c>
      <c r="D128" s="10">
        <f t="shared" si="62"/>
        <v>13.817505995204012</v>
      </c>
      <c r="E128" s="40">
        <f t="shared" si="63"/>
        <v>18.764988009591974</v>
      </c>
      <c r="F128" s="40">
        <f t="shared" si="64"/>
        <v>46.4</v>
      </c>
      <c r="G128" s="3">
        <f t="shared" si="65"/>
        <v>406.17505995203942</v>
      </c>
      <c r="H128" s="3">
        <f t="shared" si="66"/>
        <v>134.69012151470801</v>
      </c>
      <c r="I128">
        <f t="shared" si="48"/>
        <v>1.3469012151470802E-4</v>
      </c>
      <c r="J128" s="4">
        <f t="shared" si="67"/>
        <v>283.85450050980444</v>
      </c>
      <c r="K128" s="40">
        <f t="shared" si="68"/>
        <v>2.1074633931398439</v>
      </c>
      <c r="L128" s="40">
        <f t="shared" si="49"/>
        <v>3.8925366068601561</v>
      </c>
      <c r="M128" s="10">
        <f t="shared" si="69"/>
        <v>5.4942690880505847</v>
      </c>
      <c r="N128" s="10">
        <f t="shared" si="50"/>
        <v>3.8408799049960156</v>
      </c>
      <c r="O128" s="10">
        <f t="shared" si="51"/>
        <v>0.68820000000000003</v>
      </c>
      <c r="P128" s="10">
        <f t="shared" si="70"/>
        <v>12.406141746333541</v>
      </c>
      <c r="Q128" s="42">
        <f t="shared" si="71"/>
        <v>0.17275183364587895</v>
      </c>
      <c r="R128" s="4">
        <f t="shared" si="72"/>
        <v>574482.90740153764</v>
      </c>
      <c r="S128">
        <f t="shared" si="52"/>
        <v>5.7448290740153766E-4</v>
      </c>
      <c r="T128" s="41">
        <f t="shared" si="53"/>
        <v>1.9821045895525259E-4</v>
      </c>
      <c r="U128" s="42">
        <f t="shared" si="73"/>
        <v>1.0254807138571147</v>
      </c>
      <c r="V128" s="42">
        <f t="shared" si="74"/>
        <v>0.8432064435757326</v>
      </c>
      <c r="W128" s="42">
        <f t="shared" si="75"/>
        <v>0.83036886233819562</v>
      </c>
      <c r="X128" s="42">
        <f t="shared" si="76"/>
        <v>1.2837581237536977E-2</v>
      </c>
      <c r="Y128" s="42">
        <f t="shared" si="59"/>
        <v>3.4739542942087993E-3</v>
      </c>
      <c r="Z128" s="10">
        <f t="shared" si="77"/>
        <v>17.526594270149332</v>
      </c>
      <c r="AA128">
        <f t="shared" si="54"/>
        <v>5505068.2699578563</v>
      </c>
      <c r="AB128" s="10">
        <f t="shared" si="55"/>
        <v>5.5050682699578566</v>
      </c>
      <c r="AC128" s="10">
        <f t="shared" si="56"/>
        <v>5.4040682699578566</v>
      </c>
      <c r="AD128" s="3">
        <f t="shared" si="57"/>
        <v>783.76624654936279</v>
      </c>
      <c r="AI128" s="94">
        <f t="shared" si="58"/>
        <v>0.83036886233819562</v>
      </c>
    </row>
    <row r="129" spans="2:35">
      <c r="B129" s="39">
        <f t="shared" si="60"/>
        <v>101</v>
      </c>
      <c r="C129" s="42">
        <f t="shared" si="61"/>
        <v>1.901318944843968</v>
      </c>
      <c r="D129" s="10">
        <f t="shared" si="62"/>
        <v>13.798681055156052</v>
      </c>
      <c r="E129" s="40">
        <f t="shared" si="63"/>
        <v>18.802637889687894</v>
      </c>
      <c r="F129" s="40">
        <f t="shared" si="64"/>
        <v>46.4</v>
      </c>
      <c r="G129" s="3">
        <f t="shared" si="65"/>
        <v>405.98681055155981</v>
      </c>
      <c r="H129" s="3">
        <f t="shared" si="66"/>
        <v>134.69012151470801</v>
      </c>
      <c r="I129">
        <f t="shared" si="48"/>
        <v>1.3469012151470802E-4</v>
      </c>
      <c r="J129" s="4">
        <f t="shared" si="67"/>
        <v>284.96538071804571</v>
      </c>
      <c r="K129" s="40">
        <f t="shared" si="68"/>
        <v>2.115711067102481</v>
      </c>
      <c r="L129" s="40">
        <f t="shared" si="49"/>
        <v>3.884288932897519</v>
      </c>
      <c r="M129" s="10">
        <f t="shared" si="69"/>
        <v>5.5050682699578566</v>
      </c>
      <c r="N129" s="10">
        <f t="shared" si="50"/>
        <v>3.8408799049960156</v>
      </c>
      <c r="O129" s="10">
        <f t="shared" si="51"/>
        <v>0.68820000000000003</v>
      </c>
      <c r="P129" s="10">
        <f t="shared" si="70"/>
        <v>12.422918168741734</v>
      </c>
      <c r="Q129" s="42">
        <f t="shared" si="71"/>
        <v>0.1742671732619224</v>
      </c>
      <c r="R129" s="4">
        <f t="shared" si="72"/>
        <v>573765.64988014486</v>
      </c>
      <c r="S129">
        <f t="shared" si="52"/>
        <v>5.7376564988014488E-4</v>
      </c>
      <c r="T129" s="41">
        <f t="shared" si="53"/>
        <v>1.9892771647664538E-4</v>
      </c>
      <c r="U129" s="42">
        <f t="shared" si="73"/>
        <v>1.0242003733185525</v>
      </c>
      <c r="V129" s="42">
        <f t="shared" si="74"/>
        <v>0.84491986153253185</v>
      </c>
      <c r="W129" s="42">
        <f t="shared" si="75"/>
        <v>0.8320315467413143</v>
      </c>
      <c r="X129" s="42">
        <f t="shared" si="76"/>
        <v>1.2888314791217548E-2</v>
      </c>
      <c r="Y129" s="42">
        <f t="shared" si="59"/>
        <v>3.4934844681959701E-3</v>
      </c>
      <c r="Z129" s="10">
        <f t="shared" si="77"/>
        <v>17.56157729084531</v>
      </c>
      <c r="AA129">
        <f t="shared" si="54"/>
        <v>5515854.7712721713</v>
      </c>
      <c r="AB129" s="10">
        <f t="shared" si="55"/>
        <v>5.5158547712721715</v>
      </c>
      <c r="AC129" s="10">
        <f t="shared" si="56"/>
        <v>5.4148547712721715</v>
      </c>
      <c r="AD129" s="3">
        <f t="shared" si="57"/>
        <v>785.33064122874134</v>
      </c>
      <c r="AI129" s="94">
        <f t="shared" si="58"/>
        <v>0.8320315467413143</v>
      </c>
    </row>
    <row r="130" spans="2:35">
      <c r="B130" s="39">
        <f t="shared" si="60"/>
        <v>102</v>
      </c>
      <c r="C130" s="42">
        <f t="shared" si="61"/>
        <v>1.9201438848919281</v>
      </c>
      <c r="D130" s="10">
        <f t="shared" si="62"/>
        <v>13.779856115108092</v>
      </c>
      <c r="E130" s="40">
        <f t="shared" si="63"/>
        <v>18.840287769783814</v>
      </c>
      <c r="F130" s="40">
        <f t="shared" si="64"/>
        <v>46.4</v>
      </c>
      <c r="G130" s="3">
        <f t="shared" si="65"/>
        <v>405.79856115108021</v>
      </c>
      <c r="H130" s="3">
        <f t="shared" si="66"/>
        <v>134.69012151470801</v>
      </c>
      <c r="I130">
        <f t="shared" si="48"/>
        <v>1.3469012151470802E-4</v>
      </c>
      <c r="J130" s="4">
        <f t="shared" si="67"/>
        <v>286.07848755124064</v>
      </c>
      <c r="K130" s="40">
        <f t="shared" si="68"/>
        <v>2.1239752725295538</v>
      </c>
      <c r="L130" s="40">
        <f t="shared" si="49"/>
        <v>3.8760247274704462</v>
      </c>
      <c r="M130" s="10">
        <f t="shared" si="69"/>
        <v>5.5158547712721715</v>
      </c>
      <c r="N130" s="10">
        <f t="shared" si="50"/>
        <v>3.8408799049960156</v>
      </c>
      <c r="O130" s="10">
        <f t="shared" si="51"/>
        <v>0.68820000000000003</v>
      </c>
      <c r="P130" s="10">
        <f t="shared" si="70"/>
        <v>12.43966465182568</v>
      </c>
      <c r="Q130" s="42">
        <f t="shared" si="71"/>
        <v>0.17578047290261628</v>
      </c>
      <c r="R130" s="4">
        <f t="shared" si="72"/>
        <v>573047.90704261616</v>
      </c>
      <c r="S130">
        <f t="shared" si="52"/>
        <v>5.7304790704261618E-4</v>
      </c>
      <c r="T130" s="41">
        <f t="shared" si="53"/>
        <v>1.9964545931417407E-4</v>
      </c>
      <c r="U130" s="42">
        <f t="shared" si="73"/>
        <v>1.0229191664664221</v>
      </c>
      <c r="V130" s="42">
        <f t="shared" si="74"/>
        <v>0.84663130663464525</v>
      </c>
      <c r="W130" s="42">
        <f t="shared" si="75"/>
        <v>0.83369227879060559</v>
      </c>
      <c r="X130" s="42">
        <f t="shared" si="76"/>
        <v>1.2939027844039663E-2</v>
      </c>
      <c r="Y130" s="42">
        <f t="shared" si="59"/>
        <v>3.5130650943832834E-3</v>
      </c>
      <c r="Z130" s="10">
        <f t="shared" si="77"/>
        <v>17.596518881278001</v>
      </c>
      <c r="AA130">
        <f t="shared" si="54"/>
        <v>5526628.4981724834</v>
      </c>
      <c r="AB130" s="10">
        <f t="shared" si="55"/>
        <v>5.5266284981724834</v>
      </c>
      <c r="AC130" s="10">
        <f t="shared" si="56"/>
        <v>5.4256284981724834</v>
      </c>
      <c r="AD130" s="3">
        <f t="shared" si="57"/>
        <v>786.89318320123039</v>
      </c>
      <c r="AI130" s="94">
        <f t="shared" si="58"/>
        <v>0.83369227879060559</v>
      </c>
    </row>
    <row r="131" spans="2:35">
      <c r="B131" s="39">
        <f t="shared" si="60"/>
        <v>103</v>
      </c>
      <c r="C131" s="42">
        <f t="shared" si="61"/>
        <v>1.9389688249398882</v>
      </c>
      <c r="D131" s="10">
        <f t="shared" si="62"/>
        <v>13.761031175060133</v>
      </c>
      <c r="E131" s="40">
        <f t="shared" si="63"/>
        <v>18.877937649879733</v>
      </c>
      <c r="F131" s="40">
        <f t="shared" si="64"/>
        <v>46.4</v>
      </c>
      <c r="G131" s="3">
        <f t="shared" si="65"/>
        <v>405.6103117506006</v>
      </c>
      <c r="H131" s="3">
        <f t="shared" si="66"/>
        <v>134.69012151470801</v>
      </c>
      <c r="I131">
        <f t="shared" si="48"/>
        <v>1.3469012151470802E-4</v>
      </c>
      <c r="J131" s="4">
        <f t="shared" si="67"/>
        <v>287.19382100938924</v>
      </c>
      <c r="K131" s="40">
        <f t="shared" si="68"/>
        <v>2.1322560094210621</v>
      </c>
      <c r="L131" s="40">
        <f t="shared" si="49"/>
        <v>3.8677439905789379</v>
      </c>
      <c r="M131" s="10">
        <f t="shared" si="69"/>
        <v>5.5266284981724834</v>
      </c>
      <c r="N131" s="10">
        <f t="shared" si="50"/>
        <v>3.8408799049960156</v>
      </c>
      <c r="O131" s="10">
        <f t="shared" si="51"/>
        <v>0.68820000000000003</v>
      </c>
      <c r="P131" s="10">
        <f t="shared" si="70"/>
        <v>12.456381112350323</v>
      </c>
      <c r="Q131" s="42">
        <f t="shared" si="71"/>
        <v>0.17729174169554807</v>
      </c>
      <c r="R131" s="4">
        <f t="shared" si="72"/>
        <v>572329.68014643376</v>
      </c>
      <c r="S131">
        <f t="shared" si="52"/>
        <v>5.7232968014643375E-4</v>
      </c>
      <c r="T131" s="41">
        <f t="shared" si="53"/>
        <v>2.003636862103565E-4</v>
      </c>
      <c r="U131" s="42">
        <f t="shared" si="73"/>
        <v>1.0216370955453915</v>
      </c>
      <c r="V131" s="42">
        <f t="shared" si="74"/>
        <v>0.84834076309049944</v>
      </c>
      <c r="W131" s="42">
        <f t="shared" si="75"/>
        <v>0.83535104404101301</v>
      </c>
      <c r="X131" s="42">
        <f t="shared" si="76"/>
        <v>1.2989719049486426E-2</v>
      </c>
      <c r="Y131" s="42">
        <f t="shared" si="59"/>
        <v>3.5326960514117239E-3</v>
      </c>
      <c r="Z131" s="10">
        <f t="shared" si="77"/>
        <v>17.631418737738937</v>
      </c>
      <c r="AA131">
        <f t="shared" si="54"/>
        <v>5537389.3570147427</v>
      </c>
      <c r="AB131" s="10">
        <f t="shared" si="55"/>
        <v>5.5373893570147423</v>
      </c>
      <c r="AC131" s="10">
        <f t="shared" si="56"/>
        <v>5.4363893570147424</v>
      </c>
      <c r="AD131" s="3">
        <f t="shared" si="57"/>
        <v>788.45385888538692</v>
      </c>
      <c r="AI131" s="94">
        <f t="shared" si="58"/>
        <v>0.83535104404101301</v>
      </c>
    </row>
    <row r="132" spans="2:35">
      <c r="B132" s="39">
        <f t="shared" si="60"/>
        <v>104</v>
      </c>
      <c r="C132" s="42">
        <f t="shared" si="61"/>
        <v>1.9577937649878483</v>
      </c>
      <c r="D132" s="10">
        <f t="shared" si="62"/>
        <v>13.742206235012173</v>
      </c>
      <c r="E132" s="40">
        <f t="shared" si="63"/>
        <v>18.915587529975653</v>
      </c>
      <c r="F132" s="40">
        <f t="shared" si="64"/>
        <v>46.4</v>
      </c>
      <c r="G132" s="3">
        <f t="shared" si="65"/>
        <v>405.422062350121</v>
      </c>
      <c r="H132" s="3">
        <f t="shared" si="66"/>
        <v>134.69012151470801</v>
      </c>
      <c r="I132">
        <f t="shared" si="48"/>
        <v>1.3469012151470802E-4</v>
      </c>
      <c r="J132" s="4">
        <f t="shared" si="67"/>
        <v>288.31138109249196</v>
      </c>
      <c r="K132" s="40">
        <f t="shared" si="68"/>
        <v>2.1405532777770095</v>
      </c>
      <c r="L132" s="40">
        <f t="shared" si="49"/>
        <v>3.8594467222229905</v>
      </c>
      <c r="M132" s="10">
        <f t="shared" si="69"/>
        <v>5.5373893570147423</v>
      </c>
      <c r="N132" s="10">
        <f t="shared" si="50"/>
        <v>3.8408799049960156</v>
      </c>
      <c r="O132" s="10">
        <f t="shared" si="51"/>
        <v>0.68820000000000003</v>
      </c>
      <c r="P132" s="10">
        <f t="shared" si="70"/>
        <v>12.473067467363043</v>
      </c>
      <c r="Q132" s="42">
        <f t="shared" si="71"/>
        <v>0.17880098872697936</v>
      </c>
      <c r="R132" s="4">
        <f t="shared" si="72"/>
        <v>571610.97044908023</v>
      </c>
      <c r="S132">
        <f t="shared" si="52"/>
        <v>5.7161097044908021E-4</v>
      </c>
      <c r="T132" s="41">
        <f t="shared" si="53"/>
        <v>2.0108239590771004E-4</v>
      </c>
      <c r="U132" s="42">
        <f t="shared" si="73"/>
        <v>1.0203541628001307</v>
      </c>
      <c r="V132" s="42">
        <f t="shared" si="74"/>
        <v>0.85004821513158357</v>
      </c>
      <c r="W132" s="42">
        <f t="shared" si="75"/>
        <v>0.83700782807473129</v>
      </c>
      <c r="X132" s="42">
        <f t="shared" si="76"/>
        <v>1.3040387056852287E-2</v>
      </c>
      <c r="Y132" s="42">
        <f t="shared" si="59"/>
        <v>3.5523772168659933E-3</v>
      </c>
      <c r="Z132" s="10">
        <f t="shared" si="77"/>
        <v>17.666276557080675</v>
      </c>
      <c r="AA132">
        <f t="shared" si="54"/>
        <v>5548137.2543278811</v>
      </c>
      <c r="AB132" s="10">
        <f t="shared" si="55"/>
        <v>5.5481372543278811</v>
      </c>
      <c r="AC132" s="10">
        <f t="shared" si="56"/>
        <v>5.4471372543278811</v>
      </c>
      <c r="AD132" s="3">
        <f t="shared" si="57"/>
        <v>790.01265472485591</v>
      </c>
      <c r="AI132" s="94">
        <f t="shared" si="58"/>
        <v>0.83700782807473129</v>
      </c>
    </row>
    <row r="133" spans="2:35">
      <c r="B133" s="39">
        <f t="shared" si="60"/>
        <v>105</v>
      </c>
      <c r="C133" s="42">
        <f t="shared" si="61"/>
        <v>1.9766187050358084</v>
      </c>
      <c r="D133" s="10">
        <f t="shared" si="62"/>
        <v>13.723381294964213</v>
      </c>
      <c r="E133" s="40">
        <f t="shared" si="63"/>
        <v>18.953237410071573</v>
      </c>
      <c r="F133" s="40">
        <f t="shared" si="64"/>
        <v>46.4</v>
      </c>
      <c r="G133" s="3">
        <f t="shared" si="65"/>
        <v>405.23381294964139</v>
      </c>
      <c r="H133" s="3">
        <f t="shared" si="66"/>
        <v>134.69012151470801</v>
      </c>
      <c r="I133">
        <f t="shared" si="48"/>
        <v>1.3469012151470802E-4</v>
      </c>
      <c r="J133" s="4">
        <f t="shared" si="67"/>
        <v>289.43116780054834</v>
      </c>
      <c r="K133" s="40">
        <f t="shared" si="68"/>
        <v>2.148867077597393</v>
      </c>
      <c r="L133" s="40">
        <f t="shared" si="49"/>
        <v>3.851132922402607</v>
      </c>
      <c r="M133" s="10">
        <f t="shared" si="69"/>
        <v>5.5481372543278811</v>
      </c>
      <c r="N133" s="10">
        <f t="shared" si="50"/>
        <v>3.8408799049960156</v>
      </c>
      <c r="O133" s="10">
        <f t="shared" si="51"/>
        <v>0.68820000000000003</v>
      </c>
      <c r="P133" s="10">
        <f t="shared" si="70"/>
        <v>12.489723634185955</v>
      </c>
      <c r="Q133" s="42">
        <f t="shared" si="71"/>
        <v>0.18030822304211136</v>
      </c>
      <c r="R133" s="4">
        <f t="shared" si="72"/>
        <v>570891.77920803789</v>
      </c>
      <c r="S133">
        <f t="shared" si="52"/>
        <v>5.7089177920803785E-4</v>
      </c>
      <c r="T133" s="41">
        <f t="shared" si="53"/>
        <v>2.018015871487524E-4</v>
      </c>
      <c r="U133" s="42">
        <f t="shared" si="73"/>
        <v>1.0190703704753081</v>
      </c>
      <c r="V133" s="42">
        <f t="shared" si="74"/>
        <v>0.85175364701680911</v>
      </c>
      <c r="W133" s="42">
        <f t="shared" si="75"/>
        <v>0.83866261650058815</v>
      </c>
      <c r="X133" s="42">
        <f t="shared" si="76"/>
        <v>1.3091030516220958E-2</v>
      </c>
      <c r="Y133" s="42">
        <f t="shared" si="59"/>
        <v>3.5721084672804817E-3</v>
      </c>
      <c r="Z133" s="10">
        <f t="shared" si="77"/>
        <v>17.701092036741027</v>
      </c>
      <c r="AA133">
        <f t="shared" si="54"/>
        <v>5558872.0968212867</v>
      </c>
      <c r="AB133" s="10">
        <f t="shared" si="55"/>
        <v>5.558872096821287</v>
      </c>
      <c r="AC133" s="10">
        <f t="shared" si="56"/>
        <v>5.457872096821287</v>
      </c>
      <c r="AD133" s="3">
        <f t="shared" si="57"/>
        <v>791.56955718945414</v>
      </c>
      <c r="AI133" s="94">
        <f t="shared" si="58"/>
        <v>0.83866261650058815</v>
      </c>
    </row>
    <row r="134" spans="2:35">
      <c r="B134" s="39">
        <f t="shared" si="60"/>
        <v>106</v>
      </c>
      <c r="C134" s="42">
        <f t="shared" si="61"/>
        <v>1.9954436450837685</v>
      </c>
      <c r="D134" s="10">
        <f t="shared" si="62"/>
        <v>13.704556354916253</v>
      </c>
      <c r="E134" s="40">
        <f t="shared" si="63"/>
        <v>18.990887290167493</v>
      </c>
      <c r="F134" s="40">
        <f t="shared" si="64"/>
        <v>46.4</v>
      </c>
      <c r="G134" s="3">
        <f t="shared" si="65"/>
        <v>405.04556354916178</v>
      </c>
      <c r="H134" s="3">
        <f t="shared" si="66"/>
        <v>134.69012151470801</v>
      </c>
      <c r="I134">
        <f t="shared" si="48"/>
        <v>1.3469012151470802E-4</v>
      </c>
      <c r="J134" s="4">
        <f t="shared" si="67"/>
        <v>290.55318113355838</v>
      </c>
      <c r="K134" s="40">
        <f t="shared" si="68"/>
        <v>2.1571974088822117</v>
      </c>
      <c r="L134" s="40">
        <f t="shared" si="49"/>
        <v>3.8428025911177883</v>
      </c>
      <c r="M134" s="10">
        <f t="shared" si="69"/>
        <v>5.558872096821287</v>
      </c>
      <c r="N134" s="10">
        <f t="shared" si="50"/>
        <v>3.8408799049960156</v>
      </c>
      <c r="O134" s="10">
        <f t="shared" si="51"/>
        <v>0.68820000000000003</v>
      </c>
      <c r="P134" s="10">
        <f t="shared" si="70"/>
        <v>12.506349530426091</v>
      </c>
      <c r="Q134" s="42">
        <f t="shared" si="71"/>
        <v>0.18181345364534707</v>
      </c>
      <c r="R134" s="4">
        <f t="shared" si="72"/>
        <v>570172.10768078931</v>
      </c>
      <c r="S134">
        <f t="shared" si="52"/>
        <v>5.7017210768078928E-4</v>
      </c>
      <c r="T134" s="41">
        <f t="shared" si="53"/>
        <v>2.0252125867600097E-4</v>
      </c>
      <c r="U134" s="42">
        <f t="shared" si="73"/>
        <v>1.0177857208155929</v>
      </c>
      <c r="V134" s="42">
        <f t="shared" si="74"/>
        <v>0.85345704302959324</v>
      </c>
      <c r="W134" s="42">
        <f t="shared" si="75"/>
        <v>0.84031539495519536</v>
      </c>
      <c r="X134" s="42">
        <f t="shared" si="76"/>
        <v>1.3141648074397883E-2</v>
      </c>
      <c r="Y134" s="42">
        <f t="shared" si="59"/>
        <v>3.5918896781390189E-3</v>
      </c>
      <c r="Z134" s="10">
        <f t="shared" si="77"/>
        <v>17.735864874736048</v>
      </c>
      <c r="AA134">
        <f t="shared" si="54"/>
        <v>5569593.7913826387</v>
      </c>
      <c r="AB134" s="10">
        <f t="shared" si="55"/>
        <v>5.5695937913826388</v>
      </c>
      <c r="AC134" s="10">
        <f t="shared" si="56"/>
        <v>5.4685937913826388</v>
      </c>
      <c r="AD134" s="3">
        <f t="shared" si="57"/>
        <v>793.12455277485697</v>
      </c>
      <c r="AI134" s="94">
        <f t="shared" si="58"/>
        <v>0.84031539495519536</v>
      </c>
    </row>
    <row r="135" spans="2:35">
      <c r="B135" s="39">
        <f t="shared" si="60"/>
        <v>107</v>
      </c>
      <c r="C135" s="42">
        <f t="shared" si="61"/>
        <v>2.0142685851317284</v>
      </c>
      <c r="D135" s="10">
        <f t="shared" si="62"/>
        <v>13.685731414868293</v>
      </c>
      <c r="E135" s="40">
        <f t="shared" si="63"/>
        <v>19.028537170263412</v>
      </c>
      <c r="F135" s="40">
        <f t="shared" si="64"/>
        <v>46.4</v>
      </c>
      <c r="G135" s="3">
        <f t="shared" si="65"/>
        <v>404.85731414868218</v>
      </c>
      <c r="H135" s="3">
        <f t="shared" si="66"/>
        <v>134.69012151470801</v>
      </c>
      <c r="I135">
        <f t="shared" si="48"/>
        <v>1.3469012151470802E-4</v>
      </c>
      <c r="J135" s="4">
        <f t="shared" si="67"/>
        <v>291.67742109152232</v>
      </c>
      <c r="K135" s="40">
        <f t="shared" si="68"/>
        <v>2.1655442716314681</v>
      </c>
      <c r="L135" s="40">
        <f t="shared" si="49"/>
        <v>3.8344557283685319</v>
      </c>
      <c r="M135" s="10">
        <f t="shared" si="69"/>
        <v>5.5695937913826388</v>
      </c>
      <c r="N135" s="10">
        <f t="shared" si="50"/>
        <v>3.8408799049960156</v>
      </c>
      <c r="O135" s="10">
        <f t="shared" si="51"/>
        <v>0.68820000000000003</v>
      </c>
      <c r="P135" s="10">
        <f t="shared" si="70"/>
        <v>12.522945073970604</v>
      </c>
      <c r="Q135" s="42">
        <f t="shared" si="71"/>
        <v>0.18331668950055244</v>
      </c>
      <c r="R135" s="4">
        <f t="shared" si="72"/>
        <v>569451.95712481672</v>
      </c>
      <c r="S135">
        <f t="shared" si="52"/>
        <v>5.6945195712481669E-4</v>
      </c>
      <c r="T135" s="41">
        <f t="shared" si="53"/>
        <v>2.0324140923197356E-4</v>
      </c>
      <c r="U135" s="42">
        <f t="shared" si="73"/>
        <v>1.016500216065654</v>
      </c>
      <c r="V135" s="42">
        <f t="shared" si="74"/>
        <v>0.85515838747959672</v>
      </c>
      <c r="W135" s="42">
        <f t="shared" si="75"/>
        <v>0.84196614910261469</v>
      </c>
      <c r="X135" s="42">
        <f t="shared" si="76"/>
        <v>1.3192238376982024E-2</v>
      </c>
      <c r="Y135" s="42">
        <f t="shared" si="59"/>
        <v>3.6117207238777144E-3</v>
      </c>
      <c r="Z135" s="10">
        <f t="shared" si="77"/>
        <v>17.770594769668254</v>
      </c>
      <c r="AA135">
        <f t="shared" si="54"/>
        <v>5580302.2450804431</v>
      </c>
      <c r="AB135" s="10">
        <f t="shared" si="55"/>
        <v>5.5803022450804427</v>
      </c>
      <c r="AC135" s="10">
        <f t="shared" si="56"/>
        <v>5.4793022450804427</v>
      </c>
      <c r="AD135" s="3">
        <f t="shared" si="57"/>
        <v>794.67762800296487</v>
      </c>
      <c r="AI135" s="94">
        <f t="shared" si="58"/>
        <v>0.84196614910261469</v>
      </c>
    </row>
    <row r="136" spans="2:35">
      <c r="B136" s="39">
        <f t="shared" si="60"/>
        <v>108</v>
      </c>
      <c r="C136" s="42">
        <f t="shared" si="61"/>
        <v>2.0330935251796882</v>
      </c>
      <c r="D136" s="10">
        <f t="shared" si="62"/>
        <v>13.666906474820333</v>
      </c>
      <c r="E136" s="40">
        <f t="shared" si="63"/>
        <v>19.066187050359332</v>
      </c>
      <c r="F136" s="40">
        <f t="shared" si="64"/>
        <v>46.4</v>
      </c>
      <c r="G136" s="3">
        <f t="shared" si="65"/>
        <v>404.66906474820257</v>
      </c>
      <c r="H136" s="3">
        <f t="shared" si="66"/>
        <v>134.69012151470801</v>
      </c>
      <c r="I136">
        <f t="shared" si="48"/>
        <v>1.3469012151470802E-4</v>
      </c>
      <c r="J136" s="4">
        <f t="shared" si="67"/>
        <v>292.80388767444015</v>
      </c>
      <c r="K136" s="40">
        <f t="shared" si="68"/>
        <v>2.1739076658451619</v>
      </c>
      <c r="L136" s="40">
        <f t="shared" si="49"/>
        <v>3.8260923341548381</v>
      </c>
      <c r="M136" s="10">
        <f t="shared" si="69"/>
        <v>5.5803022450804427</v>
      </c>
      <c r="N136" s="10">
        <f t="shared" si="50"/>
        <v>3.8408799049960156</v>
      </c>
      <c r="O136" s="10">
        <f t="shared" si="51"/>
        <v>0.68820000000000003</v>
      </c>
      <c r="P136" s="10">
        <f t="shared" si="70"/>
        <v>12.539510182989293</v>
      </c>
      <c r="Q136" s="42">
        <f t="shared" si="71"/>
        <v>0.18481793953131501</v>
      </c>
      <c r="R136" s="4">
        <f t="shared" si="72"/>
        <v>568731.32879760279</v>
      </c>
      <c r="S136">
        <f t="shared" si="52"/>
        <v>5.6873132879760281E-4</v>
      </c>
      <c r="T136" s="41">
        <f t="shared" si="53"/>
        <v>2.0396203755918745E-4</v>
      </c>
      <c r="U136" s="42">
        <f t="shared" si="73"/>
        <v>1.0152138584701609</v>
      </c>
      <c r="V136" s="42">
        <f t="shared" si="74"/>
        <v>0.85685766470206315</v>
      </c>
      <c r="W136" s="42">
        <f t="shared" si="75"/>
        <v>0.84361486463474866</v>
      </c>
      <c r="X136" s="42">
        <f t="shared" si="76"/>
        <v>1.3242800067314486E-2</v>
      </c>
      <c r="Y136" s="42">
        <f t="shared" si="59"/>
        <v>3.6316014778861529E-3</v>
      </c>
      <c r="Z136" s="10">
        <f t="shared" si="77"/>
        <v>17.805281420726658</v>
      </c>
      <c r="AA136">
        <f t="shared" si="54"/>
        <v>5590997.3651640452</v>
      </c>
      <c r="AB136" s="10">
        <f t="shared" si="55"/>
        <v>5.5909973651640454</v>
      </c>
      <c r="AC136" s="10">
        <f t="shared" si="56"/>
        <v>5.4899973651640455</v>
      </c>
      <c r="AD136" s="3">
        <f t="shared" si="57"/>
        <v>796.22876942190646</v>
      </c>
      <c r="AI136" s="94">
        <f t="shared" si="58"/>
        <v>0.84361486463474866</v>
      </c>
    </row>
    <row r="137" spans="2:35">
      <c r="B137" s="39">
        <f t="shared" si="60"/>
        <v>109</v>
      </c>
      <c r="C137" s="42">
        <f t="shared" si="61"/>
        <v>2.0519184652276481</v>
      </c>
      <c r="D137" s="10">
        <f t="shared" si="62"/>
        <v>13.648081534772373</v>
      </c>
      <c r="E137" s="40">
        <f t="shared" si="63"/>
        <v>19.103836930455252</v>
      </c>
      <c r="F137" s="40">
        <f t="shared" si="64"/>
        <v>46.4</v>
      </c>
      <c r="G137" s="3">
        <f t="shared" si="65"/>
        <v>404.48081534772297</v>
      </c>
      <c r="H137" s="3">
        <f t="shared" si="66"/>
        <v>134.69012151470801</v>
      </c>
      <c r="I137">
        <f t="shared" si="48"/>
        <v>1.3469012151470802E-4</v>
      </c>
      <c r="J137" s="4">
        <f t="shared" si="67"/>
        <v>293.93258088231164</v>
      </c>
      <c r="K137" s="40">
        <f t="shared" si="68"/>
        <v>2.1822875915232918</v>
      </c>
      <c r="L137" s="40">
        <f t="shared" si="49"/>
        <v>3.8177124084767082</v>
      </c>
      <c r="M137" s="10">
        <f t="shared" si="69"/>
        <v>5.5909973651640454</v>
      </c>
      <c r="N137" s="10">
        <f t="shared" si="50"/>
        <v>3.8408799049960156</v>
      </c>
      <c r="O137" s="10">
        <f t="shared" si="51"/>
        <v>0.68820000000000003</v>
      </c>
      <c r="P137" s="10">
        <f t="shared" si="70"/>
        <v>12.556044775933174</v>
      </c>
      <c r="Q137" s="42">
        <f t="shared" si="71"/>
        <v>0.18631721262120099</v>
      </c>
      <c r="R137" s="4">
        <f t="shared" si="72"/>
        <v>568010.22395662987</v>
      </c>
      <c r="S137">
        <f t="shared" si="52"/>
        <v>5.6801022395662991E-4</v>
      </c>
      <c r="T137" s="41">
        <f t="shared" si="53"/>
        <v>2.0468314240016034E-4</v>
      </c>
      <c r="U137" s="42">
        <f t="shared" si="73"/>
        <v>1.0139266502737823</v>
      </c>
      <c r="V137" s="42">
        <f t="shared" si="74"/>
        <v>0.85855485905940565</v>
      </c>
      <c r="W137" s="42">
        <f t="shared" si="75"/>
        <v>0.84526152727134285</v>
      </c>
      <c r="X137" s="42">
        <f t="shared" si="76"/>
        <v>1.3293331788062801E-2</v>
      </c>
      <c r="Y137" s="42">
        <f t="shared" si="59"/>
        <v>3.6515318125109214E-3</v>
      </c>
      <c r="Z137" s="10">
        <f t="shared" si="77"/>
        <v>17.839924527697992</v>
      </c>
      <c r="AA137">
        <f t="shared" si="54"/>
        <v>5601679.0590670863</v>
      </c>
      <c r="AB137" s="10">
        <f t="shared" si="55"/>
        <v>5.6016790590670862</v>
      </c>
      <c r="AC137" s="10">
        <f t="shared" si="56"/>
        <v>5.5006790590670862</v>
      </c>
      <c r="AD137" s="3">
        <f t="shared" si="57"/>
        <v>797.77796360653895</v>
      </c>
      <c r="AI137" s="94">
        <f t="shared" si="58"/>
        <v>0.84526152727134285</v>
      </c>
    </row>
    <row r="138" spans="2:35">
      <c r="B138" s="39">
        <f t="shared" si="60"/>
        <v>110</v>
      </c>
      <c r="C138" s="42">
        <f t="shared" si="61"/>
        <v>2.070743405275608</v>
      </c>
      <c r="D138" s="10">
        <f t="shared" si="62"/>
        <v>13.629256594724414</v>
      </c>
      <c r="E138" s="40">
        <f t="shared" si="63"/>
        <v>19.141486810551172</v>
      </c>
      <c r="F138" s="40">
        <f t="shared" si="64"/>
        <v>46.4</v>
      </c>
      <c r="G138" s="3">
        <f t="shared" si="65"/>
        <v>404.29256594724336</v>
      </c>
      <c r="H138" s="3">
        <f t="shared" si="66"/>
        <v>134.69012151470801</v>
      </c>
      <c r="I138">
        <f t="shared" si="48"/>
        <v>1.3469012151470802E-4</v>
      </c>
      <c r="J138" s="4">
        <f t="shared" si="67"/>
        <v>295.06350071513702</v>
      </c>
      <c r="K138" s="40">
        <f t="shared" si="68"/>
        <v>2.1906840486658585</v>
      </c>
      <c r="L138" s="40">
        <f t="shared" si="49"/>
        <v>3.8093159513341415</v>
      </c>
      <c r="M138" s="10">
        <f t="shared" si="69"/>
        <v>5.6016790590670862</v>
      </c>
      <c r="N138" s="10">
        <f t="shared" si="50"/>
        <v>3.8408799049960156</v>
      </c>
      <c r="O138" s="10">
        <f t="shared" si="51"/>
        <v>0.68820000000000003</v>
      </c>
      <c r="P138" s="10">
        <f t="shared" si="70"/>
        <v>12.572548771538422</v>
      </c>
      <c r="Q138" s="42">
        <f t="shared" si="71"/>
        <v>0.18781451761401005</v>
      </c>
      <c r="R138" s="4">
        <f t="shared" si="72"/>
        <v>567288.64385938039</v>
      </c>
      <c r="S138">
        <f t="shared" si="52"/>
        <v>5.6728864385938041E-4</v>
      </c>
      <c r="T138" s="41">
        <f t="shared" si="53"/>
        <v>2.0540472249740984E-4</v>
      </c>
      <c r="U138" s="42">
        <f t="shared" si="73"/>
        <v>1.012638593721187</v>
      </c>
      <c r="V138" s="42">
        <f t="shared" si="74"/>
        <v>0.86024995493986411</v>
      </c>
      <c r="W138" s="42">
        <f t="shared" si="75"/>
        <v>0.84690612276051747</v>
      </c>
      <c r="X138" s="42">
        <f t="shared" si="76"/>
        <v>1.3343832179346649E-2</v>
      </c>
      <c r="Y138" s="42">
        <f t="shared" si="59"/>
        <v>3.6715115990562635E-3</v>
      </c>
      <c r="Z138" s="10">
        <f t="shared" si="77"/>
        <v>17.874523790963771</v>
      </c>
      <c r="AA138">
        <f t="shared" si="54"/>
        <v>5612347.2344066026</v>
      </c>
      <c r="AB138" s="10">
        <f t="shared" si="55"/>
        <v>5.6123472344066023</v>
      </c>
      <c r="AC138" s="10">
        <f t="shared" si="56"/>
        <v>5.5113472344066023</v>
      </c>
      <c r="AD138" s="3">
        <f t="shared" si="57"/>
        <v>799.32519715831802</v>
      </c>
      <c r="AI138" s="94">
        <f t="shared" si="58"/>
        <v>0.84690612276051747</v>
      </c>
    </row>
    <row r="139" spans="2:35">
      <c r="B139" s="39">
        <f t="shared" si="60"/>
        <v>111</v>
      </c>
      <c r="C139" s="42">
        <f t="shared" si="61"/>
        <v>2.0895683453235678</v>
      </c>
      <c r="D139" s="10">
        <f t="shared" si="62"/>
        <v>13.610431654676454</v>
      </c>
      <c r="E139" s="40">
        <f t="shared" si="63"/>
        <v>19.179136690647091</v>
      </c>
      <c r="F139" s="40">
        <f t="shared" si="64"/>
        <v>46.4</v>
      </c>
      <c r="G139" s="3">
        <f t="shared" si="65"/>
        <v>404.10431654676376</v>
      </c>
      <c r="H139" s="3">
        <f t="shared" si="66"/>
        <v>134.69012151470801</v>
      </c>
      <c r="I139">
        <f t="shared" si="48"/>
        <v>1.3469012151470802E-4</v>
      </c>
      <c r="J139" s="4">
        <f t="shared" si="67"/>
        <v>296.1966471729163</v>
      </c>
      <c r="K139" s="40">
        <f t="shared" si="68"/>
        <v>2.1990970372728631</v>
      </c>
      <c r="L139" s="40">
        <f t="shared" si="49"/>
        <v>3.8009029627271369</v>
      </c>
      <c r="M139" s="10">
        <f t="shared" si="69"/>
        <v>5.6123472344066023</v>
      </c>
      <c r="N139" s="10">
        <f t="shared" si="50"/>
        <v>3.8408799049960156</v>
      </c>
      <c r="O139" s="10">
        <f t="shared" si="51"/>
        <v>0.68820000000000003</v>
      </c>
      <c r="P139" s="10">
        <f t="shared" si="70"/>
        <v>12.589022088823588</v>
      </c>
      <c r="Q139" s="42">
        <f t="shared" si="71"/>
        <v>0.18930986331402852</v>
      </c>
      <c r="R139" s="4">
        <f t="shared" si="72"/>
        <v>566566.5897633367</v>
      </c>
      <c r="S139">
        <f t="shared" si="52"/>
        <v>5.665665897633367E-4</v>
      </c>
      <c r="T139" s="41">
        <f t="shared" si="53"/>
        <v>2.0612677659345355E-4</v>
      </c>
      <c r="U139" s="42">
        <f t="shared" si="73"/>
        <v>1.0113496910570441</v>
      </c>
      <c r="V139" s="42">
        <f t="shared" si="74"/>
        <v>0.86194293675838596</v>
      </c>
      <c r="W139" s="42">
        <f t="shared" si="75"/>
        <v>0.84854863687862914</v>
      </c>
      <c r="X139" s="42">
        <f t="shared" si="76"/>
        <v>1.3394299879756821E-2</v>
      </c>
      <c r="Y139" s="42">
        <f t="shared" si="59"/>
        <v>3.6915407077862156E-3</v>
      </c>
      <c r="Z139" s="10">
        <f t="shared" si="77"/>
        <v>17.909078911504487</v>
      </c>
      <c r="AA139">
        <f t="shared" si="54"/>
        <v>5623001.7989843152</v>
      </c>
      <c r="AB139" s="10">
        <f t="shared" si="55"/>
        <v>5.6230017989843155</v>
      </c>
      <c r="AC139" s="10">
        <f t="shared" si="56"/>
        <v>5.5220017989843155</v>
      </c>
      <c r="AD139" s="3">
        <f t="shared" si="57"/>
        <v>800.87045670548446</v>
      </c>
      <c r="AI139" s="94">
        <f t="shared" si="58"/>
        <v>0.84854863687862914</v>
      </c>
    </row>
    <row r="140" spans="2:35">
      <c r="B140" s="39">
        <f t="shared" si="60"/>
        <v>112</v>
      </c>
      <c r="C140" s="42">
        <f t="shared" si="61"/>
        <v>2.1083932853715277</v>
      </c>
      <c r="D140" s="10">
        <f t="shared" si="62"/>
        <v>13.591606714628494</v>
      </c>
      <c r="E140" s="40">
        <f t="shared" si="63"/>
        <v>19.216786570743011</v>
      </c>
      <c r="F140" s="40">
        <f t="shared" si="64"/>
        <v>46.4</v>
      </c>
      <c r="G140" s="3">
        <f t="shared" si="65"/>
        <v>403.91606714628415</v>
      </c>
      <c r="H140" s="3">
        <f t="shared" si="66"/>
        <v>134.69012151470801</v>
      </c>
      <c r="I140">
        <f t="shared" si="48"/>
        <v>1.3469012151470802E-4</v>
      </c>
      <c r="J140" s="4">
        <f t="shared" si="67"/>
        <v>297.33202025564924</v>
      </c>
      <c r="K140" s="40">
        <f t="shared" si="68"/>
        <v>2.2075265573443033</v>
      </c>
      <c r="L140" s="40">
        <f t="shared" si="49"/>
        <v>3.7924734426556967</v>
      </c>
      <c r="M140" s="10">
        <f t="shared" si="69"/>
        <v>5.6230017989843155</v>
      </c>
      <c r="N140" s="10">
        <f t="shared" si="50"/>
        <v>3.8408799049960156</v>
      </c>
      <c r="O140" s="10">
        <f t="shared" si="51"/>
        <v>0.68820000000000003</v>
      </c>
      <c r="P140" s="10">
        <f t="shared" si="70"/>
        <v>12.605464647090155</v>
      </c>
      <c r="Q140" s="42">
        <f t="shared" si="71"/>
        <v>0.19080325848628071</v>
      </c>
      <c r="R140" s="4">
        <f t="shared" si="72"/>
        <v>565844.06292598136</v>
      </c>
      <c r="S140">
        <f t="shared" si="52"/>
        <v>5.658440629259814E-4</v>
      </c>
      <c r="T140" s="41">
        <f t="shared" si="53"/>
        <v>2.0684930343080885E-4</v>
      </c>
      <c r="U140" s="42">
        <f t="shared" si="73"/>
        <v>1.010059944526023</v>
      </c>
      <c r="V140" s="42">
        <f t="shared" si="74"/>
        <v>0.86363378895622533</v>
      </c>
      <c r="W140" s="42">
        <f t="shared" si="75"/>
        <v>0.85018905543046941</v>
      </c>
      <c r="X140" s="42">
        <f t="shared" si="76"/>
        <v>1.3444733525755925E-2</v>
      </c>
      <c r="Y140" s="42">
        <f t="shared" si="59"/>
        <v>3.7116190079257965E-3</v>
      </c>
      <c r="Z140" s="10">
        <f t="shared" si="77"/>
        <v>17.943589590899126</v>
      </c>
      <c r="AA140">
        <f t="shared" si="54"/>
        <v>5633642.6607864788</v>
      </c>
      <c r="AB140" s="10">
        <f t="shared" si="55"/>
        <v>5.6336426607864789</v>
      </c>
      <c r="AC140" s="10">
        <f t="shared" si="56"/>
        <v>5.5326426607864789</v>
      </c>
      <c r="AD140" s="3">
        <f t="shared" si="57"/>
        <v>802.41372890304262</v>
      </c>
      <c r="AI140" s="94">
        <f t="shared" si="58"/>
        <v>0.85018905543046941</v>
      </c>
    </row>
    <row r="141" spans="2:35">
      <c r="B141" s="39">
        <f t="shared" si="60"/>
        <v>113</v>
      </c>
      <c r="C141" s="42">
        <f t="shared" si="61"/>
        <v>2.1272182254194876</v>
      </c>
      <c r="D141" s="10">
        <f t="shared" si="62"/>
        <v>13.572781774580534</v>
      </c>
      <c r="E141" s="40">
        <f t="shared" si="63"/>
        <v>19.254436450838931</v>
      </c>
      <c r="F141" s="40">
        <f t="shared" si="64"/>
        <v>46.4</v>
      </c>
      <c r="G141" s="3">
        <f t="shared" si="65"/>
        <v>403.72781774580454</v>
      </c>
      <c r="H141" s="3">
        <f t="shared" si="66"/>
        <v>134.69012151470801</v>
      </c>
      <c r="I141">
        <f t="shared" si="48"/>
        <v>1.3469012151470802E-4</v>
      </c>
      <c r="J141" s="4">
        <f t="shared" si="67"/>
        <v>298.46961996333584</v>
      </c>
      <c r="K141" s="40">
        <f t="shared" si="68"/>
        <v>2.215972608880179</v>
      </c>
      <c r="L141" s="40">
        <f t="shared" si="49"/>
        <v>3.784027391119821</v>
      </c>
      <c r="M141" s="10">
        <f t="shared" si="69"/>
        <v>5.6336426607864789</v>
      </c>
      <c r="N141" s="10">
        <f t="shared" si="50"/>
        <v>3.8408799049960156</v>
      </c>
      <c r="O141" s="10">
        <f t="shared" si="51"/>
        <v>0.68820000000000003</v>
      </c>
      <c r="P141" s="10">
        <f t="shared" si="70"/>
        <v>12.621876365920928</v>
      </c>
      <c r="Q141" s="42">
        <f t="shared" si="71"/>
        <v>0.19229471185677857</v>
      </c>
      <c r="R141" s="4">
        <f t="shared" si="72"/>
        <v>565121.06460479693</v>
      </c>
      <c r="S141">
        <f t="shared" si="52"/>
        <v>5.6512106460479691E-4</v>
      </c>
      <c r="T141" s="41">
        <f t="shared" si="53"/>
        <v>2.0757230175199334E-4</v>
      </c>
      <c r="U141" s="42">
        <f t="shared" si="73"/>
        <v>1.0087693563727926</v>
      </c>
      <c r="V141" s="42">
        <f t="shared" si="74"/>
        <v>0.86532249600236999</v>
      </c>
      <c r="W141" s="42">
        <f t="shared" si="75"/>
        <v>0.85182736424924088</v>
      </c>
      <c r="X141" s="42">
        <f t="shared" si="76"/>
        <v>1.3495131753129108E-2</v>
      </c>
      <c r="Y141" s="42">
        <f t="shared" si="59"/>
        <v>3.7317463676643137E-3</v>
      </c>
      <c r="Z141" s="10">
        <f t="shared" si="77"/>
        <v>17.978055531334768</v>
      </c>
      <c r="AA141">
        <f t="shared" si="54"/>
        <v>5644269.7279868489</v>
      </c>
      <c r="AB141" s="10">
        <f t="shared" si="55"/>
        <v>5.644269727986849</v>
      </c>
      <c r="AC141" s="10">
        <f t="shared" si="56"/>
        <v>5.543269727986849</v>
      </c>
      <c r="AD141" s="3">
        <f t="shared" si="57"/>
        <v>803.95500043319055</v>
      </c>
      <c r="AI141" s="94">
        <f t="shared" si="58"/>
        <v>0.85182736424924088</v>
      </c>
    </row>
    <row r="142" spans="2:35">
      <c r="B142" s="39">
        <f t="shared" si="60"/>
        <v>114</v>
      </c>
      <c r="C142" s="42">
        <f t="shared" si="61"/>
        <v>2.1460431654674474</v>
      </c>
      <c r="D142" s="10">
        <f t="shared" si="62"/>
        <v>13.553956834532574</v>
      </c>
      <c r="E142" s="40">
        <f t="shared" si="63"/>
        <v>19.29208633093485</v>
      </c>
      <c r="F142" s="40">
        <f t="shared" si="64"/>
        <v>46.4</v>
      </c>
      <c r="G142" s="3">
        <f t="shared" si="65"/>
        <v>403.53956834532494</v>
      </c>
      <c r="H142" s="3">
        <f t="shared" si="66"/>
        <v>134.69012151470801</v>
      </c>
      <c r="I142">
        <f t="shared" si="48"/>
        <v>1.3469012151470802E-4</v>
      </c>
      <c r="J142" s="4">
        <f t="shared" si="67"/>
        <v>299.60944629597634</v>
      </c>
      <c r="K142" s="40">
        <f t="shared" si="68"/>
        <v>2.2244351918804921</v>
      </c>
      <c r="L142" s="40">
        <f t="shared" si="49"/>
        <v>3.7755648081195079</v>
      </c>
      <c r="M142" s="10">
        <f t="shared" si="69"/>
        <v>5.644269727986849</v>
      </c>
      <c r="N142" s="10">
        <f t="shared" si="50"/>
        <v>3.8408799049960156</v>
      </c>
      <c r="O142" s="10">
        <f t="shared" si="51"/>
        <v>0.68820000000000003</v>
      </c>
      <c r="P142" s="10">
        <f t="shared" si="70"/>
        <v>12.638257165183216</v>
      </c>
      <c r="Q142" s="42">
        <f t="shared" si="71"/>
        <v>0.19378423211276927</v>
      </c>
      <c r="R142" s="4">
        <f t="shared" si="72"/>
        <v>564397.59605726553</v>
      </c>
      <c r="S142">
        <f t="shared" si="52"/>
        <v>5.6439759605726551E-4</v>
      </c>
      <c r="T142" s="41">
        <f t="shared" si="53"/>
        <v>2.0829577029952474E-4</v>
      </c>
      <c r="U142" s="42">
        <f t="shared" si="73"/>
        <v>1.0074779288420219</v>
      </c>
      <c r="V142" s="42">
        <f t="shared" si="74"/>
        <v>0.86700904239249521</v>
      </c>
      <c r="W142" s="42">
        <f t="shared" si="75"/>
        <v>0.85346354919701461</v>
      </c>
      <c r="X142" s="42">
        <f t="shared" si="76"/>
        <v>1.3545493195480596E-2</v>
      </c>
      <c r="Y142" s="42">
        <f t="shared" si="59"/>
        <v>3.7519226541563662E-3</v>
      </c>
      <c r="Z142" s="10">
        <f t="shared" si="77"/>
        <v>18.012476435604928</v>
      </c>
      <c r="AA142">
        <f t="shared" si="54"/>
        <v>5654882.9089461658</v>
      </c>
      <c r="AB142" s="10">
        <f t="shared" si="55"/>
        <v>5.6548829089461661</v>
      </c>
      <c r="AC142" s="10">
        <f t="shared" si="56"/>
        <v>5.5538829089461661</v>
      </c>
      <c r="AD142" s="3">
        <f t="shared" si="57"/>
        <v>805.49425800524523</v>
      </c>
      <c r="AI142" s="94">
        <f t="shared" si="58"/>
        <v>0.85346354919701461</v>
      </c>
    </row>
    <row r="143" spans="2:35">
      <c r="B143" s="39">
        <f t="shared" si="60"/>
        <v>115</v>
      </c>
      <c r="C143" s="42">
        <f t="shared" si="61"/>
        <v>2.1648681055154073</v>
      </c>
      <c r="D143" s="10">
        <f t="shared" si="62"/>
        <v>13.535131894484614</v>
      </c>
      <c r="E143" s="40">
        <f t="shared" si="63"/>
        <v>19.32973621103077</v>
      </c>
      <c r="F143" s="40">
        <f t="shared" si="64"/>
        <v>46.4</v>
      </c>
      <c r="G143" s="3">
        <f t="shared" si="65"/>
        <v>403.35131894484533</v>
      </c>
      <c r="H143" s="3">
        <f t="shared" si="66"/>
        <v>134.69012151470801</v>
      </c>
      <c r="I143">
        <f t="shared" si="48"/>
        <v>1.3469012151470802E-4</v>
      </c>
      <c r="J143" s="4">
        <f t="shared" si="67"/>
        <v>300.75149925357073</v>
      </c>
      <c r="K143" s="40">
        <f t="shared" si="68"/>
        <v>2.232914306345243</v>
      </c>
      <c r="L143" s="40">
        <f t="shared" si="49"/>
        <v>3.767085693654757</v>
      </c>
      <c r="M143" s="10">
        <f t="shared" si="69"/>
        <v>5.6548829089461661</v>
      </c>
      <c r="N143" s="10">
        <f t="shared" si="50"/>
        <v>3.8408799049960156</v>
      </c>
      <c r="O143" s="10">
        <f t="shared" si="51"/>
        <v>0.68820000000000003</v>
      </c>
      <c r="P143" s="10">
        <f t="shared" si="70"/>
        <v>12.65460696502665</v>
      </c>
      <c r="Q143" s="42">
        <f t="shared" si="71"/>
        <v>0.19527182790298117</v>
      </c>
      <c r="R143" s="4">
        <f t="shared" si="72"/>
        <v>563673.65854086983</v>
      </c>
      <c r="S143">
        <f t="shared" si="52"/>
        <v>5.6367365854086983E-4</v>
      </c>
      <c r="T143" s="41">
        <f t="shared" si="53"/>
        <v>2.0901970781592042E-4</v>
      </c>
      <c r="U143" s="42">
        <f t="shared" si="73"/>
        <v>1.0061856641783797</v>
      </c>
      <c r="V143" s="42">
        <f t="shared" si="74"/>
        <v>0.86869341264948352</v>
      </c>
      <c r="W143" s="42">
        <f t="shared" si="75"/>
        <v>0.8550975961646512</v>
      </c>
      <c r="X143" s="42">
        <f t="shared" si="76"/>
        <v>1.3595816484832324E-2</v>
      </c>
      <c r="Y143" s="42">
        <f t="shared" si="59"/>
        <v>3.7721477335236962E-3</v>
      </c>
      <c r="Z143" s="10">
        <f t="shared" si="77"/>
        <v>18.046852007111948</v>
      </c>
      <c r="AA143">
        <f t="shared" si="54"/>
        <v>5665482.1122128926</v>
      </c>
      <c r="AB143" s="10">
        <f t="shared" si="55"/>
        <v>5.6654821122128922</v>
      </c>
      <c r="AC143" s="10">
        <f t="shared" si="56"/>
        <v>5.5644821122128922</v>
      </c>
      <c r="AD143" s="3">
        <f t="shared" si="57"/>
        <v>807.0314883557495</v>
      </c>
      <c r="AI143" s="94">
        <f t="shared" si="58"/>
        <v>0.8550975961646512</v>
      </c>
    </row>
    <row r="144" spans="2:35">
      <c r="B144" s="39">
        <f t="shared" si="60"/>
        <v>116</v>
      </c>
      <c r="C144" s="42">
        <f t="shared" si="61"/>
        <v>2.1836930455633672</v>
      </c>
      <c r="D144" s="10">
        <f t="shared" si="62"/>
        <v>13.516306954436654</v>
      </c>
      <c r="E144" s="40">
        <f t="shared" si="63"/>
        <v>19.36738609112669</v>
      </c>
      <c r="F144" s="40">
        <f t="shared" si="64"/>
        <v>46.4</v>
      </c>
      <c r="G144" s="3">
        <f t="shared" si="65"/>
        <v>403.16306954436573</v>
      </c>
      <c r="H144" s="3">
        <f t="shared" si="66"/>
        <v>134.69012151470801</v>
      </c>
      <c r="I144">
        <f t="shared" si="48"/>
        <v>1.3469012151470802E-4</v>
      </c>
      <c r="J144" s="4">
        <f t="shared" si="67"/>
        <v>301.89577883611901</v>
      </c>
      <c r="K144" s="40">
        <f t="shared" si="68"/>
        <v>2.2414099522744313</v>
      </c>
      <c r="L144" s="40">
        <f t="shared" si="49"/>
        <v>3.7585900477255687</v>
      </c>
      <c r="M144" s="10">
        <f t="shared" si="69"/>
        <v>5.6654821122128922</v>
      </c>
      <c r="N144" s="10">
        <f t="shared" si="50"/>
        <v>3.8408799049960156</v>
      </c>
      <c r="O144" s="10">
        <f t="shared" si="51"/>
        <v>0.68820000000000003</v>
      </c>
      <c r="P144" s="10">
        <f t="shared" si="70"/>
        <v>12.670925685882938</v>
      </c>
      <c r="Q144" s="42">
        <f t="shared" si="71"/>
        <v>0.19675750783786813</v>
      </c>
      <c r="R144" s="4">
        <f t="shared" si="72"/>
        <v>562949.25331309217</v>
      </c>
      <c r="S144">
        <f t="shared" si="52"/>
        <v>5.6294925331309216E-4</v>
      </c>
      <c r="T144" s="41">
        <f t="shared" si="53"/>
        <v>2.0974411304369809E-4</v>
      </c>
      <c r="U144" s="42">
        <f t="shared" si="73"/>
        <v>1.0048925646265352</v>
      </c>
      <c r="V144" s="42">
        <f t="shared" si="74"/>
        <v>0.87037559132338882</v>
      </c>
      <c r="W144" s="42">
        <f t="shared" si="75"/>
        <v>0.85672949107191343</v>
      </c>
      <c r="X144" s="42">
        <f t="shared" si="76"/>
        <v>1.364610025147539E-2</v>
      </c>
      <c r="Y144" s="42">
        <f t="shared" si="59"/>
        <v>3.7924214708567692E-3</v>
      </c>
      <c r="Z144" s="10">
        <f t="shared" si="77"/>
        <v>18.081181949867915</v>
      </c>
      <c r="AA144">
        <f t="shared" si="54"/>
        <v>5676067.2465234967</v>
      </c>
      <c r="AB144" s="10">
        <f t="shared" si="55"/>
        <v>5.6760672465234965</v>
      </c>
      <c r="AC144" s="10">
        <f t="shared" si="56"/>
        <v>5.5750672465234965</v>
      </c>
      <c r="AD144" s="3">
        <f t="shared" si="57"/>
        <v>808.56667824851297</v>
      </c>
      <c r="AI144" s="94">
        <f t="shared" si="58"/>
        <v>0.85672949107191343</v>
      </c>
    </row>
    <row r="145" spans="2:35">
      <c r="B145" s="39">
        <f t="shared" si="60"/>
        <v>117</v>
      </c>
      <c r="C145" s="42">
        <f t="shared" si="61"/>
        <v>2.2025179856113271</v>
      </c>
      <c r="D145" s="10">
        <f t="shared" si="62"/>
        <v>13.497482014388694</v>
      </c>
      <c r="E145" s="40">
        <f t="shared" si="63"/>
        <v>19.40503597122261</v>
      </c>
      <c r="F145" s="40">
        <f t="shared" si="64"/>
        <v>46.4</v>
      </c>
      <c r="G145" s="3">
        <f t="shared" si="65"/>
        <v>402.97482014388612</v>
      </c>
      <c r="H145" s="3">
        <f t="shared" si="66"/>
        <v>134.69012151470801</v>
      </c>
      <c r="I145">
        <f t="shared" si="48"/>
        <v>1.3469012151470802E-4</v>
      </c>
      <c r="J145" s="4">
        <f t="shared" si="67"/>
        <v>303.04228504362095</v>
      </c>
      <c r="K145" s="40">
        <f t="shared" si="68"/>
        <v>2.2499221296680547</v>
      </c>
      <c r="L145" s="40">
        <f t="shared" si="49"/>
        <v>3.7500778703319453</v>
      </c>
      <c r="M145" s="10">
        <f t="shared" si="69"/>
        <v>5.6760672465234965</v>
      </c>
      <c r="N145" s="10">
        <f t="shared" si="50"/>
        <v>3.8408799049960156</v>
      </c>
      <c r="O145" s="10">
        <f t="shared" si="51"/>
        <v>0.68820000000000003</v>
      </c>
      <c r="P145" s="10">
        <f t="shared" si="70"/>
        <v>12.687213248464941</v>
      </c>
      <c r="Q145" s="42">
        <f t="shared" si="71"/>
        <v>0.19824128048985204</v>
      </c>
      <c r="R145" s="4">
        <f t="shared" si="72"/>
        <v>562224.38163141499</v>
      </c>
      <c r="S145">
        <f t="shared" si="52"/>
        <v>5.62224381631415E-4</v>
      </c>
      <c r="T145" s="41">
        <f t="shared" si="53"/>
        <v>2.1046898472537525E-4</v>
      </c>
      <c r="U145" s="42">
        <f t="shared" si="73"/>
        <v>1.0035986324311572</v>
      </c>
      <c r="V145" s="42">
        <f t="shared" si="74"/>
        <v>0.87205556299202125</v>
      </c>
      <c r="W145" s="42">
        <f t="shared" si="75"/>
        <v>0.85835921986750918</v>
      </c>
      <c r="X145" s="42">
        <f t="shared" si="76"/>
        <v>1.3696343124512067E-2</v>
      </c>
      <c r="Y145" s="42">
        <f t="shared" si="59"/>
        <v>3.8127437302171081E-3</v>
      </c>
      <c r="Z145" s="10">
        <f t="shared" si="77"/>
        <v>18.115465968499176</v>
      </c>
      <c r="AA145">
        <f t="shared" si="54"/>
        <v>5686638.2208038447</v>
      </c>
      <c r="AB145" s="10">
        <f t="shared" si="55"/>
        <v>5.6866382208038448</v>
      </c>
      <c r="AC145" s="10">
        <f t="shared" si="56"/>
        <v>5.5856382208038449</v>
      </c>
      <c r="AD145" s="3">
        <f t="shared" si="57"/>
        <v>810.09981447481437</v>
      </c>
      <c r="AI145" s="94">
        <f t="shared" si="58"/>
        <v>0.85835921986750918</v>
      </c>
    </row>
    <row r="146" spans="2:35">
      <c r="B146" s="39">
        <f t="shared" si="60"/>
        <v>118</v>
      </c>
      <c r="C146" s="42">
        <f t="shared" si="61"/>
        <v>2.2213429256592869</v>
      </c>
      <c r="D146" s="10">
        <f t="shared" si="62"/>
        <v>13.478657074340735</v>
      </c>
      <c r="E146" s="40">
        <f t="shared" si="63"/>
        <v>19.442685851318529</v>
      </c>
      <c r="F146" s="40">
        <f t="shared" si="64"/>
        <v>46.4</v>
      </c>
      <c r="G146" s="3">
        <f t="shared" si="65"/>
        <v>402.78657074340651</v>
      </c>
      <c r="H146" s="3">
        <f t="shared" si="66"/>
        <v>134.69012151470801</v>
      </c>
      <c r="I146">
        <f t="shared" si="48"/>
        <v>1.3469012151470802E-4</v>
      </c>
      <c r="J146" s="4">
        <f t="shared" si="67"/>
        <v>304.19101787607678</v>
      </c>
      <c r="K146" s="40">
        <f t="shared" si="68"/>
        <v>2.2584508385261159</v>
      </c>
      <c r="L146" s="40">
        <f t="shared" si="49"/>
        <v>3.7415491614738841</v>
      </c>
      <c r="M146" s="10">
        <f t="shared" si="69"/>
        <v>5.6866382208038448</v>
      </c>
      <c r="N146" s="10">
        <f t="shared" si="50"/>
        <v>3.8408799049960156</v>
      </c>
      <c r="O146" s="10">
        <f t="shared" si="51"/>
        <v>0.68820000000000003</v>
      </c>
      <c r="P146" s="10">
        <f t="shared" si="70"/>
        <v>12.703469573767427</v>
      </c>
      <c r="Q146" s="42">
        <f t="shared" si="71"/>
        <v>0.19972315439356361</v>
      </c>
      <c r="R146" s="4">
        <f t="shared" si="72"/>
        <v>561499.04475332075</v>
      </c>
      <c r="S146">
        <f t="shared" si="52"/>
        <v>5.6149904475332076E-4</v>
      </c>
      <c r="T146" s="41">
        <f t="shared" si="53"/>
        <v>2.1119432160346949E-4</v>
      </c>
      <c r="U146" s="42">
        <f t="shared" si="73"/>
        <v>1.0023038698369151</v>
      </c>
      <c r="V146" s="42">
        <f t="shared" si="74"/>
        <v>0.87373331226036188</v>
      </c>
      <c r="W146" s="42">
        <f t="shared" si="75"/>
        <v>0.85998676852930822</v>
      </c>
      <c r="X146" s="42">
        <f t="shared" si="76"/>
        <v>1.3746543731053662E-2</v>
      </c>
      <c r="Y146" s="42">
        <f t="shared" si="59"/>
        <v>3.8331143746383866E-3</v>
      </c>
      <c r="Z146" s="10">
        <f t="shared" si="77"/>
        <v>18.149703768244763</v>
      </c>
      <c r="AA146">
        <f t="shared" si="54"/>
        <v>5697194.9441687157</v>
      </c>
      <c r="AB146" s="10">
        <f t="shared" si="55"/>
        <v>5.6971949441687153</v>
      </c>
      <c r="AC146" s="10">
        <f t="shared" si="56"/>
        <v>5.5961949441687153</v>
      </c>
      <c r="AD146" s="3">
        <f t="shared" si="57"/>
        <v>811.63088385333083</v>
      </c>
      <c r="AI146" s="94">
        <f t="shared" si="58"/>
        <v>0.85998676852930822</v>
      </c>
    </row>
    <row r="147" spans="2:35">
      <c r="B147" s="39">
        <f t="shared" si="60"/>
        <v>119</v>
      </c>
      <c r="C147" s="42">
        <f t="shared" si="61"/>
        <v>2.2401678657072468</v>
      </c>
      <c r="D147" s="10">
        <f t="shared" si="62"/>
        <v>13.459832134292775</v>
      </c>
      <c r="E147" s="40">
        <f t="shared" si="63"/>
        <v>19.480335731414449</v>
      </c>
      <c r="F147" s="40">
        <f t="shared" si="64"/>
        <v>46.4</v>
      </c>
      <c r="G147" s="3">
        <f t="shared" si="65"/>
        <v>402.59832134292691</v>
      </c>
      <c r="H147" s="3">
        <f t="shared" si="66"/>
        <v>134.69012151470801</v>
      </c>
      <c r="I147">
        <f t="shared" si="48"/>
        <v>1.3469012151470802E-4</v>
      </c>
      <c r="J147" s="4">
        <f t="shared" si="67"/>
        <v>305.34197733348628</v>
      </c>
      <c r="K147" s="40">
        <f t="shared" si="68"/>
        <v>2.2669960788486132</v>
      </c>
      <c r="L147" s="40">
        <f t="shared" si="49"/>
        <v>3.7330039211513868</v>
      </c>
      <c r="M147" s="10">
        <f t="shared" si="69"/>
        <v>5.6971949441687153</v>
      </c>
      <c r="N147" s="10">
        <f t="shared" si="50"/>
        <v>3.8408799049960156</v>
      </c>
      <c r="O147" s="10">
        <f t="shared" si="51"/>
        <v>0.68820000000000003</v>
      </c>
      <c r="P147" s="10">
        <f t="shared" si="70"/>
        <v>12.719694583064987</v>
      </c>
      <c r="Q147" s="42">
        <f t="shared" si="71"/>
        <v>0.20120313804608178</v>
      </c>
      <c r="R147" s="4">
        <f t="shared" si="72"/>
        <v>560773.2439362919</v>
      </c>
      <c r="S147">
        <f t="shared" si="52"/>
        <v>5.6077324393629193E-4</v>
      </c>
      <c r="T147" s="41">
        <f t="shared" si="53"/>
        <v>2.1192012242049832E-4</v>
      </c>
      <c r="U147" s="42">
        <f t="shared" si="73"/>
        <v>1.0010082790884778</v>
      </c>
      <c r="V147" s="42">
        <f t="shared" si="74"/>
        <v>0.87540882376159912</v>
      </c>
      <c r="W147" s="42">
        <f t="shared" si="75"/>
        <v>0.86161212306426538</v>
      </c>
      <c r="X147" s="42">
        <f t="shared" si="76"/>
        <v>1.3796700697333741E-2</v>
      </c>
      <c r="Y147" s="42">
        <f t="shared" si="59"/>
        <v>3.8535332661291267E-3</v>
      </c>
      <c r="Z147" s="10">
        <f t="shared" si="77"/>
        <v>18.183895054962406</v>
      </c>
      <c r="AA147">
        <f t="shared" si="54"/>
        <v>5707737.3259236552</v>
      </c>
      <c r="AB147" s="10">
        <f t="shared" si="55"/>
        <v>5.707737325923655</v>
      </c>
      <c r="AC147" s="10">
        <f t="shared" si="56"/>
        <v>5.606737325923655</v>
      </c>
      <c r="AD147" s="3">
        <f t="shared" si="57"/>
        <v>813.15987323040679</v>
      </c>
      <c r="AI147" s="94">
        <f t="shared" si="58"/>
        <v>0.86161212306426538</v>
      </c>
    </row>
    <row r="148" spans="2:35">
      <c r="B148" s="39">
        <f t="shared" si="60"/>
        <v>120</v>
      </c>
      <c r="C148" s="42">
        <f t="shared" si="61"/>
        <v>2.2589928057552067</v>
      </c>
      <c r="D148" s="10">
        <f t="shared" si="62"/>
        <v>13.441007194244815</v>
      </c>
      <c r="E148" s="40">
        <f t="shared" si="63"/>
        <v>19.517985611510369</v>
      </c>
      <c r="F148" s="40">
        <f t="shared" si="64"/>
        <v>46.4</v>
      </c>
      <c r="G148" s="3">
        <f t="shared" si="65"/>
        <v>402.4100719424473</v>
      </c>
      <c r="H148" s="3">
        <f t="shared" si="66"/>
        <v>134.69012151470801</v>
      </c>
      <c r="I148">
        <f t="shared" si="48"/>
        <v>1.3469012151470802E-4</v>
      </c>
      <c r="J148" s="4">
        <f t="shared" si="67"/>
        <v>306.49516341584967</v>
      </c>
      <c r="K148" s="40">
        <f t="shared" si="68"/>
        <v>2.2755578506355474</v>
      </c>
      <c r="L148" s="40">
        <f t="shared" si="49"/>
        <v>3.7244421493644526</v>
      </c>
      <c r="M148" s="10">
        <f t="shared" si="69"/>
        <v>5.707737325923655</v>
      </c>
      <c r="N148" s="10">
        <f t="shared" si="50"/>
        <v>3.8408799049960156</v>
      </c>
      <c r="O148" s="10">
        <f t="shared" si="51"/>
        <v>0.68820000000000003</v>
      </c>
      <c r="P148" s="10">
        <f t="shared" si="70"/>
        <v>12.735888197913543</v>
      </c>
      <c r="Q148" s="42">
        <f t="shared" si="71"/>
        <v>0.20268123990717099</v>
      </c>
      <c r="R148" s="4">
        <f t="shared" si="72"/>
        <v>560046.98043781088</v>
      </c>
      <c r="S148">
        <f t="shared" si="52"/>
        <v>5.6004698043781093E-4</v>
      </c>
      <c r="T148" s="41">
        <f t="shared" si="53"/>
        <v>2.1264638591897932E-4</v>
      </c>
      <c r="U148" s="42">
        <f t="shared" si="73"/>
        <v>0.99971186243051435</v>
      </c>
      <c r="V148" s="42">
        <f t="shared" si="74"/>
        <v>0.87708208215643702</v>
      </c>
      <c r="W148" s="42">
        <f t="shared" si="75"/>
        <v>0.86323526950870655</v>
      </c>
      <c r="X148" s="42">
        <f t="shared" si="76"/>
        <v>1.3846812647730466E-2</v>
      </c>
      <c r="Y148" s="42">
        <f t="shared" si="59"/>
        <v>3.8740002656738907E-3</v>
      </c>
      <c r="Z148" s="10">
        <f t="shared" si="77"/>
        <v>18.218039535127247</v>
      </c>
      <c r="AA148">
        <f t="shared" si="54"/>
        <v>5718265.2755645774</v>
      </c>
      <c r="AB148" s="10">
        <f t="shared" si="55"/>
        <v>5.7182652755645771</v>
      </c>
      <c r="AC148" s="10">
        <f t="shared" si="56"/>
        <v>5.6172652755645771</v>
      </c>
      <c r="AD148" s="3">
        <f t="shared" si="57"/>
        <v>814.68676947999677</v>
      </c>
      <c r="AI148" s="94">
        <f t="shared" si="58"/>
        <v>0.86323526950870655</v>
      </c>
    </row>
    <row r="149" spans="2:35">
      <c r="B149" s="39">
        <f t="shared" si="60"/>
        <v>121</v>
      </c>
      <c r="C149" s="42">
        <f t="shared" si="61"/>
        <v>2.2778177458031665</v>
      </c>
      <c r="D149" s="10">
        <f t="shared" si="62"/>
        <v>13.422182254196855</v>
      </c>
      <c r="E149" s="40">
        <f t="shared" si="63"/>
        <v>19.555635491606289</v>
      </c>
      <c r="F149" s="40">
        <f t="shared" si="64"/>
        <v>46.4</v>
      </c>
      <c r="G149" s="3">
        <f t="shared" si="65"/>
        <v>402.2218225419677</v>
      </c>
      <c r="H149" s="3">
        <f t="shared" si="66"/>
        <v>134.69012151470801</v>
      </c>
      <c r="I149">
        <f t="shared" si="48"/>
        <v>1.3469012151470802E-4</v>
      </c>
      <c r="J149" s="4">
        <f t="shared" si="67"/>
        <v>307.65057612316673</v>
      </c>
      <c r="K149" s="40">
        <f t="shared" si="68"/>
        <v>2.2841361538869176</v>
      </c>
      <c r="L149" s="40">
        <f t="shared" si="49"/>
        <v>3.7158638461130824</v>
      </c>
      <c r="M149" s="10">
        <f t="shared" si="69"/>
        <v>5.7182652755645771</v>
      </c>
      <c r="N149" s="10">
        <f t="shared" si="50"/>
        <v>3.8408799049960156</v>
      </c>
      <c r="O149" s="10">
        <f t="shared" si="51"/>
        <v>0.68820000000000003</v>
      </c>
      <c r="P149" s="10">
        <f t="shared" si="70"/>
        <v>12.752050340148358</v>
      </c>
      <c r="Q149" s="42">
        <f t="shared" si="71"/>
        <v>0.20415746839951718</v>
      </c>
      <c r="R149" s="4">
        <f t="shared" si="72"/>
        <v>559320.25551536016</v>
      </c>
      <c r="S149">
        <f t="shared" si="52"/>
        <v>5.5932025551536015E-4</v>
      </c>
      <c r="T149" s="41">
        <f t="shared" si="53"/>
        <v>2.133731108414301E-4</v>
      </c>
      <c r="U149" s="42">
        <f t="shared" si="73"/>
        <v>0.99841462210769372</v>
      </c>
      <c r="V149" s="42">
        <f t="shared" si="74"/>
        <v>0.87875307213378384</v>
      </c>
      <c r="W149" s="42">
        <f t="shared" si="75"/>
        <v>0.86485619392826785</v>
      </c>
      <c r="X149" s="42">
        <f t="shared" si="76"/>
        <v>1.3896878205515995E-2</v>
      </c>
      <c r="Y149" s="42">
        <f t="shared" si="59"/>
        <v>3.8945152332355384E-3</v>
      </c>
      <c r="Z149" s="10">
        <f t="shared" si="77"/>
        <v>18.252136915835557</v>
      </c>
      <c r="AA149">
        <f t="shared" si="54"/>
        <v>5728778.7027789168</v>
      </c>
      <c r="AB149" s="10">
        <f t="shared" si="55"/>
        <v>5.728778702778917</v>
      </c>
      <c r="AC149" s="10">
        <f t="shared" si="56"/>
        <v>5.627778702778917</v>
      </c>
      <c r="AD149" s="3">
        <f t="shared" si="57"/>
        <v>816.21155950383127</v>
      </c>
      <c r="AI149" s="94">
        <f t="shared" si="58"/>
        <v>0.86485619392826785</v>
      </c>
    </row>
    <row r="150" spans="2:35">
      <c r="B150" s="39">
        <f t="shared" si="60"/>
        <v>122</v>
      </c>
      <c r="C150" s="42">
        <f t="shared" si="61"/>
        <v>2.2966426858511264</v>
      </c>
      <c r="D150" s="10">
        <f t="shared" si="62"/>
        <v>13.403357314148895</v>
      </c>
      <c r="E150" s="40">
        <f t="shared" si="63"/>
        <v>19.593285371702208</v>
      </c>
      <c r="F150" s="40">
        <f t="shared" si="64"/>
        <v>46.4</v>
      </c>
      <c r="G150" s="3">
        <f t="shared" si="65"/>
        <v>402.03357314148809</v>
      </c>
      <c r="H150" s="3">
        <f t="shared" si="66"/>
        <v>134.69012151470801</v>
      </c>
      <c r="I150">
        <f t="shared" si="48"/>
        <v>1.3469012151470802E-4</v>
      </c>
      <c r="J150" s="4">
        <f t="shared" si="67"/>
        <v>308.8082154554379</v>
      </c>
      <c r="K150" s="40">
        <f t="shared" si="68"/>
        <v>2.2927309886027269</v>
      </c>
      <c r="L150" s="40">
        <f t="shared" si="49"/>
        <v>3.7072690113972731</v>
      </c>
      <c r="M150" s="10">
        <f t="shared" si="69"/>
        <v>5.728778702778917</v>
      </c>
      <c r="N150" s="10">
        <f t="shared" si="50"/>
        <v>3.8408799049960156</v>
      </c>
      <c r="O150" s="10">
        <f t="shared" si="51"/>
        <v>0.68820000000000003</v>
      </c>
      <c r="P150" s="10">
        <f t="shared" si="70"/>
        <v>12.768180931884501</v>
      </c>
      <c r="Q150" s="42">
        <f t="shared" si="71"/>
        <v>0.20563183190896203</v>
      </c>
      <c r="R150" s="4">
        <f t="shared" si="72"/>
        <v>558593.07042642205</v>
      </c>
      <c r="S150">
        <f t="shared" si="52"/>
        <v>5.585930704264221E-4</v>
      </c>
      <c r="T150" s="41">
        <f t="shared" si="53"/>
        <v>2.1410029593036816E-4</v>
      </c>
      <c r="U150" s="42">
        <f t="shared" si="73"/>
        <v>0.99711656036468466</v>
      </c>
      <c r="V150" s="42">
        <f t="shared" si="74"/>
        <v>0.88042177841055158</v>
      </c>
      <c r="W150" s="42">
        <f t="shared" si="75"/>
        <v>0.86647488241807258</v>
      </c>
      <c r="X150" s="42">
        <f t="shared" si="76"/>
        <v>1.3946895992479003E-2</v>
      </c>
      <c r="Y150" s="42">
        <f t="shared" si="59"/>
        <v>3.9150780277568721E-3</v>
      </c>
      <c r="Z150" s="10">
        <f t="shared" si="77"/>
        <v>18.286186904805461</v>
      </c>
      <c r="AA150">
        <f t="shared" si="54"/>
        <v>5739277.5174458409</v>
      </c>
      <c r="AB150" s="10">
        <f t="shared" si="55"/>
        <v>5.7392775174458412</v>
      </c>
      <c r="AC150" s="10">
        <f t="shared" si="56"/>
        <v>5.6382775174458413</v>
      </c>
      <c r="AD150" s="3">
        <f t="shared" si="57"/>
        <v>817.73423023144903</v>
      </c>
      <c r="AI150" s="94">
        <f t="shared" si="58"/>
        <v>0.86647488241807258</v>
      </c>
    </row>
    <row r="151" spans="2:35">
      <c r="B151" s="39">
        <f t="shared" si="60"/>
        <v>123</v>
      </c>
      <c r="C151" s="42">
        <f t="shared" si="61"/>
        <v>2.3154676258990863</v>
      </c>
      <c r="D151" s="10">
        <f t="shared" si="62"/>
        <v>13.384532374100935</v>
      </c>
      <c r="E151" s="40">
        <f t="shared" si="63"/>
        <v>19.630935251798128</v>
      </c>
      <c r="F151" s="40">
        <f t="shared" si="64"/>
        <v>46.4</v>
      </c>
      <c r="G151" s="3">
        <f t="shared" si="65"/>
        <v>401.84532374100849</v>
      </c>
      <c r="H151" s="3">
        <f t="shared" si="66"/>
        <v>134.69012151470801</v>
      </c>
      <c r="I151">
        <f t="shared" si="48"/>
        <v>1.3469012151470802E-4</v>
      </c>
      <c r="J151" s="4">
        <f t="shared" si="67"/>
        <v>309.96808141266251</v>
      </c>
      <c r="K151" s="40">
        <f t="shared" si="68"/>
        <v>2.3013423547829701</v>
      </c>
      <c r="L151" s="40">
        <f t="shared" si="49"/>
        <v>3.6986576452170299</v>
      </c>
      <c r="M151" s="10">
        <f t="shared" si="69"/>
        <v>5.7392775174458412</v>
      </c>
      <c r="N151" s="10">
        <f t="shared" si="50"/>
        <v>3.8408799049960156</v>
      </c>
      <c r="O151" s="10">
        <f t="shared" si="51"/>
        <v>0.68820000000000003</v>
      </c>
      <c r="P151" s="10">
        <f t="shared" si="70"/>
        <v>12.784279895515823</v>
      </c>
      <c r="Q151" s="42">
        <f t="shared" si="71"/>
        <v>0.20710433878473553</v>
      </c>
      <c r="R151" s="4">
        <f t="shared" si="72"/>
        <v>557865.42642847914</v>
      </c>
      <c r="S151">
        <f t="shared" si="52"/>
        <v>5.5786542642847917E-4</v>
      </c>
      <c r="T151" s="41">
        <f t="shared" si="53"/>
        <v>2.1482793992831108E-4</v>
      </c>
      <c r="U151" s="42">
        <f t="shared" si="73"/>
        <v>0.99581767944615673</v>
      </c>
      <c r="V151" s="42">
        <f t="shared" si="74"/>
        <v>0.88208818573131131</v>
      </c>
      <c r="W151" s="42">
        <f t="shared" si="75"/>
        <v>0.86809132110276344</v>
      </c>
      <c r="X151" s="42">
        <f t="shared" si="76"/>
        <v>1.3996864628547878E-2</v>
      </c>
      <c r="Y151" s="42">
        <f t="shared" si="59"/>
        <v>3.9356885071616795E-3</v>
      </c>
      <c r="Z151" s="10">
        <f t="shared" si="77"/>
        <v>18.32018921037475</v>
      </c>
      <c r="AA151">
        <f t="shared" si="54"/>
        <v>5749761.6296355864</v>
      </c>
      <c r="AB151" s="10">
        <f t="shared" si="55"/>
        <v>5.7497616296355867</v>
      </c>
      <c r="AC151" s="10">
        <f t="shared" si="56"/>
        <v>5.6487616296355867</v>
      </c>
      <c r="AD151" s="3">
        <f t="shared" si="57"/>
        <v>819.25476862009953</v>
      </c>
      <c r="AI151" s="94">
        <f t="shared" si="58"/>
        <v>0.86809132110276344</v>
      </c>
    </row>
    <row r="152" spans="2:35">
      <c r="B152" s="39">
        <f t="shared" si="60"/>
        <v>124</v>
      </c>
      <c r="C152" s="42">
        <f t="shared" si="61"/>
        <v>2.3342925659470461</v>
      </c>
      <c r="D152" s="10">
        <f t="shared" si="62"/>
        <v>13.365707434052975</v>
      </c>
      <c r="E152" s="40">
        <f t="shared" si="63"/>
        <v>19.668585131894048</v>
      </c>
      <c r="F152" s="40">
        <f t="shared" si="64"/>
        <v>46.4</v>
      </c>
      <c r="G152" s="3">
        <f t="shared" si="65"/>
        <v>401.65707434052888</v>
      </c>
      <c r="H152" s="3">
        <f t="shared" si="66"/>
        <v>134.69012151470801</v>
      </c>
      <c r="I152">
        <f t="shared" si="48"/>
        <v>1.3469012151470802E-4</v>
      </c>
      <c r="J152" s="4">
        <f t="shared" si="67"/>
        <v>311.13017399484124</v>
      </c>
      <c r="K152" s="40">
        <f t="shared" si="68"/>
        <v>2.3099702524276524</v>
      </c>
      <c r="L152" s="40">
        <f t="shared" si="49"/>
        <v>3.6900297475723476</v>
      </c>
      <c r="M152" s="10">
        <f t="shared" si="69"/>
        <v>5.7497616296355867</v>
      </c>
      <c r="N152" s="10">
        <f t="shared" si="50"/>
        <v>3.8408799049960156</v>
      </c>
      <c r="O152" s="10">
        <f t="shared" si="51"/>
        <v>0.68820000000000003</v>
      </c>
      <c r="P152" s="10">
        <f t="shared" si="70"/>
        <v>12.80034715371262</v>
      </c>
      <c r="Q152" s="42">
        <f t="shared" si="71"/>
        <v>0.20857499733968729</v>
      </c>
      <c r="R152" s="4">
        <f t="shared" si="72"/>
        <v>557137.32477901375</v>
      </c>
      <c r="S152">
        <f t="shared" si="52"/>
        <v>5.5713732477901377E-4</v>
      </c>
      <c r="T152" s="41">
        <f t="shared" si="53"/>
        <v>2.1555604157777648E-4</v>
      </c>
      <c r="U152" s="42">
        <f t="shared" si="73"/>
        <v>0.99451798159677851</v>
      </c>
      <c r="V152" s="42">
        <f t="shared" si="74"/>
        <v>0.883752278869959</v>
      </c>
      <c r="W152" s="42">
        <f t="shared" si="75"/>
        <v>0.86970549613640202</v>
      </c>
      <c r="X152" s="42">
        <f t="shared" si="76"/>
        <v>1.4046782733556973E-2</v>
      </c>
      <c r="Y152" s="42">
        <f t="shared" si="59"/>
        <v>3.956346528358334E-3</v>
      </c>
      <c r="Z152" s="10">
        <f t="shared" si="77"/>
        <v>18.354143541510588</v>
      </c>
      <c r="AA152">
        <f t="shared" si="54"/>
        <v>5760230.949612448</v>
      </c>
      <c r="AB152" s="10">
        <f t="shared" si="55"/>
        <v>5.7602309496124482</v>
      </c>
      <c r="AC152" s="10">
        <f t="shared" si="56"/>
        <v>5.6592309496124482</v>
      </c>
      <c r="AD152" s="3">
        <f t="shared" si="57"/>
        <v>820.77316165517732</v>
      </c>
      <c r="AI152" s="94">
        <f t="shared" si="58"/>
        <v>0.86970549613640202</v>
      </c>
    </row>
    <row r="153" spans="2:35">
      <c r="B153" s="39">
        <f t="shared" si="60"/>
        <v>125</v>
      </c>
      <c r="C153" s="42">
        <f t="shared" si="61"/>
        <v>2.353117505995006</v>
      </c>
      <c r="D153" s="10">
        <f t="shared" si="62"/>
        <v>13.346882494005015</v>
      </c>
      <c r="E153" s="40">
        <f t="shared" si="63"/>
        <v>19.706235011989968</v>
      </c>
      <c r="F153" s="40">
        <f t="shared" si="64"/>
        <v>46.4</v>
      </c>
      <c r="G153" s="3">
        <f t="shared" si="65"/>
        <v>401.46882494004927</v>
      </c>
      <c r="H153" s="3">
        <f t="shared" si="66"/>
        <v>134.69012151470801</v>
      </c>
      <c r="I153">
        <f t="shared" si="48"/>
        <v>1.3469012151470802E-4</v>
      </c>
      <c r="J153" s="4">
        <f t="shared" si="67"/>
        <v>312.29449320197364</v>
      </c>
      <c r="K153" s="40">
        <f t="shared" si="68"/>
        <v>2.3186146815367703</v>
      </c>
      <c r="L153" s="40">
        <f t="shared" si="49"/>
        <v>3.6813853184632297</v>
      </c>
      <c r="M153" s="10">
        <f t="shared" si="69"/>
        <v>5.7602309496124482</v>
      </c>
      <c r="N153" s="10">
        <f t="shared" si="50"/>
        <v>3.8408799049960156</v>
      </c>
      <c r="O153" s="10">
        <f t="shared" si="51"/>
        <v>0.68820000000000003</v>
      </c>
      <c r="P153" s="10">
        <f t="shared" si="70"/>
        <v>12.816382629424918</v>
      </c>
      <c r="Q153" s="42">
        <f t="shared" si="71"/>
        <v>0.21004381585051579</v>
      </c>
      <c r="R153" s="4">
        <f t="shared" si="72"/>
        <v>556408.76673550846</v>
      </c>
      <c r="S153">
        <f t="shared" si="52"/>
        <v>5.5640876673550841E-4</v>
      </c>
      <c r="T153" s="41">
        <f t="shared" si="53"/>
        <v>2.1628459962128184E-4</v>
      </c>
      <c r="U153" s="42">
        <f t="shared" si="73"/>
        <v>0.99321746906121933</v>
      </c>
      <c r="V153" s="42">
        <f t="shared" si="74"/>
        <v>0.88541404262778345</v>
      </c>
      <c r="W153" s="42">
        <f t="shared" si="75"/>
        <v>0.87131739370292649</v>
      </c>
      <c r="X153" s="42">
        <f t="shared" si="76"/>
        <v>1.4096648924856958E-2</v>
      </c>
      <c r="Y153" s="42">
        <f t="shared" si="59"/>
        <v>3.9770519472398149E-3</v>
      </c>
      <c r="Z153" s="10">
        <f t="shared" si="77"/>
        <v>18.388049607802419</v>
      </c>
      <c r="AA153">
        <f t="shared" si="54"/>
        <v>5770685.3878325904</v>
      </c>
      <c r="AB153" s="10">
        <f t="shared" si="55"/>
        <v>5.7706853878325903</v>
      </c>
      <c r="AC153" s="10">
        <f t="shared" si="56"/>
        <v>5.6696853878325904</v>
      </c>
      <c r="AD153" s="3">
        <f t="shared" si="57"/>
        <v>822.28939634990434</v>
      </c>
      <c r="AI153" s="94">
        <f t="shared" si="58"/>
        <v>0.87131739370292649</v>
      </c>
    </row>
    <row r="154" spans="2:35">
      <c r="B154" s="39">
        <f t="shared" si="60"/>
        <v>126</v>
      </c>
      <c r="C154" s="42">
        <f t="shared" si="61"/>
        <v>2.3719424460429659</v>
      </c>
      <c r="D154" s="10">
        <f t="shared" si="62"/>
        <v>13.328057553957056</v>
      </c>
      <c r="E154" s="40">
        <f t="shared" si="63"/>
        <v>19.743884892085887</v>
      </c>
      <c r="F154" s="40">
        <f t="shared" si="64"/>
        <v>46.4</v>
      </c>
      <c r="G154" s="3">
        <f t="shared" si="65"/>
        <v>401.28057553956967</v>
      </c>
      <c r="H154" s="3">
        <f t="shared" si="66"/>
        <v>134.69012151470801</v>
      </c>
      <c r="I154">
        <f t="shared" si="48"/>
        <v>1.3469012151470802E-4</v>
      </c>
      <c r="J154" s="4">
        <f t="shared" si="67"/>
        <v>313.4610390340597</v>
      </c>
      <c r="K154" s="40">
        <f t="shared" si="68"/>
        <v>2.3272756421103242</v>
      </c>
      <c r="L154" s="40">
        <f t="shared" si="49"/>
        <v>3.6727243578896758</v>
      </c>
      <c r="M154" s="10">
        <f t="shared" si="69"/>
        <v>5.7706853878325903</v>
      </c>
      <c r="N154" s="10">
        <f t="shared" si="50"/>
        <v>3.8408799049960156</v>
      </c>
      <c r="O154" s="10">
        <f t="shared" si="51"/>
        <v>0.68820000000000003</v>
      </c>
      <c r="P154" s="10">
        <f t="shared" si="70"/>
        <v>12.832386245877784</v>
      </c>
      <c r="Q154" s="42">
        <f t="shared" si="71"/>
        <v>0.21151080255799642</v>
      </c>
      <c r="R154" s="4">
        <f t="shared" si="72"/>
        <v>555679.75355544558</v>
      </c>
      <c r="S154">
        <f t="shared" si="52"/>
        <v>5.5567975355544559E-4</v>
      </c>
      <c r="T154" s="41">
        <f t="shared" si="53"/>
        <v>2.1701361280134467E-4</v>
      </c>
      <c r="U154" s="42">
        <f t="shared" si="73"/>
        <v>0.99191614408414808</v>
      </c>
      <c r="V154" s="42">
        <f t="shared" si="74"/>
        <v>0.88707346183532454</v>
      </c>
      <c r="W154" s="42">
        <f t="shared" si="75"/>
        <v>0.87292700001581724</v>
      </c>
      <c r="X154" s="42">
        <f t="shared" si="76"/>
        <v>1.4146461819507294E-2</v>
      </c>
      <c r="Y154" s="42">
        <f t="shared" si="59"/>
        <v>3.9978046186869148E-3</v>
      </c>
      <c r="Z154" s="10">
        <f t="shared" si="77"/>
        <v>18.421907119469619</v>
      </c>
      <c r="AA154">
        <f t="shared" si="54"/>
        <v>5781124.8549464075</v>
      </c>
      <c r="AB154" s="10">
        <f t="shared" si="55"/>
        <v>5.7811248549464072</v>
      </c>
      <c r="AC154" s="10">
        <f t="shared" si="56"/>
        <v>5.6801248549464072</v>
      </c>
      <c r="AD154" s="3">
        <f t="shared" si="57"/>
        <v>823.80345974567183</v>
      </c>
      <c r="AI154" s="94">
        <f t="shared" si="58"/>
        <v>0.87292700001581724</v>
      </c>
    </row>
    <row r="155" spans="2:35">
      <c r="B155" s="39">
        <f t="shared" si="60"/>
        <v>127</v>
      </c>
      <c r="C155" s="42">
        <f t="shared" si="61"/>
        <v>2.3907673860909258</v>
      </c>
      <c r="D155" s="10">
        <f t="shared" si="62"/>
        <v>13.309232613909096</v>
      </c>
      <c r="E155" s="40">
        <f t="shared" si="63"/>
        <v>19.781534772181807</v>
      </c>
      <c r="F155" s="40">
        <f t="shared" si="64"/>
        <v>46.4</v>
      </c>
      <c r="G155" s="3">
        <f t="shared" si="65"/>
        <v>401.09232613909006</v>
      </c>
      <c r="H155" s="3">
        <f t="shared" si="66"/>
        <v>134.69012151470801</v>
      </c>
      <c r="I155">
        <f t="shared" si="48"/>
        <v>1.3469012151470802E-4</v>
      </c>
      <c r="J155" s="4">
        <f t="shared" si="67"/>
        <v>314.62981149109987</v>
      </c>
      <c r="K155" s="40">
        <f t="shared" si="68"/>
        <v>2.3359531341483173</v>
      </c>
      <c r="L155" s="40">
        <f t="shared" si="49"/>
        <v>3.6640468658516827</v>
      </c>
      <c r="M155" s="10">
        <f t="shared" si="69"/>
        <v>5.7811248549464072</v>
      </c>
      <c r="N155" s="10">
        <f t="shared" si="50"/>
        <v>3.8408799049960156</v>
      </c>
      <c r="O155" s="10">
        <f t="shared" si="51"/>
        <v>0.68820000000000003</v>
      </c>
      <c r="P155" s="10">
        <f t="shared" si="70"/>
        <v>12.848357926573657</v>
      </c>
      <c r="Q155" s="42">
        <f t="shared" si="71"/>
        <v>0.21297596566720786</v>
      </c>
      <c r="R155" s="4">
        <f t="shared" si="72"/>
        <v>554950.28649630747</v>
      </c>
      <c r="S155">
        <f t="shared" si="52"/>
        <v>5.5495028649630749E-4</v>
      </c>
      <c r="T155" s="41">
        <f t="shared" si="53"/>
        <v>2.1774307986048276E-4</v>
      </c>
      <c r="U155" s="42">
        <f t="shared" si="73"/>
        <v>0.99061400891023366</v>
      </c>
      <c r="V155" s="42">
        <f t="shared" si="74"/>
        <v>0.88873052135146946</v>
      </c>
      <c r="W155" s="42">
        <f t="shared" si="75"/>
        <v>0.87453430131845833</v>
      </c>
      <c r="X155" s="42">
        <f t="shared" si="76"/>
        <v>1.4196220033011131E-2</v>
      </c>
      <c r="Y155" s="42">
        <f t="shared" si="59"/>
        <v>4.018604396569531E-3</v>
      </c>
      <c r="Z155" s="10">
        <f t="shared" si="77"/>
        <v>18.455715787360138</v>
      </c>
      <c r="AA155">
        <f t="shared" si="54"/>
        <v>5791549.2617981071</v>
      </c>
      <c r="AB155" s="10">
        <f t="shared" si="55"/>
        <v>5.7915492617981075</v>
      </c>
      <c r="AC155" s="10">
        <f t="shared" si="56"/>
        <v>5.6905492617981075</v>
      </c>
      <c r="AD155" s="3">
        <f t="shared" si="57"/>
        <v>825.31533891198069</v>
      </c>
      <c r="AI155" s="94">
        <f t="shared" si="58"/>
        <v>0.87453430131845833</v>
      </c>
    </row>
    <row r="156" spans="2:35">
      <c r="B156" s="39">
        <f t="shared" si="60"/>
        <v>128</v>
      </c>
      <c r="C156" s="42">
        <f t="shared" si="61"/>
        <v>2.4095923261388856</v>
      </c>
      <c r="D156" s="10">
        <f t="shared" si="62"/>
        <v>13.290407673861136</v>
      </c>
      <c r="E156" s="40">
        <f t="shared" si="63"/>
        <v>19.819184652277727</v>
      </c>
      <c r="F156" s="40">
        <f t="shared" si="64"/>
        <v>46.4</v>
      </c>
      <c r="G156" s="3">
        <f t="shared" si="65"/>
        <v>400.90407673861046</v>
      </c>
      <c r="H156" s="3">
        <f t="shared" si="66"/>
        <v>134.69012151470801</v>
      </c>
      <c r="I156">
        <f t="shared" ref="I156:I219" si="78">H156/1000^2</f>
        <v>1.3469012151470802E-4</v>
      </c>
      <c r="J156" s="4">
        <f t="shared" si="67"/>
        <v>315.80081057309371</v>
      </c>
      <c r="K156" s="40">
        <f t="shared" si="68"/>
        <v>2.3446471576507459</v>
      </c>
      <c r="L156" s="40">
        <f t="shared" ref="L156:L219" si="79">IF((gstar-K156)&lt;0,0,gstar-K156)</f>
        <v>3.6553528423492541</v>
      </c>
      <c r="M156" s="10">
        <f t="shared" si="69"/>
        <v>5.7915492617981075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3.8408799049960156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0.68820000000000003</v>
      </c>
      <c r="P156" s="10">
        <f t="shared" si="70"/>
        <v>12.864297595290418</v>
      </c>
      <c r="Q156" s="42">
        <f t="shared" si="71"/>
        <v>0.21443931334775684</v>
      </c>
      <c r="R156" s="4">
        <f t="shared" si="72"/>
        <v>554220.3668155768</v>
      </c>
      <c r="S156">
        <f t="shared" ref="S156:S219" si="82">R156/1000^3</f>
        <v>5.5422036681557684E-4</v>
      </c>
      <c r="T156" s="41">
        <f t="shared" ref="T156:T219" si="83">(vc/1000^3-S156)</f>
        <v>2.1847299954121341E-4</v>
      </c>
      <c r="U156" s="42">
        <f t="shared" si="73"/>
        <v>0.9893110657841454</v>
      </c>
      <c r="V156" s="42">
        <f t="shared" si="74"/>
        <v>0.89038520606356952</v>
      </c>
      <c r="W156" s="42">
        <f t="shared" si="75"/>
        <v>0.87613928388407414</v>
      </c>
      <c r="X156" s="42">
        <f t="shared" si="76"/>
        <v>1.4245922179495385E-2</v>
      </c>
      <c r="Y156" s="42">
        <f t="shared" si="59"/>
        <v>4.0394511337481769E-3</v>
      </c>
      <c r="Z156" s="10">
        <f t="shared" si="77"/>
        <v>18.489475322950206</v>
      </c>
      <c r="AA156">
        <f t="shared" ref="AA156:AA219" si="84">Z156*rat*to+patm*1000000</f>
        <v>5801958.5194256157</v>
      </c>
      <c r="AB156" s="10">
        <f t="shared" ref="AB156:AB219" si="85">AA156/1000000</f>
        <v>5.8019585194256154</v>
      </c>
      <c r="AC156" s="10">
        <f t="shared" ref="AC156:AC219" si="86">AB156-patm</f>
        <v>5.7009585194256154</v>
      </c>
      <c r="AD156" s="3">
        <f t="shared" ref="AD156:AD219" si="87">AC156*1000000/6895</f>
        <v>826.82502094642723</v>
      </c>
      <c r="AI156" s="94">
        <f t="shared" si="58"/>
        <v>0.87613928388407414</v>
      </c>
    </row>
    <row r="157" spans="2:35">
      <c r="B157" s="39">
        <f t="shared" si="60"/>
        <v>129</v>
      </c>
      <c r="C157" s="42">
        <f t="shared" si="61"/>
        <v>2.4284172661868455</v>
      </c>
      <c r="D157" s="10">
        <f t="shared" si="62"/>
        <v>13.271582733813176</v>
      </c>
      <c r="E157" s="40">
        <f t="shared" si="63"/>
        <v>19.856834532373647</v>
      </c>
      <c r="F157" s="40">
        <f t="shared" si="64"/>
        <v>46.4</v>
      </c>
      <c r="G157" s="3">
        <f t="shared" si="65"/>
        <v>400.71582733813085</v>
      </c>
      <c r="H157" s="3">
        <f t="shared" si="66"/>
        <v>134.69012151470801</v>
      </c>
      <c r="I157">
        <f t="shared" si="78"/>
        <v>1.3469012151470802E-4</v>
      </c>
      <c r="J157" s="4">
        <f t="shared" si="67"/>
        <v>316.97403628004099</v>
      </c>
      <c r="K157" s="40">
        <f t="shared" si="68"/>
        <v>2.3533577126176084</v>
      </c>
      <c r="L157" s="40">
        <f t="shared" si="79"/>
        <v>3.6466422873823916</v>
      </c>
      <c r="M157" s="10">
        <f t="shared" si="69"/>
        <v>5.8019585194256154</v>
      </c>
      <c r="N157" s="10">
        <f t="shared" si="80"/>
        <v>3.8408799049960156</v>
      </c>
      <c r="O157" s="10">
        <f t="shared" si="81"/>
        <v>0.68820000000000003</v>
      </c>
      <c r="P157" s="10">
        <f t="shared" si="70"/>
        <v>12.880205176079944</v>
      </c>
      <c r="Q157" s="42">
        <f t="shared" si="71"/>
        <v>0.21590085373400164</v>
      </c>
      <c r="R157" s="4">
        <f t="shared" si="72"/>
        <v>553489.9957707359</v>
      </c>
      <c r="S157">
        <f t="shared" si="82"/>
        <v>5.5348999577073594E-4</v>
      </c>
      <c r="T157" s="41">
        <f t="shared" si="83"/>
        <v>2.1920337058605431E-4</v>
      </c>
      <c r="U157" s="42">
        <f t="shared" si="73"/>
        <v>0.98800731695055222</v>
      </c>
      <c r="V157" s="42">
        <f t="shared" si="74"/>
        <v>0.89203750088833988</v>
      </c>
      <c r="W157" s="42">
        <f t="shared" si="75"/>
        <v>0.87774193401571532</v>
      </c>
      <c r="X157" s="42">
        <f t="shared" si="76"/>
        <v>1.4295566872624565E-2</v>
      </c>
      <c r="Y157" s="42">
        <f t="shared" si="59"/>
        <v>4.0603446820767809E-3</v>
      </c>
      <c r="Z157" s="10">
        <f t="shared" si="77"/>
        <v>18.523185438349731</v>
      </c>
      <c r="AA157">
        <f t="shared" si="84"/>
        <v>5812352.5390622467</v>
      </c>
      <c r="AB157" s="10">
        <f t="shared" si="85"/>
        <v>5.812352539062247</v>
      </c>
      <c r="AC157" s="10">
        <f t="shared" si="86"/>
        <v>5.711352539062247</v>
      </c>
      <c r="AD157" s="3">
        <f t="shared" si="87"/>
        <v>828.33249297494513</v>
      </c>
      <c r="AI157" s="94">
        <f t="shared" ref="AI157:AI220" si="88">($M157-patm)*1000000*$I157/SQRT(rat*to)*SQRT(k)*(2/(k+1))^((k+1)/2/(k-1))</f>
        <v>0.87774193401571532</v>
      </c>
    </row>
    <row r="158" spans="2:35">
      <c r="B158" s="39">
        <f t="shared" si="60"/>
        <v>130</v>
      </c>
      <c r="C158" s="42">
        <f t="shared" si="61"/>
        <v>2.4472422062348054</v>
      </c>
      <c r="D158" s="10">
        <f t="shared" si="62"/>
        <v>13.252757793765216</v>
      </c>
      <c r="E158" s="40">
        <f t="shared" si="63"/>
        <v>19.894484412469566</v>
      </c>
      <c r="F158" s="40">
        <f t="shared" si="64"/>
        <v>46.4</v>
      </c>
      <c r="G158" s="3">
        <f t="shared" si="65"/>
        <v>400.52757793765124</v>
      </c>
      <c r="H158" s="3">
        <f t="shared" si="66"/>
        <v>134.69012151470801</v>
      </c>
      <c r="I158">
        <f t="shared" si="78"/>
        <v>1.3469012151470802E-4</v>
      </c>
      <c r="J158" s="4">
        <f t="shared" si="67"/>
        <v>318.14948861194239</v>
      </c>
      <c r="K158" s="40">
        <f t="shared" si="68"/>
        <v>2.3620847990489104</v>
      </c>
      <c r="L158" s="40">
        <f t="shared" si="79"/>
        <v>3.6379152009510896</v>
      </c>
      <c r="M158" s="10">
        <f t="shared" si="69"/>
        <v>5.812352539062247</v>
      </c>
      <c r="N158" s="10">
        <f t="shared" si="80"/>
        <v>3.8408799049960156</v>
      </c>
      <c r="O158" s="10">
        <f t="shared" si="81"/>
        <v>0.68820000000000003</v>
      </c>
      <c r="P158" s="10">
        <f t="shared" si="70"/>
        <v>12.896080593269396</v>
      </c>
      <c r="Q158" s="42">
        <f t="shared" si="71"/>
        <v>0.21736059492527374</v>
      </c>
      <c r="R158" s="4">
        <f t="shared" si="72"/>
        <v>552759.17461926723</v>
      </c>
      <c r="S158">
        <f t="shared" si="82"/>
        <v>5.5275917461926718E-4</v>
      </c>
      <c r="T158" s="41">
        <f t="shared" si="83"/>
        <v>2.1993419173752307E-4</v>
      </c>
      <c r="U158" s="42">
        <f t="shared" si="73"/>
        <v>0.98670276465412299</v>
      </c>
      <c r="V158" s="42">
        <f t="shared" si="74"/>
        <v>0.89368739077121806</v>
      </c>
      <c r="W158" s="42">
        <f t="shared" si="75"/>
        <v>0.87934223804651401</v>
      </c>
      <c r="X158" s="42">
        <f t="shared" si="76"/>
        <v>1.4345152724704047E-2</v>
      </c>
      <c r="Y158" s="42">
        <f t="shared" ref="Y158:Y221" si="89">IF((X158*(Q158-Q157)+Y157)&lt;0,0,X158*(Q158-Q157)+Y157)</f>
        <v>4.0812848924041203E-3</v>
      </c>
      <c r="Z158" s="10">
        <f t="shared" si="77"/>
        <v>18.556845846301442</v>
      </c>
      <c r="AA158">
        <f t="shared" si="84"/>
        <v>5822731.2321364321</v>
      </c>
      <c r="AB158" s="10">
        <f t="shared" si="85"/>
        <v>5.822731232136432</v>
      </c>
      <c r="AC158" s="10">
        <f t="shared" si="86"/>
        <v>5.721731232136432</v>
      </c>
      <c r="AD158" s="3">
        <f t="shared" si="87"/>
        <v>829.83774215176675</v>
      </c>
      <c r="AI158" s="94">
        <f t="shared" si="88"/>
        <v>0.87934223804651401</v>
      </c>
    </row>
    <row r="159" spans="2:35">
      <c r="B159" s="39">
        <f t="shared" si="60"/>
        <v>131</v>
      </c>
      <c r="C159" s="42">
        <f t="shared" si="61"/>
        <v>2.4660671462827652</v>
      </c>
      <c r="D159" s="10">
        <f t="shared" si="62"/>
        <v>13.233932853717256</v>
      </c>
      <c r="E159" s="40">
        <f t="shared" si="63"/>
        <v>19.932134292565486</v>
      </c>
      <c r="F159" s="40">
        <f t="shared" si="64"/>
        <v>46.4</v>
      </c>
      <c r="G159" s="3">
        <f t="shared" si="65"/>
        <v>400.33932853717164</v>
      </c>
      <c r="H159" s="3">
        <f t="shared" si="66"/>
        <v>134.69012151470801</v>
      </c>
      <c r="I159">
        <f t="shared" si="78"/>
        <v>1.3469012151470802E-4</v>
      </c>
      <c r="J159" s="4">
        <f t="shared" si="67"/>
        <v>319.32716756879768</v>
      </c>
      <c r="K159" s="40">
        <f t="shared" si="68"/>
        <v>2.3708284169446494</v>
      </c>
      <c r="L159" s="40">
        <f t="shared" si="79"/>
        <v>3.6291715830553506</v>
      </c>
      <c r="M159" s="10">
        <f t="shared" si="69"/>
        <v>5.822731232136432</v>
      </c>
      <c r="N159" s="10">
        <f t="shared" si="80"/>
        <v>3.8408799049960156</v>
      </c>
      <c r="O159" s="10">
        <f t="shared" si="81"/>
        <v>0.68820000000000003</v>
      </c>
      <c r="P159" s="10">
        <f t="shared" si="70"/>
        <v>12.911923771459529</v>
      </c>
      <c r="Q159" s="42">
        <f t="shared" si="71"/>
        <v>0.21881854498609818</v>
      </c>
      <c r="R159" s="4">
        <f t="shared" si="72"/>
        <v>552027.90461865312</v>
      </c>
      <c r="S159">
        <f t="shared" si="82"/>
        <v>5.5202790461865317E-4</v>
      </c>
      <c r="T159" s="41">
        <f t="shared" si="83"/>
        <v>2.2066546173813708E-4</v>
      </c>
      <c r="U159" s="42">
        <f t="shared" si="73"/>
        <v>0.98539741113952672</v>
      </c>
      <c r="V159" s="42">
        <f t="shared" si="74"/>
        <v>0.89533486068659429</v>
      </c>
      <c r="W159" s="42">
        <f t="shared" si="75"/>
        <v>0.88094018233964466</v>
      </c>
      <c r="X159" s="42">
        <f t="shared" si="76"/>
        <v>1.439467834694963E-2</v>
      </c>
      <c r="Y159" s="42">
        <f t="shared" si="89"/>
        <v>4.1022716145756042E-3</v>
      </c>
      <c r="Z159" s="10">
        <f t="shared" si="77"/>
        <v>18.590456260181558</v>
      </c>
      <c r="AA159">
        <f t="shared" si="84"/>
        <v>5833094.5102719357</v>
      </c>
      <c r="AB159" s="10">
        <f t="shared" si="85"/>
        <v>5.8330945102719358</v>
      </c>
      <c r="AC159" s="10">
        <f t="shared" si="86"/>
        <v>5.7320945102719358</v>
      </c>
      <c r="AD159" s="3">
        <f t="shared" si="87"/>
        <v>831.34075565945409</v>
      </c>
      <c r="AI159" s="94">
        <f t="shared" si="88"/>
        <v>0.88094018233964466</v>
      </c>
    </row>
    <row r="160" spans="2:35">
      <c r="B160" s="39">
        <f t="shared" si="60"/>
        <v>132</v>
      </c>
      <c r="C160" s="42">
        <f t="shared" si="61"/>
        <v>2.4848920863307251</v>
      </c>
      <c r="D160" s="10">
        <f t="shared" si="62"/>
        <v>13.215107913669296</v>
      </c>
      <c r="E160" s="40">
        <f t="shared" si="63"/>
        <v>19.969784172661406</v>
      </c>
      <c r="F160" s="40">
        <f t="shared" si="64"/>
        <v>46.4</v>
      </c>
      <c r="G160" s="3">
        <f t="shared" si="65"/>
        <v>400.15107913669203</v>
      </c>
      <c r="H160" s="3">
        <f t="shared" si="66"/>
        <v>134.69012151470801</v>
      </c>
      <c r="I160">
        <f t="shared" si="78"/>
        <v>1.3469012151470802E-4</v>
      </c>
      <c r="J160" s="4">
        <f t="shared" si="67"/>
        <v>320.50707315060663</v>
      </c>
      <c r="K160" s="40">
        <f t="shared" si="68"/>
        <v>2.3795885663048244</v>
      </c>
      <c r="L160" s="40">
        <f t="shared" si="79"/>
        <v>3.6204114336951756</v>
      </c>
      <c r="M160" s="10">
        <f t="shared" si="69"/>
        <v>5.8330945102719358</v>
      </c>
      <c r="N160" s="10">
        <f t="shared" si="80"/>
        <v>3.8408799049960156</v>
      </c>
      <c r="O160" s="10">
        <f t="shared" si="81"/>
        <v>0.68820000000000003</v>
      </c>
      <c r="P160" s="10">
        <f t="shared" si="70"/>
        <v>12.927734635523752</v>
      </c>
      <c r="Q160" s="42">
        <f t="shared" si="71"/>
        <v>0.22027471194641243</v>
      </c>
      <c r="R160" s="4">
        <f t="shared" si="72"/>
        <v>551296.18702637602</v>
      </c>
      <c r="S160">
        <f t="shared" si="82"/>
        <v>5.51296187026376E-4</v>
      </c>
      <c r="T160" s="41">
        <f t="shared" si="83"/>
        <v>2.2139717933041426E-4</v>
      </c>
      <c r="U160" s="42">
        <f t="shared" si="73"/>
        <v>0.98409125865143254</v>
      </c>
      <c r="V160" s="42">
        <f t="shared" si="74"/>
        <v>0.89697989563799874</v>
      </c>
      <c r="W160" s="42">
        <f t="shared" si="75"/>
        <v>0.88253575328835521</v>
      </c>
      <c r="X160" s="42">
        <f t="shared" si="76"/>
        <v>1.4444142349643529E-2</v>
      </c>
      <c r="Y160" s="42">
        <f t="shared" si="89"/>
        <v>4.1233046974352306E-3</v>
      </c>
      <c r="Z160" s="10">
        <f t="shared" si="77"/>
        <v>18.624016394001075</v>
      </c>
      <c r="AA160">
        <f t="shared" si="84"/>
        <v>5843442.2852882426</v>
      </c>
      <c r="AB160" s="10">
        <f t="shared" si="85"/>
        <v>5.8434422852882424</v>
      </c>
      <c r="AC160" s="10">
        <f t="shared" si="86"/>
        <v>5.7424422852882424</v>
      </c>
      <c r="AD160" s="3">
        <f t="shared" si="87"/>
        <v>832.8415207089547</v>
      </c>
      <c r="AI160" s="94">
        <f t="shared" si="88"/>
        <v>0.88253575328835521</v>
      </c>
    </row>
    <row r="161" spans="2:35">
      <c r="B161" s="39">
        <f t="shared" si="60"/>
        <v>133</v>
      </c>
      <c r="C161" s="42">
        <f t="shared" si="61"/>
        <v>2.503717026378685</v>
      </c>
      <c r="D161" s="10">
        <f t="shared" si="62"/>
        <v>13.196282973621337</v>
      </c>
      <c r="E161" s="40">
        <f t="shared" si="63"/>
        <v>20.007434052757326</v>
      </c>
      <c r="F161" s="40">
        <f t="shared" si="64"/>
        <v>46.4</v>
      </c>
      <c r="G161" s="3">
        <f t="shared" si="65"/>
        <v>399.96282973621243</v>
      </c>
      <c r="H161" s="3">
        <f t="shared" si="66"/>
        <v>134.69012151470801</v>
      </c>
      <c r="I161">
        <f t="shared" si="78"/>
        <v>1.3469012151470802E-4</v>
      </c>
      <c r="J161" s="4">
        <f t="shared" si="67"/>
        <v>321.68920535736947</v>
      </c>
      <c r="K161" s="40">
        <f t="shared" si="68"/>
        <v>2.3883652471294368</v>
      </c>
      <c r="L161" s="40">
        <f t="shared" si="79"/>
        <v>3.6116347528705632</v>
      </c>
      <c r="M161" s="10">
        <f t="shared" si="69"/>
        <v>5.8434422852882424</v>
      </c>
      <c r="N161" s="10">
        <f t="shared" si="80"/>
        <v>3.8408799049960156</v>
      </c>
      <c r="O161" s="10">
        <f t="shared" si="81"/>
        <v>0.68820000000000003</v>
      </c>
      <c r="P161" s="10">
        <f t="shared" si="70"/>
        <v>12.943513110607462</v>
      </c>
      <c r="Q161" s="42">
        <f t="shared" si="71"/>
        <v>0.22172910380178382</v>
      </c>
      <c r="R161" s="4">
        <f t="shared" si="72"/>
        <v>550564.0230999185</v>
      </c>
      <c r="S161">
        <f t="shared" si="82"/>
        <v>5.5056402309991849E-4</v>
      </c>
      <c r="T161" s="41">
        <f t="shared" si="83"/>
        <v>2.2212934325687177E-4</v>
      </c>
      <c r="U161" s="42">
        <f t="shared" si="73"/>
        <v>0.98278430943450945</v>
      </c>
      <c r="V161" s="42">
        <f t="shared" si="74"/>
        <v>0.89862248065832173</v>
      </c>
      <c r="W161" s="42">
        <f t="shared" si="75"/>
        <v>0.88412893731602804</v>
      </c>
      <c r="X161" s="42">
        <f t="shared" si="76"/>
        <v>1.4493543342293691E-2</v>
      </c>
      <c r="Y161" s="42">
        <f t="shared" si="89"/>
        <v>4.1443839888277347E-3</v>
      </c>
      <c r="Z161" s="10">
        <f t="shared" si="77"/>
        <v>18.657525962408052</v>
      </c>
      <c r="AA161">
        <f t="shared" si="84"/>
        <v>5853774.4692012658</v>
      </c>
      <c r="AB161" s="10">
        <f t="shared" si="85"/>
        <v>5.8537744692012659</v>
      </c>
      <c r="AC161" s="10">
        <f t="shared" si="86"/>
        <v>5.7527744692012659</v>
      </c>
      <c r="AD161" s="3">
        <f t="shared" si="87"/>
        <v>834.34002453970493</v>
      </c>
      <c r="AI161" s="94">
        <f t="shared" si="88"/>
        <v>0.88412893731602804</v>
      </c>
    </row>
    <row r="162" spans="2:35">
      <c r="B162" s="39">
        <f t="shared" si="60"/>
        <v>134</v>
      </c>
      <c r="C162" s="42">
        <f t="shared" si="61"/>
        <v>2.5225419664266449</v>
      </c>
      <c r="D162" s="10">
        <f t="shared" si="62"/>
        <v>13.177458033573377</v>
      </c>
      <c r="E162" s="40">
        <f t="shared" si="63"/>
        <v>20.045083932853245</v>
      </c>
      <c r="F162" s="40">
        <f t="shared" si="64"/>
        <v>46.4</v>
      </c>
      <c r="G162" s="3">
        <f t="shared" si="65"/>
        <v>399.77458033573282</v>
      </c>
      <c r="H162" s="3">
        <f t="shared" si="66"/>
        <v>134.69012151470801</v>
      </c>
      <c r="I162">
        <f t="shared" si="78"/>
        <v>1.3469012151470802E-4</v>
      </c>
      <c r="J162" s="4">
        <f t="shared" si="67"/>
        <v>322.87356418908621</v>
      </c>
      <c r="K162" s="40">
        <f t="shared" si="68"/>
        <v>2.3971584594184865</v>
      </c>
      <c r="L162" s="40">
        <f t="shared" si="79"/>
        <v>3.6028415405815135</v>
      </c>
      <c r="M162" s="10">
        <f t="shared" si="69"/>
        <v>5.8537744692012659</v>
      </c>
      <c r="N162" s="10">
        <f t="shared" si="80"/>
        <v>3.8408799049960156</v>
      </c>
      <c r="O162" s="10">
        <f t="shared" si="81"/>
        <v>0.68820000000000003</v>
      </c>
      <c r="P162" s="10">
        <f t="shared" si="70"/>
        <v>12.959259122127889</v>
      </c>
      <c r="Q162" s="42">
        <f t="shared" si="71"/>
        <v>0.2231817285136253</v>
      </c>
      <c r="R162" s="4">
        <f t="shared" si="72"/>
        <v>549831.41409676289</v>
      </c>
      <c r="S162">
        <f t="shared" si="82"/>
        <v>5.4983141409676293E-4</v>
      </c>
      <c r="T162" s="41">
        <f t="shared" si="83"/>
        <v>2.2286195226002732E-4</v>
      </c>
      <c r="U162" s="42">
        <f t="shared" si="73"/>
        <v>0.98147656573342656</v>
      </c>
      <c r="V162" s="42">
        <f t="shared" si="74"/>
        <v>0.90026260080971876</v>
      </c>
      <c r="W162" s="42">
        <f t="shared" si="75"/>
        <v>0.88571972087628725</v>
      </c>
      <c r="X162" s="42">
        <f t="shared" si="76"/>
        <v>1.4542879933431507E-2</v>
      </c>
      <c r="Y162" s="42">
        <f t="shared" si="89"/>
        <v>4.1655093356003812E-3</v>
      </c>
      <c r="Z162" s="10">
        <f t="shared" si="77"/>
        <v>18.690984680687954</v>
      </c>
      <c r="AA162">
        <f t="shared" si="84"/>
        <v>5864090.9742234563</v>
      </c>
      <c r="AB162" s="10">
        <f t="shared" si="85"/>
        <v>5.8640909742234566</v>
      </c>
      <c r="AC162" s="10">
        <f t="shared" si="86"/>
        <v>5.7630909742234566</v>
      </c>
      <c r="AD162" s="3">
        <f t="shared" si="87"/>
        <v>835.83625441964557</v>
      </c>
      <c r="AI162" s="94">
        <f t="shared" si="88"/>
        <v>0.88571972087628725</v>
      </c>
    </row>
    <row r="163" spans="2:35">
      <c r="B163" s="39">
        <f t="shared" si="60"/>
        <v>135</v>
      </c>
      <c r="C163" s="42">
        <f t="shared" si="61"/>
        <v>2.5413669064746047</v>
      </c>
      <c r="D163" s="10">
        <f t="shared" si="62"/>
        <v>13.158633093525417</v>
      </c>
      <c r="E163" s="40">
        <f t="shared" si="63"/>
        <v>20.082733812949165</v>
      </c>
      <c r="F163" s="40">
        <f t="shared" si="64"/>
        <v>46.4</v>
      </c>
      <c r="G163" s="3">
        <f t="shared" si="65"/>
        <v>399.58633093525322</v>
      </c>
      <c r="H163" s="3">
        <f t="shared" si="66"/>
        <v>134.69012151470801</v>
      </c>
      <c r="I163">
        <f t="shared" si="78"/>
        <v>1.3469012151470802E-4</v>
      </c>
      <c r="J163" s="4">
        <f t="shared" si="67"/>
        <v>324.06014964575638</v>
      </c>
      <c r="K163" s="40">
        <f t="shared" si="68"/>
        <v>2.4059682031719705</v>
      </c>
      <c r="L163" s="40">
        <f t="shared" si="79"/>
        <v>3.5940317968280295</v>
      </c>
      <c r="M163" s="10">
        <f t="shared" si="69"/>
        <v>5.8640909742234566</v>
      </c>
      <c r="N163" s="10">
        <f t="shared" si="80"/>
        <v>3.8408799049960156</v>
      </c>
      <c r="O163" s="10">
        <f t="shared" si="81"/>
        <v>0.68820000000000003</v>
      </c>
      <c r="P163" s="10">
        <f t="shared" si="70"/>
        <v>12.974972595772996</v>
      </c>
      <c r="Q163" s="42">
        <f t="shared" si="71"/>
        <v>0.22463259400941007</v>
      </c>
      <c r="R163" s="4">
        <f t="shared" si="72"/>
        <v>549098.36127439188</v>
      </c>
      <c r="S163">
        <f t="shared" si="82"/>
        <v>5.4909836127439184E-4</v>
      </c>
      <c r="T163" s="41">
        <f t="shared" si="83"/>
        <v>2.2359500508239841E-4</v>
      </c>
      <c r="U163" s="42">
        <f t="shared" si="73"/>
        <v>0.98016802979285333</v>
      </c>
      <c r="V163" s="42">
        <f t="shared" si="74"/>
        <v>0.90190024118358791</v>
      </c>
      <c r="W163" s="42">
        <f t="shared" si="75"/>
        <v>0.88730809045301806</v>
      </c>
      <c r="X163" s="42">
        <f t="shared" si="76"/>
        <v>1.4592150730569853E-2</v>
      </c>
      <c r="Y163" s="42">
        <f t="shared" si="89"/>
        <v>4.1866805836046558E-3</v>
      </c>
      <c r="Z163" s="10">
        <f t="shared" si="77"/>
        <v>18.724392264763676</v>
      </c>
      <c r="AA163">
        <f t="shared" si="84"/>
        <v>5874391.7127638031</v>
      </c>
      <c r="AB163" s="10">
        <f t="shared" si="85"/>
        <v>5.8743917127638028</v>
      </c>
      <c r="AC163" s="10">
        <f t="shared" si="86"/>
        <v>5.7733917127638028</v>
      </c>
      <c r="AD163" s="3">
        <f t="shared" si="87"/>
        <v>837.33019764522157</v>
      </c>
      <c r="AI163" s="94">
        <f t="shared" si="88"/>
        <v>0.88730809045301806</v>
      </c>
    </row>
    <row r="164" spans="2:35">
      <c r="B164" s="39">
        <f t="shared" si="60"/>
        <v>136</v>
      </c>
      <c r="C164" s="42">
        <f t="shared" si="61"/>
        <v>2.5601918465225646</v>
      </c>
      <c r="D164" s="10">
        <f t="shared" si="62"/>
        <v>13.139808153477457</v>
      </c>
      <c r="E164" s="40">
        <f t="shared" si="63"/>
        <v>20.120383693045085</v>
      </c>
      <c r="F164" s="40">
        <f t="shared" si="64"/>
        <v>46.4</v>
      </c>
      <c r="G164" s="3">
        <f t="shared" si="65"/>
        <v>399.39808153477361</v>
      </c>
      <c r="H164" s="3">
        <f t="shared" si="66"/>
        <v>134.69012151470801</v>
      </c>
      <c r="I164">
        <f t="shared" si="78"/>
        <v>1.3469012151470802E-4</v>
      </c>
      <c r="J164" s="4">
        <f t="shared" si="67"/>
        <v>325.24896172738067</v>
      </c>
      <c r="K164" s="40">
        <f t="shared" si="68"/>
        <v>2.4147944783898931</v>
      </c>
      <c r="L164" s="40">
        <f t="shared" si="79"/>
        <v>3.5852055216101069</v>
      </c>
      <c r="M164" s="10">
        <f t="shared" si="69"/>
        <v>5.8743917127638028</v>
      </c>
      <c r="N164" s="10">
        <f t="shared" si="80"/>
        <v>3.8408799049960156</v>
      </c>
      <c r="O164" s="10">
        <f t="shared" si="81"/>
        <v>0.68820000000000003</v>
      </c>
      <c r="P164" s="10">
        <f t="shared" si="70"/>
        <v>12.990653457500263</v>
      </c>
      <c r="Q164" s="42">
        <f t="shared" si="71"/>
        <v>0.22608170818288464</v>
      </c>
      <c r="R164" s="4">
        <f t="shared" si="72"/>
        <v>548364.86589028744</v>
      </c>
      <c r="S164">
        <f t="shared" si="82"/>
        <v>5.4836486589028739E-4</v>
      </c>
      <c r="T164" s="41">
        <f t="shared" si="83"/>
        <v>2.2432850046650286E-4</v>
      </c>
      <c r="U164" s="42">
        <f t="shared" si="73"/>
        <v>0.97885870385745766</v>
      </c>
      <c r="V164" s="42">
        <f t="shared" si="74"/>
        <v>0.90353538690211088</v>
      </c>
      <c r="W164" s="42">
        <f t="shared" si="75"/>
        <v>0.88889403256036481</v>
      </c>
      <c r="X164" s="42">
        <f t="shared" si="76"/>
        <v>1.4641354341746071E-2</v>
      </c>
      <c r="Y164" s="42">
        <f t="shared" si="89"/>
        <v>4.2078975777001433E-3</v>
      </c>
      <c r="Z164" s="10">
        <f t="shared" si="77"/>
        <v>18.75774843120513</v>
      </c>
      <c r="AA164">
        <f t="shared" si="84"/>
        <v>5884676.5974307982</v>
      </c>
      <c r="AB164" s="10">
        <f t="shared" si="85"/>
        <v>5.884676597430798</v>
      </c>
      <c r="AC164" s="10">
        <f t="shared" si="86"/>
        <v>5.783676597430798</v>
      </c>
      <c r="AD164" s="3">
        <f t="shared" si="87"/>
        <v>838.82184154181266</v>
      </c>
      <c r="AI164" s="94">
        <f t="shared" si="88"/>
        <v>0.88889403256036481</v>
      </c>
    </row>
    <row r="165" spans="2:35">
      <c r="B165" s="39">
        <f t="shared" si="60"/>
        <v>137</v>
      </c>
      <c r="C165" s="42">
        <f t="shared" si="61"/>
        <v>2.5790167865705245</v>
      </c>
      <c r="D165" s="10">
        <f t="shared" si="62"/>
        <v>13.120983213429497</v>
      </c>
      <c r="E165" s="40">
        <f t="shared" si="63"/>
        <v>20.158033573141005</v>
      </c>
      <c r="F165" s="40">
        <f t="shared" si="64"/>
        <v>46.4</v>
      </c>
      <c r="G165" s="3">
        <f t="shared" si="65"/>
        <v>399.209832134294</v>
      </c>
      <c r="H165" s="3">
        <f t="shared" si="66"/>
        <v>134.69012151470801</v>
      </c>
      <c r="I165">
        <f t="shared" si="78"/>
        <v>1.3469012151470802E-4</v>
      </c>
      <c r="J165" s="4">
        <f t="shared" si="67"/>
        <v>326.44000043395863</v>
      </c>
      <c r="K165" s="40">
        <f t="shared" si="68"/>
        <v>2.4236372850722518</v>
      </c>
      <c r="L165" s="40">
        <f t="shared" si="79"/>
        <v>3.5763627149277482</v>
      </c>
      <c r="M165" s="10">
        <f t="shared" si="69"/>
        <v>5.884676597430798</v>
      </c>
      <c r="N165" s="10">
        <f t="shared" si="80"/>
        <v>3.8408799049960156</v>
      </c>
      <c r="O165" s="10">
        <f t="shared" si="81"/>
        <v>0.68820000000000003</v>
      </c>
      <c r="P165" s="10">
        <f t="shared" si="70"/>
        <v>13.006301633539961</v>
      </c>
      <c r="Q165" s="42">
        <f t="shared" si="71"/>
        <v>0.22752907889428006</v>
      </c>
      <c r="R165" s="4">
        <f t="shared" si="72"/>
        <v>547630.92920193239</v>
      </c>
      <c r="S165">
        <f t="shared" si="82"/>
        <v>5.4763092920193243E-4</v>
      </c>
      <c r="T165" s="41">
        <f t="shared" si="83"/>
        <v>2.2506243715485783E-4</v>
      </c>
      <c r="U165" s="42">
        <f t="shared" si="73"/>
        <v>0.97754859017190943</v>
      </c>
      <c r="V165" s="42">
        <f t="shared" si="74"/>
        <v>0.90516802311492339</v>
      </c>
      <c r="W165" s="42">
        <f t="shared" si="75"/>
        <v>0.89047753374318805</v>
      </c>
      <c r="X165" s="42">
        <f t="shared" si="76"/>
        <v>1.4690489371735338E-2</v>
      </c>
      <c r="Y165" s="42">
        <f t="shared" si="89"/>
        <v>4.2291601617528585E-3</v>
      </c>
      <c r="Z165" s="10">
        <f t="shared" si="77"/>
        <v>18.791052897214104</v>
      </c>
      <c r="AA165">
        <f t="shared" si="84"/>
        <v>5894945.5410277601</v>
      </c>
      <c r="AB165" s="10">
        <f t="shared" si="85"/>
        <v>5.8949455410277602</v>
      </c>
      <c r="AC165" s="10">
        <f t="shared" si="86"/>
        <v>5.7939455410277603</v>
      </c>
      <c r="AD165" s="3">
        <f t="shared" si="87"/>
        <v>840.31117346305439</v>
      </c>
      <c r="AI165" s="94">
        <f t="shared" si="88"/>
        <v>0.89047753374318805</v>
      </c>
    </row>
    <row r="166" spans="2:35">
      <c r="B166" s="39">
        <f t="shared" si="60"/>
        <v>138</v>
      </c>
      <c r="C166" s="42">
        <f t="shared" si="61"/>
        <v>2.5978417266184843</v>
      </c>
      <c r="D166" s="10">
        <f t="shared" si="62"/>
        <v>13.102158273381537</v>
      </c>
      <c r="E166" s="40">
        <f t="shared" si="63"/>
        <v>20.195683453236924</v>
      </c>
      <c r="F166" s="40">
        <f t="shared" si="64"/>
        <v>46.4</v>
      </c>
      <c r="G166" s="3">
        <f t="shared" si="65"/>
        <v>399.0215827338144</v>
      </c>
      <c r="H166" s="3">
        <f t="shared" si="66"/>
        <v>134.69012151470801</v>
      </c>
      <c r="I166">
        <f t="shared" si="78"/>
        <v>1.3469012151470802E-4</v>
      </c>
      <c r="J166" s="4">
        <f t="shared" si="67"/>
        <v>327.63326576549048</v>
      </c>
      <c r="K166" s="40">
        <f t="shared" si="68"/>
        <v>2.4324966232190479</v>
      </c>
      <c r="L166" s="40">
        <f t="shared" si="79"/>
        <v>3.5675033767809521</v>
      </c>
      <c r="M166" s="10">
        <f t="shared" si="69"/>
        <v>5.8949455410277602</v>
      </c>
      <c r="N166" s="10">
        <f t="shared" si="80"/>
        <v>3.8408799049960156</v>
      </c>
      <c r="O166" s="10">
        <f t="shared" si="81"/>
        <v>0.68820000000000003</v>
      </c>
      <c r="P166" s="10">
        <f t="shared" si="70"/>
        <v>13.021917050386817</v>
      </c>
      <c r="Q166" s="42">
        <f t="shared" si="71"/>
        <v>0.2289747139705226</v>
      </c>
      <c r="R166" s="4">
        <f t="shared" si="72"/>
        <v>546896.55246680893</v>
      </c>
      <c r="S166">
        <f t="shared" si="82"/>
        <v>5.468965524668089E-4</v>
      </c>
      <c r="T166" s="41">
        <f t="shared" si="83"/>
        <v>2.2579681388998135E-4</v>
      </c>
      <c r="U166" s="42">
        <f t="shared" si="73"/>
        <v>0.97623769098087732</v>
      </c>
      <c r="V166" s="42">
        <f t="shared" si="74"/>
        <v>0.90679813500331508</v>
      </c>
      <c r="W166" s="42">
        <f t="shared" si="75"/>
        <v>0.8920585805763448</v>
      </c>
      <c r="X166" s="42">
        <f t="shared" si="76"/>
        <v>1.4739554426970281E-2</v>
      </c>
      <c r="Y166" s="42">
        <f t="shared" si="89"/>
        <v>4.2504681786406729E-3</v>
      </c>
      <c r="Z166" s="10">
        <f t="shared" si="77"/>
        <v>18.824305380640567</v>
      </c>
      <c r="AA166">
        <f t="shared" si="84"/>
        <v>5905198.4565578634</v>
      </c>
      <c r="AB166" s="10">
        <f t="shared" si="85"/>
        <v>5.905198456557863</v>
      </c>
      <c r="AC166" s="10">
        <f t="shared" si="86"/>
        <v>5.804198456557863</v>
      </c>
      <c r="AD166" s="3">
        <f t="shared" si="87"/>
        <v>841.79818079156826</v>
      </c>
      <c r="AI166" s="94">
        <f t="shared" si="88"/>
        <v>0.8920585805763448</v>
      </c>
    </row>
    <row r="167" spans="2:35">
      <c r="B167" s="39">
        <f t="shared" si="60"/>
        <v>139</v>
      </c>
      <c r="C167" s="42">
        <f t="shared" si="61"/>
        <v>2.6166666666664442</v>
      </c>
      <c r="D167" s="10">
        <f t="shared" si="62"/>
        <v>13.083333333333577</v>
      </c>
      <c r="E167" s="40">
        <f t="shared" si="63"/>
        <v>20.233333333332844</v>
      </c>
      <c r="F167" s="40">
        <f t="shared" si="64"/>
        <v>46.4</v>
      </c>
      <c r="G167" s="3">
        <f t="shared" si="65"/>
        <v>398.83333333333479</v>
      </c>
      <c r="H167" s="3">
        <f t="shared" si="66"/>
        <v>134.69012151470801</v>
      </c>
      <c r="I167">
        <f t="shared" si="78"/>
        <v>1.3469012151470802E-4</v>
      </c>
      <c r="J167" s="4">
        <f t="shared" si="67"/>
        <v>328.82875772197599</v>
      </c>
      <c r="K167" s="40">
        <f t="shared" si="68"/>
        <v>2.4413724928302796</v>
      </c>
      <c r="L167" s="40">
        <f t="shared" si="79"/>
        <v>3.5586275071697204</v>
      </c>
      <c r="M167" s="10">
        <f t="shared" si="69"/>
        <v>5.905198456557863</v>
      </c>
      <c r="N167" s="10">
        <f t="shared" si="80"/>
        <v>3.8408799049960156</v>
      </c>
      <c r="O167" s="10">
        <f t="shared" si="81"/>
        <v>0.68820000000000003</v>
      </c>
      <c r="P167" s="10">
        <f t="shared" si="70"/>
        <v>13.037499634806451</v>
      </c>
      <c r="Q167" s="42">
        <f t="shared" si="71"/>
        <v>0.23041862120544232</v>
      </c>
      <c r="R167" s="4">
        <f t="shared" si="72"/>
        <v>546161.73694239976</v>
      </c>
      <c r="S167">
        <f t="shared" si="82"/>
        <v>5.4616173694239977E-4</v>
      </c>
      <c r="T167" s="41">
        <f t="shared" si="83"/>
        <v>2.2653162941439048E-4</v>
      </c>
      <c r="U167" s="42">
        <f t="shared" si="73"/>
        <v>0.97492600852903066</v>
      </c>
      <c r="V167" s="42">
        <f t="shared" si="74"/>
        <v>0.90842570777726117</v>
      </c>
      <c r="W167" s="42">
        <f t="shared" si="75"/>
        <v>0.89363715966546253</v>
      </c>
      <c r="X167" s="42">
        <f t="shared" si="76"/>
        <v>1.4788548111798638E-2</v>
      </c>
      <c r="Y167" s="42">
        <f t="shared" si="89"/>
        <v>4.2718214702532576E-3</v>
      </c>
      <c r="Z167" s="10">
        <f t="shared" si="77"/>
        <v>18.857505599974679</v>
      </c>
      <c r="AA167">
        <f t="shared" si="84"/>
        <v>5915435.2572216801</v>
      </c>
      <c r="AB167" s="10">
        <f t="shared" si="85"/>
        <v>5.91543525722168</v>
      </c>
      <c r="AC167" s="10">
        <f t="shared" si="86"/>
        <v>5.81443525722168</v>
      </c>
      <c r="AD167" s="3">
        <f t="shared" si="87"/>
        <v>843.28285093860484</v>
      </c>
      <c r="AI167" s="94">
        <f t="shared" si="88"/>
        <v>0.89363715966546253</v>
      </c>
    </row>
    <row r="168" spans="2:35">
      <c r="B168" s="39">
        <f t="shared" ref="B168:B231" si="90">1+B167</f>
        <v>140</v>
      </c>
      <c r="C168" s="42">
        <f t="shared" ref="C168:C231" si="91">xincp+C167</f>
        <v>2.6354916067144041</v>
      </c>
      <c r="D168" s="10">
        <f t="shared" ref="D168:D231" si="92">(F168-E168)/2</f>
        <v>13.064508393285617</v>
      </c>
      <c r="E168" s="40">
        <f t="shared" ref="E168:E231" si="93">E167+ci*2*xincp</f>
        <v>20.270983213428764</v>
      </c>
      <c r="F168" s="40">
        <f t="shared" ref="F168:F231" si="94">F167-osi*2*xincp</f>
        <v>46.4</v>
      </c>
      <c r="G168" s="3">
        <f t="shared" ref="G168:G231" si="95">G167-ei*n*2*xincp</f>
        <v>398.64508393285519</v>
      </c>
      <c r="H168" s="3">
        <f t="shared" ref="H168:H231" si="96">PI()/4*(dto+erate*(two-D168)/two)^2</f>
        <v>134.69012151470801</v>
      </c>
      <c r="I168">
        <f t="shared" si="78"/>
        <v>1.3469012151470802E-4</v>
      </c>
      <c r="J168" s="4">
        <f t="shared" ref="J168:J231" si="97">PI()/4*dc^2-PI()/4*(F168^2-E168^2)</f>
        <v>330.02647630341562</v>
      </c>
      <c r="K168" s="40">
        <f t="shared" ref="K168:K231" si="98">J168/H168</f>
        <v>2.4502648939059508</v>
      </c>
      <c r="L168" s="40">
        <f t="shared" si="79"/>
        <v>3.5497351060940492</v>
      </c>
      <c r="M168" s="10">
        <f t="shared" ref="M168:M231" si="99">AB167</f>
        <v>5.91543525722168</v>
      </c>
      <c r="N168" s="10">
        <f t="shared" si="80"/>
        <v>3.8408799049960156</v>
      </c>
      <c r="O168" s="10">
        <f t="shared" si="81"/>
        <v>0.68820000000000003</v>
      </c>
      <c r="P168" s="10">
        <f t="shared" ref="P168:P231" si="100">(1+kv*L168)*N168*M168^O168</f>
        <v>13.053049313830426</v>
      </c>
      <c r="Q168" s="42">
        <f t="shared" ref="Q168:Q231" si="101">xincp/P168+Q167</f>
        <v>0.23186080835998052</v>
      </c>
      <c r="R168" s="4">
        <f t="shared" ref="R168:R231" si="102">PI()/4*(F168^2-E168^2)*G168</f>
        <v>545426.48388618696</v>
      </c>
      <c r="S168">
        <f t="shared" si="82"/>
        <v>5.4542648388618698E-4</v>
      </c>
      <c r="T168" s="41">
        <f t="shared" si="83"/>
        <v>2.2726688247060327E-4</v>
      </c>
      <c r="U168" s="42">
        <f t="shared" ref="U168:U231" si="103">rhopgrain*R168/1000^2</f>
        <v>0.97361354506103814</v>
      </c>
      <c r="V168" s="42">
        <f t="shared" ref="V168:V231" si="104">(U167-U168)/(Q168-Q167)</f>
        <v>0.91005072667755227</v>
      </c>
      <c r="W168" s="42">
        <f t="shared" ref="W168:W231" si="105">IF(V168&lt;AI168,IF(AB167&gt;pbd,AI168,0),AI168)</f>
        <v>0.89521325764656079</v>
      </c>
      <c r="X168" s="42">
        <f t="shared" ref="X168:X231" si="106">V168-W168</f>
        <v>1.4837469030991479E-2</v>
      </c>
      <c r="Y168" s="42">
        <f t="shared" si="89"/>
        <v>4.2932198774956118E-3</v>
      </c>
      <c r="Z168" s="10">
        <f t="shared" ref="Z168:Z231" si="107">Y168/T168</f>
        <v>18.890653274354371</v>
      </c>
      <c r="AA168">
        <f t="shared" si="84"/>
        <v>5925655.8564195111</v>
      </c>
      <c r="AB168" s="10">
        <f t="shared" si="85"/>
        <v>5.9256558564195112</v>
      </c>
      <c r="AC168" s="10">
        <f t="shared" si="86"/>
        <v>5.8246558564195112</v>
      </c>
      <c r="AD168" s="3">
        <f t="shared" si="87"/>
        <v>844.76517134438166</v>
      </c>
      <c r="AI168" s="94">
        <f t="shared" si="88"/>
        <v>0.89521325764656079</v>
      </c>
    </row>
    <row r="169" spans="2:35">
      <c r="B169" s="39">
        <f t="shared" si="90"/>
        <v>141</v>
      </c>
      <c r="C169" s="42">
        <f t="shared" si="91"/>
        <v>2.6543165467623639</v>
      </c>
      <c r="D169" s="10">
        <f t="shared" si="92"/>
        <v>13.045683453237658</v>
      </c>
      <c r="E169" s="40">
        <f t="shared" si="93"/>
        <v>20.308633093524683</v>
      </c>
      <c r="F169" s="40">
        <f t="shared" si="94"/>
        <v>46.4</v>
      </c>
      <c r="G169" s="3">
        <f t="shared" si="95"/>
        <v>398.45683453237558</v>
      </c>
      <c r="H169" s="3">
        <f t="shared" si="96"/>
        <v>134.69012151470801</v>
      </c>
      <c r="I169">
        <f t="shared" si="78"/>
        <v>1.3469012151470802E-4</v>
      </c>
      <c r="J169" s="4">
        <f t="shared" si="97"/>
        <v>331.22642150980869</v>
      </c>
      <c r="K169" s="40">
        <f t="shared" si="98"/>
        <v>2.4591738264460554</v>
      </c>
      <c r="L169" s="40">
        <f t="shared" si="79"/>
        <v>3.5408261735539446</v>
      </c>
      <c r="M169" s="10">
        <f t="shared" si="99"/>
        <v>5.9256558564195112</v>
      </c>
      <c r="N169" s="10">
        <f t="shared" si="80"/>
        <v>3.8408799049960156</v>
      </c>
      <c r="O169" s="10">
        <f t="shared" si="81"/>
        <v>0.68820000000000003</v>
      </c>
      <c r="P169" s="10">
        <f t="shared" si="100"/>
        <v>13.068566014758597</v>
      </c>
      <c r="Q169" s="42">
        <f t="shared" si="101"/>
        <v>0.23330128316239576</v>
      </c>
      <c r="R169" s="4">
        <f t="shared" si="102"/>
        <v>544690.79455565347</v>
      </c>
      <c r="S169">
        <f t="shared" si="82"/>
        <v>5.4469079455565349E-4</v>
      </c>
      <c r="T169" s="41">
        <f t="shared" si="83"/>
        <v>2.2800257180113676E-4</v>
      </c>
      <c r="U169" s="42">
        <f t="shared" si="103"/>
        <v>0.97230030282156921</v>
      </c>
      <c r="V169" s="42">
        <f t="shared" si="104"/>
        <v>0.91167317697402628</v>
      </c>
      <c r="W169" s="42">
        <f t="shared" si="105"/>
        <v>0.89678686118641038</v>
      </c>
      <c r="X169" s="42">
        <f t="shared" si="106"/>
        <v>1.48863157876159E-2</v>
      </c>
      <c r="Y169" s="42">
        <f t="shared" si="89"/>
        <v>4.3146632402884686E-3</v>
      </c>
      <c r="Z169" s="10">
        <f t="shared" si="107"/>
        <v>18.923748123559353</v>
      </c>
      <c r="AA169">
        <f t="shared" si="84"/>
        <v>5935860.167749539</v>
      </c>
      <c r="AB169" s="10">
        <f t="shared" si="85"/>
        <v>5.9358601677495386</v>
      </c>
      <c r="AC169" s="10">
        <f t="shared" si="86"/>
        <v>5.8348601677495386</v>
      </c>
      <c r="AD169" s="3">
        <f t="shared" si="87"/>
        <v>846.24512947781568</v>
      </c>
      <c r="AI169" s="94">
        <f t="shared" si="88"/>
        <v>0.89678686118641038</v>
      </c>
    </row>
    <row r="170" spans="2:35">
      <c r="B170" s="39">
        <f t="shared" si="90"/>
        <v>142</v>
      </c>
      <c r="C170" s="42">
        <f t="shared" si="91"/>
        <v>2.6731414868103238</v>
      </c>
      <c r="D170" s="10">
        <f t="shared" si="92"/>
        <v>13.026858513189698</v>
      </c>
      <c r="E170" s="40">
        <f t="shared" si="93"/>
        <v>20.346282973620603</v>
      </c>
      <c r="F170" s="40">
        <f t="shared" si="94"/>
        <v>46.4</v>
      </c>
      <c r="G170" s="3">
        <f t="shared" si="95"/>
        <v>398.26858513189597</v>
      </c>
      <c r="H170" s="3">
        <f t="shared" si="96"/>
        <v>134.69012151470801</v>
      </c>
      <c r="I170">
        <f t="shared" si="78"/>
        <v>1.3469012151470802E-4</v>
      </c>
      <c r="J170" s="4">
        <f t="shared" si="97"/>
        <v>332.42859334115587</v>
      </c>
      <c r="K170" s="40">
        <f t="shared" si="98"/>
        <v>2.4680992904505996</v>
      </c>
      <c r="L170" s="40">
        <f t="shared" si="79"/>
        <v>3.5319007095494004</v>
      </c>
      <c r="M170" s="10">
        <f t="shared" si="99"/>
        <v>5.9358601677495386</v>
      </c>
      <c r="N170" s="10">
        <f t="shared" si="80"/>
        <v>17.20418640980624</v>
      </c>
      <c r="O170" s="10">
        <f t="shared" si="81"/>
        <v>-0.14810000000000001</v>
      </c>
      <c r="P170" s="10">
        <f t="shared" si="100"/>
        <v>13.215427279941933</v>
      </c>
      <c r="Q170" s="42">
        <f t="shared" si="101"/>
        <v>0.23472575016215233</v>
      </c>
      <c r="R170" s="4">
        <f t="shared" si="102"/>
        <v>543954.67020828114</v>
      </c>
      <c r="S170">
        <f t="shared" si="82"/>
        <v>5.4395467020828116E-4</v>
      </c>
      <c r="T170" s="41">
        <f t="shared" si="83"/>
        <v>2.287386961485091E-4</v>
      </c>
      <c r="U170" s="42">
        <f t="shared" si="103"/>
        <v>0.9709862840552923</v>
      </c>
      <c r="V170" s="42">
        <f t="shared" si="104"/>
        <v>0.92246346633615228</v>
      </c>
      <c r="W170" s="42">
        <f t="shared" si="105"/>
        <v>0.89835795698224852</v>
      </c>
      <c r="X170" s="42">
        <f t="shared" si="106"/>
        <v>2.4105509353903765E-2</v>
      </c>
      <c r="Y170" s="42">
        <f t="shared" si="89"/>
        <v>4.3490007428754274E-3</v>
      </c>
      <c r="Z170" s="10">
        <f t="shared" si="107"/>
        <v>19.012964645264173</v>
      </c>
      <c r="AA170">
        <f t="shared" si="84"/>
        <v>5963368.7736241082</v>
      </c>
      <c r="AB170" s="10">
        <f t="shared" si="85"/>
        <v>5.9633687736241079</v>
      </c>
      <c r="AC170" s="10">
        <f t="shared" si="86"/>
        <v>5.8623687736241079</v>
      </c>
      <c r="AD170" s="3">
        <f t="shared" si="87"/>
        <v>850.23477499987064</v>
      </c>
      <c r="AI170" s="94">
        <f t="shared" si="88"/>
        <v>0.89835795698224852</v>
      </c>
    </row>
    <row r="171" spans="2:35">
      <c r="B171" s="39">
        <f t="shared" si="90"/>
        <v>143</v>
      </c>
      <c r="C171" s="42">
        <f t="shared" si="91"/>
        <v>2.6919664268582837</v>
      </c>
      <c r="D171" s="10">
        <f t="shared" si="92"/>
        <v>13.008033573141738</v>
      </c>
      <c r="E171" s="40">
        <f t="shared" si="93"/>
        <v>20.383932853716523</v>
      </c>
      <c r="F171" s="40">
        <f t="shared" si="94"/>
        <v>46.4</v>
      </c>
      <c r="G171" s="3">
        <f t="shared" si="95"/>
        <v>398.08033573141637</v>
      </c>
      <c r="H171" s="3">
        <f t="shared" si="96"/>
        <v>134.69012151470801</v>
      </c>
      <c r="I171">
        <f t="shared" si="78"/>
        <v>1.3469012151470802E-4</v>
      </c>
      <c r="J171" s="4">
        <f t="shared" si="97"/>
        <v>333.6329917974565</v>
      </c>
      <c r="K171" s="40">
        <f t="shared" si="98"/>
        <v>2.4770412859195776</v>
      </c>
      <c r="L171" s="40">
        <f t="shared" si="79"/>
        <v>3.5229587140804224</v>
      </c>
      <c r="M171" s="10">
        <f t="shared" si="99"/>
        <v>5.9633687736241079</v>
      </c>
      <c r="N171" s="10">
        <f t="shared" si="80"/>
        <v>17.20418640980624</v>
      </c>
      <c r="O171" s="10">
        <f t="shared" si="81"/>
        <v>-0.14810000000000001</v>
      </c>
      <c r="P171" s="10">
        <f t="shared" si="100"/>
        <v>13.206381039777144</v>
      </c>
      <c r="Q171" s="42">
        <f t="shared" si="101"/>
        <v>0.23615119290769027</v>
      </c>
      <c r="R171" s="4">
        <f t="shared" si="102"/>
        <v>543218.11210155289</v>
      </c>
      <c r="S171">
        <f t="shared" si="82"/>
        <v>5.4321811210155291E-4</v>
      </c>
      <c r="T171" s="41">
        <f t="shared" si="83"/>
        <v>2.2947525425523734E-4</v>
      </c>
      <c r="U171" s="42">
        <f t="shared" si="103"/>
        <v>0.969671491006877</v>
      </c>
      <c r="V171" s="42">
        <f t="shared" si="104"/>
        <v>0.9223752076546079</v>
      </c>
      <c r="W171" s="42">
        <f t="shared" si="105"/>
        <v>0.90259328983726683</v>
      </c>
      <c r="X171" s="42">
        <f t="shared" si="106"/>
        <v>1.9781917817341066E-2</v>
      </c>
      <c r="Y171" s="42">
        <f t="shared" si="89"/>
        <v>4.3771987341209842E-3</v>
      </c>
      <c r="Z171" s="10">
        <f t="shared" si="107"/>
        <v>19.074818103273035</v>
      </c>
      <c r="AA171">
        <f t="shared" si="84"/>
        <v>5982440.3801587652</v>
      </c>
      <c r="AB171" s="10">
        <f t="shared" si="85"/>
        <v>5.9824403801587653</v>
      </c>
      <c r="AC171" s="10">
        <f t="shared" si="86"/>
        <v>5.8814403801587654</v>
      </c>
      <c r="AD171" s="3">
        <f t="shared" si="87"/>
        <v>853.0007802985881</v>
      </c>
      <c r="AI171" s="94">
        <f t="shared" si="88"/>
        <v>0.90259328983726683</v>
      </c>
    </row>
    <row r="172" spans="2:35">
      <c r="B172" s="39">
        <f t="shared" si="90"/>
        <v>144</v>
      </c>
      <c r="C172" s="42">
        <f t="shared" si="91"/>
        <v>2.7107913669062436</v>
      </c>
      <c r="D172" s="10">
        <f t="shared" si="92"/>
        <v>12.989208633093778</v>
      </c>
      <c r="E172" s="40">
        <f t="shared" si="93"/>
        <v>20.421582733812443</v>
      </c>
      <c r="F172" s="40">
        <f t="shared" si="94"/>
        <v>46.4</v>
      </c>
      <c r="G172" s="3">
        <f t="shared" si="95"/>
        <v>397.89208633093676</v>
      </c>
      <c r="H172" s="3">
        <f t="shared" si="96"/>
        <v>134.69012151470801</v>
      </c>
      <c r="I172">
        <f t="shared" si="78"/>
        <v>1.3469012151470802E-4</v>
      </c>
      <c r="J172" s="4">
        <f t="shared" si="97"/>
        <v>334.83961687871101</v>
      </c>
      <c r="K172" s="40">
        <f t="shared" si="98"/>
        <v>2.485999812852993</v>
      </c>
      <c r="L172" s="40">
        <f t="shared" si="79"/>
        <v>3.514000187147007</v>
      </c>
      <c r="M172" s="10">
        <f t="shared" si="99"/>
        <v>5.9824403801587653</v>
      </c>
      <c r="N172" s="10">
        <f t="shared" si="80"/>
        <v>17.20418640980624</v>
      </c>
      <c r="O172" s="10">
        <f t="shared" si="81"/>
        <v>-0.14810000000000001</v>
      </c>
      <c r="P172" s="10">
        <f t="shared" si="100"/>
        <v>13.200137393787152</v>
      </c>
      <c r="Q172" s="42">
        <f t="shared" si="101"/>
        <v>0.23757730988559539</v>
      </c>
      <c r="R172" s="4">
        <f t="shared" si="102"/>
        <v>542481.12149295094</v>
      </c>
      <c r="S172">
        <f t="shared" si="82"/>
        <v>5.4248112149295094E-4</v>
      </c>
      <c r="T172" s="41">
        <f t="shared" si="83"/>
        <v>2.3021224486383931E-4</v>
      </c>
      <c r="U172" s="42">
        <f t="shared" si="103"/>
        <v>0.96835592592099207</v>
      </c>
      <c r="V172" s="42">
        <f t="shared" si="104"/>
        <v>0.92248048811354311</v>
      </c>
      <c r="W172" s="42">
        <f t="shared" si="105"/>
        <v>0.9055296291822168</v>
      </c>
      <c r="X172" s="42">
        <f t="shared" si="106"/>
        <v>1.6950858931326307E-2</v>
      </c>
      <c r="Y172" s="42">
        <f t="shared" si="89"/>
        <v>4.4013726418330231E-3</v>
      </c>
      <c r="Z172" s="10">
        <f t="shared" si="107"/>
        <v>19.118759927110943</v>
      </c>
      <c r="AA172">
        <f t="shared" si="84"/>
        <v>5995989.197017666</v>
      </c>
      <c r="AB172" s="10">
        <f t="shared" si="85"/>
        <v>5.995989197017666</v>
      </c>
      <c r="AC172" s="10">
        <f t="shared" si="86"/>
        <v>5.894989197017666</v>
      </c>
      <c r="AD172" s="3">
        <f t="shared" si="87"/>
        <v>854.96580087275788</v>
      </c>
      <c r="AI172" s="94">
        <f t="shared" si="88"/>
        <v>0.9055296291822168</v>
      </c>
    </row>
    <row r="173" spans="2:35">
      <c r="B173" s="39">
        <f t="shared" si="90"/>
        <v>145</v>
      </c>
      <c r="C173" s="42">
        <f t="shared" si="91"/>
        <v>2.7296163069542034</v>
      </c>
      <c r="D173" s="10">
        <f t="shared" si="92"/>
        <v>12.970383693045818</v>
      </c>
      <c r="E173" s="40">
        <f t="shared" si="93"/>
        <v>20.459232613908362</v>
      </c>
      <c r="F173" s="40">
        <f t="shared" si="94"/>
        <v>46.4</v>
      </c>
      <c r="G173" s="3">
        <f t="shared" si="95"/>
        <v>397.70383693045716</v>
      </c>
      <c r="H173" s="3">
        <f t="shared" si="96"/>
        <v>134.69012151470801</v>
      </c>
      <c r="I173">
        <f t="shared" si="78"/>
        <v>1.3469012151470802E-4</v>
      </c>
      <c r="J173" s="4">
        <f t="shared" si="97"/>
        <v>336.04846858491942</v>
      </c>
      <c r="K173" s="40">
        <f t="shared" si="98"/>
        <v>2.4949748712508462</v>
      </c>
      <c r="L173" s="40">
        <f t="shared" si="79"/>
        <v>3.5050251287491538</v>
      </c>
      <c r="M173" s="10">
        <f t="shared" si="99"/>
        <v>5.995989197017666</v>
      </c>
      <c r="N173" s="10">
        <f t="shared" si="80"/>
        <v>17.20418640980624</v>
      </c>
      <c r="O173" s="10">
        <f t="shared" si="81"/>
        <v>-0.14810000000000001</v>
      </c>
      <c r="P173" s="10">
        <f t="shared" si="100"/>
        <v>13.195715661649093</v>
      </c>
      <c r="Q173" s="42">
        <f t="shared" si="101"/>
        <v>0.23900390473885305</v>
      </c>
      <c r="R173" s="4">
        <f t="shared" si="102"/>
        <v>541743.69963995775</v>
      </c>
      <c r="S173">
        <f t="shared" si="82"/>
        <v>5.4174369963995775E-4</v>
      </c>
      <c r="T173" s="41">
        <f t="shared" si="83"/>
        <v>2.309496667168325E-4</v>
      </c>
      <c r="U173" s="42">
        <f t="shared" si="103"/>
        <v>0.96703959104230663</v>
      </c>
      <c r="V173" s="42">
        <f t="shared" si="104"/>
        <v>0.9227110806404154</v>
      </c>
      <c r="W173" s="42">
        <f t="shared" si="105"/>
        <v>0.90761565816713818</v>
      </c>
      <c r="X173" s="42">
        <f t="shared" si="106"/>
        <v>1.509542247327722E-2</v>
      </c>
      <c r="Y173" s="42">
        <f t="shared" si="89"/>
        <v>4.4229076938411506E-3</v>
      </c>
      <c r="Z173" s="10">
        <f t="shared" si="107"/>
        <v>19.150959413438255</v>
      </c>
      <c r="AA173">
        <f t="shared" si="84"/>
        <v>6005917.4363371972</v>
      </c>
      <c r="AB173" s="10">
        <f t="shared" si="85"/>
        <v>6.0059174363371968</v>
      </c>
      <c r="AC173" s="10">
        <f t="shared" si="86"/>
        <v>5.9049174363371968</v>
      </c>
      <c r="AD173" s="3">
        <f t="shared" si="87"/>
        <v>856.40571955579367</v>
      </c>
      <c r="AI173" s="94">
        <f t="shared" si="88"/>
        <v>0.90761565816713818</v>
      </c>
    </row>
    <row r="174" spans="2:35">
      <c r="B174" s="39">
        <f t="shared" si="90"/>
        <v>146</v>
      </c>
      <c r="C174" s="42">
        <f t="shared" si="91"/>
        <v>2.7484412470021633</v>
      </c>
      <c r="D174" s="10">
        <f t="shared" si="92"/>
        <v>12.951558752997858</v>
      </c>
      <c r="E174" s="40">
        <f t="shared" si="93"/>
        <v>20.496882494004282</v>
      </c>
      <c r="F174" s="40">
        <f t="shared" si="94"/>
        <v>46.4</v>
      </c>
      <c r="G174" s="3">
        <f t="shared" si="95"/>
        <v>397.51558752997755</v>
      </c>
      <c r="H174" s="3">
        <f t="shared" si="96"/>
        <v>134.69012151470801</v>
      </c>
      <c r="I174">
        <f t="shared" si="78"/>
        <v>1.3469012151470802E-4</v>
      </c>
      <c r="J174" s="4">
        <f t="shared" si="97"/>
        <v>337.25954691608172</v>
      </c>
      <c r="K174" s="40">
        <f t="shared" si="98"/>
        <v>2.5039664611131363</v>
      </c>
      <c r="L174" s="40">
        <f t="shared" si="79"/>
        <v>3.4960335388868637</v>
      </c>
      <c r="M174" s="10">
        <f t="shared" si="99"/>
        <v>6.0059174363371968</v>
      </c>
      <c r="N174" s="10">
        <f t="shared" si="80"/>
        <v>17.20418640980624</v>
      </c>
      <c r="O174" s="10">
        <f t="shared" si="81"/>
        <v>-0.14810000000000001</v>
      </c>
      <c r="P174" s="10">
        <f t="shared" si="100"/>
        <v>13.192482801703527</v>
      </c>
      <c r="Q174" s="42">
        <f t="shared" si="101"/>
        <v>0.24043084918372504</v>
      </c>
      <c r="R174" s="4">
        <f t="shared" si="102"/>
        <v>541005.84780005575</v>
      </c>
      <c r="S174">
        <f t="shared" si="82"/>
        <v>5.4100584780005575E-4</v>
      </c>
      <c r="T174" s="41">
        <f t="shared" si="83"/>
        <v>2.3168751855673451E-4</v>
      </c>
      <c r="U174" s="42">
        <f t="shared" si="103"/>
        <v>0.96572248861548959</v>
      </c>
      <c r="V174" s="42">
        <f t="shared" si="104"/>
        <v>0.92302291904237421</v>
      </c>
      <c r="W174" s="42">
        <f t="shared" si="105"/>
        <v>0.90914424883342759</v>
      </c>
      <c r="X174" s="42">
        <f t="shared" si="106"/>
        <v>1.387867020894662E-2</v>
      </c>
      <c r="Y174" s="42">
        <f t="shared" si="89"/>
        <v>4.4427117851980171E-3</v>
      </c>
      <c r="Z174" s="10">
        <f t="shared" si="107"/>
        <v>19.175447226822051</v>
      </c>
      <c r="AA174">
        <f t="shared" si="84"/>
        <v>6013467.894416404</v>
      </c>
      <c r="AB174" s="10">
        <f t="shared" si="85"/>
        <v>6.0134678944164044</v>
      </c>
      <c r="AC174" s="10">
        <f t="shared" si="86"/>
        <v>5.9124678944164044</v>
      </c>
      <c r="AD174" s="3">
        <f t="shared" si="87"/>
        <v>857.50078236641104</v>
      </c>
      <c r="AI174" s="94">
        <f t="shared" si="88"/>
        <v>0.90914424883342759</v>
      </c>
    </row>
    <row r="175" spans="2:35">
      <c r="B175" s="39">
        <f t="shared" si="90"/>
        <v>147</v>
      </c>
      <c r="C175" s="42">
        <f t="shared" si="91"/>
        <v>2.7672661870501232</v>
      </c>
      <c r="D175" s="10">
        <f t="shared" si="92"/>
        <v>12.932733812949898</v>
      </c>
      <c r="E175" s="40">
        <f t="shared" si="93"/>
        <v>20.534532374100202</v>
      </c>
      <c r="F175" s="40">
        <f t="shared" si="94"/>
        <v>46.4</v>
      </c>
      <c r="G175" s="3">
        <f t="shared" si="95"/>
        <v>397.32733812949795</v>
      </c>
      <c r="H175" s="3">
        <f t="shared" si="96"/>
        <v>134.69012151470801</v>
      </c>
      <c r="I175">
        <f t="shared" si="78"/>
        <v>1.3469012151470802E-4</v>
      </c>
      <c r="J175" s="4">
        <f t="shared" si="97"/>
        <v>338.47285187219768</v>
      </c>
      <c r="K175" s="40">
        <f t="shared" si="98"/>
        <v>2.5129745824398624</v>
      </c>
      <c r="L175" s="40">
        <f t="shared" si="79"/>
        <v>3.4870254175601376</v>
      </c>
      <c r="M175" s="10">
        <f t="shared" si="99"/>
        <v>6.0134678944164044</v>
      </c>
      <c r="N175" s="10">
        <f t="shared" si="80"/>
        <v>17.20418640980624</v>
      </c>
      <c r="O175" s="10">
        <f t="shared" si="81"/>
        <v>-0.14810000000000001</v>
      </c>
      <c r="P175" s="10">
        <f t="shared" si="100"/>
        <v>13.190028305943452</v>
      </c>
      <c r="Q175" s="42">
        <f t="shared" si="101"/>
        <v>0.24185805916472844</v>
      </c>
      <c r="R175" s="4">
        <f t="shared" si="102"/>
        <v>540267.56723072741</v>
      </c>
      <c r="S175">
        <f t="shared" si="82"/>
        <v>5.4026756723072743E-4</v>
      </c>
      <c r="T175" s="41">
        <f t="shared" si="83"/>
        <v>2.3242579912606282E-4</v>
      </c>
      <c r="U175" s="42">
        <f t="shared" si="103"/>
        <v>0.96440462088520995</v>
      </c>
      <c r="V175" s="42">
        <f t="shared" si="104"/>
        <v>0.92338741167793237</v>
      </c>
      <c r="W175" s="42">
        <f t="shared" si="105"/>
        <v>0.91030674697379543</v>
      </c>
      <c r="X175" s="42">
        <f t="shared" si="106"/>
        <v>1.3080664704136935E-2</v>
      </c>
      <c r="Y175" s="42">
        <f t="shared" si="89"/>
        <v>4.4613806404219204E-3</v>
      </c>
      <c r="Z175" s="10">
        <f t="shared" si="107"/>
        <v>19.194859852895082</v>
      </c>
      <c r="AA175">
        <f t="shared" si="84"/>
        <v>6019453.4929292016</v>
      </c>
      <c r="AB175" s="10">
        <f t="shared" si="85"/>
        <v>6.0194534929292018</v>
      </c>
      <c r="AC175" s="10">
        <f t="shared" si="86"/>
        <v>5.9184534929292019</v>
      </c>
      <c r="AD175" s="3">
        <f t="shared" si="87"/>
        <v>858.36888947486602</v>
      </c>
      <c r="AI175" s="94">
        <f t="shared" si="88"/>
        <v>0.91030674697379543</v>
      </c>
    </row>
    <row r="176" spans="2:35">
      <c r="B176" s="39">
        <f t="shared" si="90"/>
        <v>148</v>
      </c>
      <c r="C176" s="42">
        <f t="shared" si="91"/>
        <v>2.786091127098083</v>
      </c>
      <c r="D176" s="10">
        <f t="shared" si="92"/>
        <v>12.913908872901938</v>
      </c>
      <c r="E176" s="40">
        <f t="shared" si="93"/>
        <v>20.572182254196122</v>
      </c>
      <c r="F176" s="40">
        <f t="shared" si="94"/>
        <v>46.4</v>
      </c>
      <c r="G176" s="3">
        <f t="shared" si="95"/>
        <v>397.13908872901834</v>
      </c>
      <c r="H176" s="3">
        <f t="shared" si="96"/>
        <v>134.69012151470801</v>
      </c>
      <c r="I176">
        <f t="shared" si="78"/>
        <v>1.3469012151470802E-4</v>
      </c>
      <c r="J176" s="4">
        <f t="shared" si="97"/>
        <v>339.68838345326753</v>
      </c>
      <c r="K176" s="40">
        <f t="shared" si="98"/>
        <v>2.5219992352310259</v>
      </c>
      <c r="L176" s="40">
        <f t="shared" si="79"/>
        <v>3.4780007647689741</v>
      </c>
      <c r="M176" s="10">
        <f t="shared" si="99"/>
        <v>6.0194534929292018</v>
      </c>
      <c r="N176" s="10">
        <f t="shared" si="80"/>
        <v>17.20418640980624</v>
      </c>
      <c r="O176" s="10">
        <f t="shared" si="81"/>
        <v>-0.14810000000000001</v>
      </c>
      <c r="P176" s="10">
        <f t="shared" si="100"/>
        <v>13.188085026185274</v>
      </c>
      <c r="Q176" s="42">
        <f t="shared" si="101"/>
        <v>0.24328547944679232</v>
      </c>
      <c r="R176" s="4">
        <f t="shared" si="102"/>
        <v>539528.85918945516</v>
      </c>
      <c r="S176">
        <f t="shared" si="82"/>
        <v>5.3952885918945521E-4</v>
      </c>
      <c r="T176" s="41">
        <f t="shared" si="83"/>
        <v>2.3316450716733504E-4</v>
      </c>
      <c r="U176" s="42">
        <f t="shared" si="103"/>
        <v>0.96308599009613693</v>
      </c>
      <c r="V176" s="42">
        <f t="shared" si="104"/>
        <v>0.92378594142324266</v>
      </c>
      <c r="W176" s="42">
        <f t="shared" si="105"/>
        <v>0.911228313197609</v>
      </c>
      <c r="X176" s="42">
        <f t="shared" si="106"/>
        <v>1.2557628225633666E-2</v>
      </c>
      <c r="Y176" s="42">
        <f t="shared" si="89"/>
        <v>4.4793056536458079E-3</v>
      </c>
      <c r="Z176" s="10">
        <f t="shared" si="107"/>
        <v>19.210924115612276</v>
      </c>
      <c r="AA176">
        <f t="shared" si="84"/>
        <v>6024406.6727137137</v>
      </c>
      <c r="AB176" s="10">
        <f t="shared" si="85"/>
        <v>6.024406672713714</v>
      </c>
      <c r="AC176" s="10">
        <f t="shared" si="86"/>
        <v>5.923406672713714</v>
      </c>
      <c r="AD176" s="3">
        <f t="shared" si="87"/>
        <v>859.08726217747846</v>
      </c>
      <c r="AI176" s="94">
        <f t="shared" si="88"/>
        <v>0.911228313197609</v>
      </c>
    </row>
    <row r="177" spans="2:35">
      <c r="B177" s="39">
        <f t="shared" si="90"/>
        <v>149</v>
      </c>
      <c r="C177" s="42">
        <f t="shared" si="91"/>
        <v>2.8049160671460429</v>
      </c>
      <c r="D177" s="10">
        <f t="shared" si="92"/>
        <v>12.895083932853979</v>
      </c>
      <c r="E177" s="40">
        <f t="shared" si="93"/>
        <v>20.609832134292041</v>
      </c>
      <c r="F177" s="40">
        <f t="shared" si="94"/>
        <v>46.4</v>
      </c>
      <c r="G177" s="3">
        <f t="shared" si="95"/>
        <v>396.95083932853873</v>
      </c>
      <c r="H177" s="3">
        <f t="shared" si="96"/>
        <v>134.69012151470801</v>
      </c>
      <c r="I177">
        <f t="shared" si="78"/>
        <v>1.3469012151470802E-4</v>
      </c>
      <c r="J177" s="4">
        <f t="shared" si="97"/>
        <v>340.90614165929105</v>
      </c>
      <c r="K177" s="40">
        <f t="shared" si="98"/>
        <v>2.5310404194866249</v>
      </c>
      <c r="L177" s="40">
        <f t="shared" si="79"/>
        <v>3.4689595805133751</v>
      </c>
      <c r="M177" s="10">
        <f t="shared" si="99"/>
        <v>6.024406672713714</v>
      </c>
      <c r="N177" s="10">
        <f t="shared" si="80"/>
        <v>17.20418640980624</v>
      </c>
      <c r="O177" s="10">
        <f t="shared" si="81"/>
        <v>-0.14810000000000001</v>
      </c>
      <c r="P177" s="10">
        <f t="shared" si="100"/>
        <v>13.186478607479158</v>
      </c>
      <c r="Q177" s="42">
        <f t="shared" si="101"/>
        <v>0.24471307362172867</v>
      </c>
      <c r="R177" s="4">
        <f t="shared" si="102"/>
        <v>538789.72493372147</v>
      </c>
      <c r="S177">
        <f t="shared" si="82"/>
        <v>5.3878972493372147E-4</v>
      </c>
      <c r="T177" s="41">
        <f t="shared" si="83"/>
        <v>2.3390364142306878E-4</v>
      </c>
      <c r="U177" s="42">
        <f t="shared" si="103"/>
        <v>0.96176659849293944</v>
      </c>
      <c r="V177" s="42">
        <f t="shared" si="104"/>
        <v>0.9242063510495363</v>
      </c>
      <c r="W177" s="42">
        <f t="shared" si="105"/>
        <v>0.91199092418465111</v>
      </c>
      <c r="X177" s="42">
        <f t="shared" si="106"/>
        <v>1.2215426864885193E-2</v>
      </c>
      <c r="Y177" s="42">
        <f t="shared" si="89"/>
        <v>4.4967443258824786E-3</v>
      </c>
      <c r="Z177" s="10">
        <f t="shared" si="107"/>
        <v>19.224772639383914</v>
      </c>
      <c r="AA177">
        <f t="shared" si="84"/>
        <v>6028676.6618939582</v>
      </c>
      <c r="AB177" s="10">
        <f t="shared" si="85"/>
        <v>6.0286766618939582</v>
      </c>
      <c r="AC177" s="10">
        <f t="shared" si="86"/>
        <v>5.9276766618939583</v>
      </c>
      <c r="AD177" s="3">
        <f t="shared" si="87"/>
        <v>859.70654994836229</v>
      </c>
      <c r="AI177" s="94">
        <f t="shared" si="88"/>
        <v>0.91199092418465111</v>
      </c>
    </row>
    <row r="178" spans="2:35">
      <c r="B178" s="39">
        <f t="shared" si="90"/>
        <v>150</v>
      </c>
      <c r="C178" s="42">
        <f t="shared" si="91"/>
        <v>2.8237410071940028</v>
      </c>
      <c r="D178" s="10">
        <f t="shared" si="92"/>
        <v>12.876258992806019</v>
      </c>
      <c r="E178" s="40">
        <f t="shared" si="93"/>
        <v>20.647482014387961</v>
      </c>
      <c r="F178" s="40">
        <f t="shared" si="94"/>
        <v>46.4</v>
      </c>
      <c r="G178" s="3">
        <f t="shared" si="95"/>
        <v>396.76258992805913</v>
      </c>
      <c r="H178" s="3">
        <f t="shared" si="96"/>
        <v>134.69012151470801</v>
      </c>
      <c r="I178">
        <f t="shared" si="78"/>
        <v>1.3469012151470802E-4</v>
      </c>
      <c r="J178" s="4">
        <f t="shared" si="97"/>
        <v>342.12612649026846</v>
      </c>
      <c r="K178" s="40">
        <f t="shared" si="98"/>
        <v>2.5400981352066614</v>
      </c>
      <c r="L178" s="40">
        <f t="shared" si="79"/>
        <v>3.4599018647933386</v>
      </c>
      <c r="M178" s="10">
        <f t="shared" si="99"/>
        <v>6.0286766618939582</v>
      </c>
      <c r="N178" s="10">
        <f t="shared" si="80"/>
        <v>17.20418640980624</v>
      </c>
      <c r="O178" s="10">
        <f t="shared" si="81"/>
        <v>-0.14810000000000001</v>
      </c>
      <c r="P178" s="10">
        <f t="shared" si="100"/>
        <v>13.185094978222928</v>
      </c>
      <c r="Q178" s="42">
        <f t="shared" si="101"/>
        <v>0.24614081760681578</v>
      </c>
      <c r="R178" s="4">
        <f t="shared" si="102"/>
        <v>538050.16572100867</v>
      </c>
      <c r="S178">
        <f t="shared" si="82"/>
        <v>5.3805016572100863E-4</v>
      </c>
      <c r="T178" s="41">
        <f t="shared" si="83"/>
        <v>2.3464320063578163E-4</v>
      </c>
      <c r="U178" s="42">
        <f t="shared" si="103"/>
        <v>0.96044644832028658</v>
      </c>
      <c r="V178" s="42">
        <f t="shared" si="104"/>
        <v>0.92464068239259034</v>
      </c>
      <c r="W178" s="42">
        <f t="shared" si="105"/>
        <v>0.91264834846664211</v>
      </c>
      <c r="X178" s="42">
        <f t="shared" si="106"/>
        <v>1.1992333925948229E-2</v>
      </c>
      <c r="Y178" s="42">
        <f t="shared" si="89"/>
        <v>4.5138663085124075E-3</v>
      </c>
      <c r="Z178" s="10">
        <f t="shared" si="107"/>
        <v>19.237149409323525</v>
      </c>
      <c r="AA178">
        <f t="shared" si="84"/>
        <v>6032492.8573672073</v>
      </c>
      <c r="AB178" s="10">
        <f t="shared" si="85"/>
        <v>6.032492857367207</v>
      </c>
      <c r="AC178" s="10">
        <f t="shared" si="86"/>
        <v>5.931492857367207</v>
      </c>
      <c r="AD178" s="3">
        <f t="shared" si="87"/>
        <v>860.26002282338027</v>
      </c>
      <c r="AI178" s="94">
        <f t="shared" si="88"/>
        <v>0.91264834846664211</v>
      </c>
    </row>
    <row r="179" spans="2:35">
      <c r="B179" s="39">
        <f t="shared" si="90"/>
        <v>151</v>
      </c>
      <c r="C179" s="42">
        <f t="shared" si="91"/>
        <v>2.8425659472419627</v>
      </c>
      <c r="D179" s="10">
        <f t="shared" si="92"/>
        <v>12.857434052758059</v>
      </c>
      <c r="E179" s="40">
        <f t="shared" si="93"/>
        <v>20.685131894483881</v>
      </c>
      <c r="F179" s="40">
        <f t="shared" si="94"/>
        <v>46.4</v>
      </c>
      <c r="G179" s="3">
        <f t="shared" si="95"/>
        <v>396.57434052757952</v>
      </c>
      <c r="H179" s="3">
        <f t="shared" si="96"/>
        <v>134.69012151470801</v>
      </c>
      <c r="I179">
        <f t="shared" si="78"/>
        <v>1.3469012151470802E-4</v>
      </c>
      <c r="J179" s="4">
        <f t="shared" si="97"/>
        <v>343.34833794619976</v>
      </c>
      <c r="K179" s="40">
        <f t="shared" si="98"/>
        <v>2.5491723823911356</v>
      </c>
      <c r="L179" s="40">
        <f t="shared" si="79"/>
        <v>3.4508276176088644</v>
      </c>
      <c r="M179" s="10">
        <f t="shared" si="99"/>
        <v>6.032492857367207</v>
      </c>
      <c r="N179" s="10">
        <f t="shared" si="80"/>
        <v>17.20418640980624</v>
      </c>
      <c r="O179" s="10">
        <f t="shared" si="81"/>
        <v>-0.14810000000000001</v>
      </c>
      <c r="P179" s="10">
        <f t="shared" si="100"/>
        <v>13.183859346154094</v>
      </c>
      <c r="Q179" s="42">
        <f t="shared" si="101"/>
        <v>0.24756869540448445</v>
      </c>
      <c r="R179" s="4">
        <f t="shared" si="102"/>
        <v>537310.1828087992</v>
      </c>
      <c r="S179">
        <f t="shared" si="82"/>
        <v>5.3731018280879918E-4</v>
      </c>
      <c r="T179" s="41">
        <f t="shared" si="83"/>
        <v>2.3538318354799108E-4</v>
      </c>
      <c r="U179" s="42">
        <f t="shared" si="103"/>
        <v>0.95912554182284693</v>
      </c>
      <c r="V179" s="42">
        <f t="shared" si="104"/>
        <v>0.9250837148643436</v>
      </c>
      <c r="W179" s="42">
        <f t="shared" si="105"/>
        <v>0.91323590488962914</v>
      </c>
      <c r="X179" s="42">
        <f t="shared" si="106"/>
        <v>1.1847809974714463E-2</v>
      </c>
      <c r="Y179" s="42">
        <f t="shared" si="89"/>
        <v>4.5307835333262998E-3</v>
      </c>
      <c r="Z179" s="10">
        <f t="shared" si="107"/>
        <v>19.248543863808102</v>
      </c>
      <c r="AA179">
        <f t="shared" si="84"/>
        <v>6036006.1702781171</v>
      </c>
      <c r="AB179" s="10">
        <f t="shared" si="85"/>
        <v>6.0360061702781174</v>
      </c>
      <c r="AC179" s="10">
        <f t="shared" si="86"/>
        <v>5.9350061702781174</v>
      </c>
      <c r="AD179" s="3">
        <f t="shared" si="87"/>
        <v>860.76956784309164</v>
      </c>
      <c r="AI179" s="94">
        <f t="shared" si="88"/>
        <v>0.91323590488962914</v>
      </c>
    </row>
    <row r="180" spans="2:35">
      <c r="B180" s="39">
        <f t="shared" si="90"/>
        <v>152</v>
      </c>
      <c r="C180" s="42">
        <f t="shared" si="91"/>
        <v>2.8613908872899225</v>
      </c>
      <c r="D180" s="10">
        <f t="shared" si="92"/>
        <v>12.838609112710099</v>
      </c>
      <c r="E180" s="40">
        <f t="shared" si="93"/>
        <v>20.722781774579801</v>
      </c>
      <c r="F180" s="40">
        <f t="shared" si="94"/>
        <v>46.4</v>
      </c>
      <c r="G180" s="3">
        <f t="shared" si="95"/>
        <v>396.38609112709992</v>
      </c>
      <c r="H180" s="3">
        <f t="shared" si="96"/>
        <v>134.69012151470801</v>
      </c>
      <c r="I180">
        <f t="shared" si="78"/>
        <v>1.3469012151470802E-4</v>
      </c>
      <c r="J180" s="4">
        <f t="shared" si="97"/>
        <v>344.57277602708496</v>
      </c>
      <c r="K180" s="40">
        <f t="shared" si="98"/>
        <v>2.5582631610400468</v>
      </c>
      <c r="L180" s="40">
        <f t="shared" si="79"/>
        <v>3.4417368389599532</v>
      </c>
      <c r="M180" s="10">
        <f t="shared" si="99"/>
        <v>6.0360061702781174</v>
      </c>
      <c r="N180" s="10">
        <f t="shared" si="80"/>
        <v>17.20418640980624</v>
      </c>
      <c r="O180" s="10">
        <f t="shared" si="81"/>
        <v>-0.14810000000000001</v>
      </c>
      <c r="P180" s="10">
        <f t="shared" si="100"/>
        <v>13.182722576490335</v>
      </c>
      <c r="Q180" s="42">
        <f t="shared" si="101"/>
        <v>0.24899669633060056</v>
      </c>
      <c r="R180" s="4">
        <f t="shared" si="102"/>
        <v>536569.77745457552</v>
      </c>
      <c r="S180">
        <f t="shared" si="82"/>
        <v>5.3656977745457552E-4</v>
      </c>
      <c r="T180" s="41">
        <f t="shared" si="83"/>
        <v>2.3612358890221473E-4</v>
      </c>
      <c r="U180" s="42">
        <f t="shared" si="103"/>
        <v>0.95780388124529003</v>
      </c>
      <c r="V180" s="42">
        <f t="shared" si="104"/>
        <v>0.92553201709158217</v>
      </c>
      <c r="W180" s="42">
        <f t="shared" si="105"/>
        <v>0.91377682832534912</v>
      </c>
      <c r="X180" s="42">
        <f t="shared" si="106"/>
        <v>1.1755188766233049E-2</v>
      </c>
      <c r="Y180" s="42">
        <f t="shared" si="89"/>
        <v>4.5475699537711502E-3</v>
      </c>
      <c r="Z180" s="10">
        <f t="shared" si="107"/>
        <v>19.259278477485889</v>
      </c>
      <c r="AA180">
        <f t="shared" si="84"/>
        <v>6039316.0309545398</v>
      </c>
      <c r="AB180" s="10">
        <f t="shared" si="85"/>
        <v>6.0393160309545397</v>
      </c>
      <c r="AC180" s="10">
        <f t="shared" si="86"/>
        <v>5.9383160309545397</v>
      </c>
      <c r="AD180" s="3">
        <f t="shared" si="87"/>
        <v>861.24960564967944</v>
      </c>
      <c r="AI180" s="94">
        <f t="shared" si="88"/>
        <v>0.91377682832534912</v>
      </c>
    </row>
    <row r="181" spans="2:35">
      <c r="B181" s="39">
        <f t="shared" si="90"/>
        <v>153</v>
      </c>
      <c r="C181" s="42">
        <f t="shared" si="91"/>
        <v>2.8802158273378824</v>
      </c>
      <c r="D181" s="10">
        <f t="shared" si="92"/>
        <v>12.819784172662139</v>
      </c>
      <c r="E181" s="40">
        <f t="shared" si="93"/>
        <v>20.76043165467572</v>
      </c>
      <c r="F181" s="40">
        <f t="shared" si="94"/>
        <v>46.4</v>
      </c>
      <c r="G181" s="3">
        <f t="shared" si="95"/>
        <v>396.19784172662031</v>
      </c>
      <c r="H181" s="3">
        <f t="shared" si="96"/>
        <v>134.69012151470801</v>
      </c>
      <c r="I181">
        <f t="shared" si="78"/>
        <v>1.3469012151470802E-4</v>
      </c>
      <c r="J181" s="4">
        <f t="shared" si="97"/>
        <v>345.79944073292359</v>
      </c>
      <c r="K181" s="40">
        <f t="shared" si="98"/>
        <v>2.5673704711533922</v>
      </c>
      <c r="L181" s="40">
        <f t="shared" si="79"/>
        <v>3.4326295288466078</v>
      </c>
      <c r="M181" s="10">
        <f t="shared" si="99"/>
        <v>6.0393160309545397</v>
      </c>
      <c r="N181" s="10">
        <f t="shared" si="80"/>
        <v>17.20418640980624</v>
      </c>
      <c r="O181" s="10">
        <f t="shared" si="81"/>
        <v>-0.14810000000000001</v>
      </c>
      <c r="P181" s="10">
        <f t="shared" si="100"/>
        <v>13.181652330687282</v>
      </c>
      <c r="Q181" s="42">
        <f t="shared" si="101"/>
        <v>0.25042481319908566</v>
      </c>
      <c r="R181" s="4">
        <f t="shared" si="102"/>
        <v>535828.95091582031</v>
      </c>
      <c r="S181">
        <f t="shared" si="82"/>
        <v>5.3582895091582028E-4</v>
      </c>
      <c r="T181" s="41">
        <f t="shared" si="83"/>
        <v>2.3686441544096997E-4</v>
      </c>
      <c r="U181" s="42">
        <f t="shared" si="103"/>
        <v>0.95648146883228502</v>
      </c>
      <c r="V181" s="42">
        <f t="shared" si="104"/>
        <v>0.9259833296470964</v>
      </c>
      <c r="W181" s="42">
        <f t="shared" si="105"/>
        <v>0.91428642745706468</v>
      </c>
      <c r="X181" s="42">
        <f t="shared" si="106"/>
        <v>1.1696902190031722E-2</v>
      </c>
      <c r="Y181" s="42">
        <f t="shared" si="89"/>
        <v>4.5642744970977546E-3</v>
      </c>
      <c r="Z181" s="10">
        <f t="shared" si="107"/>
        <v>19.269566045201238</v>
      </c>
      <c r="AA181">
        <f t="shared" si="84"/>
        <v>6042488.05156554</v>
      </c>
      <c r="AB181" s="10">
        <f t="shared" si="85"/>
        <v>6.0424880515655399</v>
      </c>
      <c r="AC181" s="10">
        <f t="shared" si="86"/>
        <v>5.9414880515655399</v>
      </c>
      <c r="AD181" s="3">
        <f t="shared" si="87"/>
        <v>861.70965214873672</v>
      </c>
      <c r="AI181" s="94">
        <f t="shared" si="88"/>
        <v>0.91428642745706468</v>
      </c>
    </row>
    <row r="182" spans="2:35">
      <c r="B182" s="39">
        <f t="shared" si="90"/>
        <v>154</v>
      </c>
      <c r="C182" s="42">
        <f t="shared" si="91"/>
        <v>2.8990407673858423</v>
      </c>
      <c r="D182" s="10">
        <f t="shared" si="92"/>
        <v>12.800959232614179</v>
      </c>
      <c r="E182" s="40">
        <f t="shared" si="93"/>
        <v>20.79808153477164</v>
      </c>
      <c r="F182" s="40">
        <f t="shared" si="94"/>
        <v>46.4</v>
      </c>
      <c r="G182" s="3">
        <f t="shared" si="95"/>
        <v>396.00959232614071</v>
      </c>
      <c r="H182" s="3">
        <f t="shared" si="96"/>
        <v>134.69012151470801</v>
      </c>
      <c r="I182">
        <f t="shared" si="78"/>
        <v>1.3469012151470802E-4</v>
      </c>
      <c r="J182" s="4">
        <f t="shared" si="97"/>
        <v>347.02833206371633</v>
      </c>
      <c r="K182" s="40">
        <f t="shared" si="98"/>
        <v>2.5764943127311768</v>
      </c>
      <c r="L182" s="40">
        <f t="shared" si="79"/>
        <v>3.4235056872688232</v>
      </c>
      <c r="M182" s="10">
        <f t="shared" si="99"/>
        <v>6.0424880515655399</v>
      </c>
      <c r="N182" s="10">
        <f t="shared" si="80"/>
        <v>17.20418640980624</v>
      </c>
      <c r="O182" s="10">
        <f t="shared" si="81"/>
        <v>-0.14810000000000001</v>
      </c>
      <c r="P182" s="10">
        <f t="shared" si="100"/>
        <v>13.180627287314643</v>
      </c>
      <c r="Q182" s="42">
        <f t="shared" si="101"/>
        <v>0.25185304113070145</v>
      </c>
      <c r="R182" s="4">
        <f t="shared" si="102"/>
        <v>535087.70445001568</v>
      </c>
      <c r="S182">
        <f t="shared" si="82"/>
        <v>5.3508770445001564E-4</v>
      </c>
      <c r="T182" s="41">
        <f t="shared" si="83"/>
        <v>2.3760566190677462E-4</v>
      </c>
      <c r="U182" s="42">
        <f t="shared" si="103"/>
        <v>0.95515830682850045</v>
      </c>
      <c r="V182" s="42">
        <f t="shared" si="104"/>
        <v>0.92643616225013015</v>
      </c>
      <c r="W182" s="42">
        <f t="shared" si="105"/>
        <v>0.9147748041916699</v>
      </c>
      <c r="X182" s="42">
        <f t="shared" si="106"/>
        <v>1.1661358058460247E-2</v>
      </c>
      <c r="Y182" s="42">
        <f t="shared" si="89"/>
        <v>4.5809295743974203E-3</v>
      </c>
      <c r="Z182" s="10">
        <f t="shared" si="107"/>
        <v>19.279547202855642</v>
      </c>
      <c r="AA182">
        <f t="shared" si="84"/>
        <v>6045565.5951285521</v>
      </c>
      <c r="AB182" s="10">
        <f t="shared" si="85"/>
        <v>6.0455655951285516</v>
      </c>
      <c r="AC182" s="10">
        <f t="shared" si="86"/>
        <v>5.9445655951285516</v>
      </c>
      <c r="AD182" s="3">
        <f t="shared" si="87"/>
        <v>862.15599639282846</v>
      </c>
      <c r="AI182" s="94">
        <f t="shared" si="88"/>
        <v>0.9147748041916699</v>
      </c>
    </row>
    <row r="183" spans="2:35">
      <c r="B183" s="39">
        <f t="shared" si="90"/>
        <v>155</v>
      </c>
      <c r="C183" s="42">
        <f t="shared" si="91"/>
        <v>2.9178657074338021</v>
      </c>
      <c r="D183" s="10">
        <f t="shared" si="92"/>
        <v>12.782134292566219</v>
      </c>
      <c r="E183" s="40">
        <f t="shared" si="93"/>
        <v>20.83573141486756</v>
      </c>
      <c r="F183" s="40">
        <f t="shared" si="94"/>
        <v>46.4</v>
      </c>
      <c r="G183" s="3">
        <f t="shared" si="95"/>
        <v>395.8213429256611</v>
      </c>
      <c r="H183" s="3">
        <f t="shared" si="96"/>
        <v>134.69012151470801</v>
      </c>
      <c r="I183">
        <f t="shared" si="78"/>
        <v>1.3469012151470802E-4</v>
      </c>
      <c r="J183" s="4">
        <f t="shared" si="97"/>
        <v>348.25945001946275</v>
      </c>
      <c r="K183" s="40">
        <f t="shared" si="98"/>
        <v>2.5856346857733974</v>
      </c>
      <c r="L183" s="40">
        <f t="shared" si="79"/>
        <v>3.4143653142266026</v>
      </c>
      <c r="M183" s="10">
        <f t="shared" si="99"/>
        <v>6.0455655951285516</v>
      </c>
      <c r="N183" s="10">
        <f t="shared" si="80"/>
        <v>17.20418640980624</v>
      </c>
      <c r="O183" s="10">
        <f t="shared" si="81"/>
        <v>-0.14810000000000001</v>
      </c>
      <c r="P183" s="10">
        <f t="shared" si="100"/>
        <v>13.17963336464004</v>
      </c>
      <c r="Q183" s="42">
        <f t="shared" si="101"/>
        <v>0.25328137677002704</v>
      </c>
      <c r="R183" s="4">
        <f t="shared" si="102"/>
        <v>534346.03931464429</v>
      </c>
      <c r="S183">
        <f t="shared" si="82"/>
        <v>5.3434603931464431E-4</v>
      </c>
      <c r="T183" s="41">
        <f t="shared" si="83"/>
        <v>2.3834732704214594E-4</v>
      </c>
      <c r="U183" s="42">
        <f t="shared" si="103"/>
        <v>0.95383439747860588</v>
      </c>
      <c r="V183" s="42">
        <f t="shared" si="104"/>
        <v>0.9268895303345287</v>
      </c>
      <c r="W183" s="42">
        <f t="shared" si="105"/>
        <v>0.91524863486940777</v>
      </c>
      <c r="X183" s="42">
        <f t="shared" si="106"/>
        <v>1.1640895465120926E-2</v>
      </c>
      <c r="Y183" s="42">
        <f t="shared" si="89"/>
        <v>4.5975566802639164E-3</v>
      </c>
      <c r="Z183" s="10">
        <f t="shared" si="107"/>
        <v>19.289315040025393</v>
      </c>
      <c r="AA183">
        <f t="shared" si="84"/>
        <v>6048577.3644490223</v>
      </c>
      <c r="AB183" s="10">
        <f t="shared" si="85"/>
        <v>6.0485773644490219</v>
      </c>
      <c r="AC183" s="10">
        <f t="shared" si="86"/>
        <v>5.947577364449022</v>
      </c>
      <c r="AD183" s="3">
        <f t="shared" si="87"/>
        <v>862.59280122538394</v>
      </c>
      <c r="AI183" s="94">
        <f t="shared" si="88"/>
        <v>0.91524863486940777</v>
      </c>
    </row>
    <row r="184" spans="2:35">
      <c r="B184" s="39">
        <f t="shared" si="90"/>
        <v>156</v>
      </c>
      <c r="C184" s="42">
        <f t="shared" si="91"/>
        <v>2.936690647481762</v>
      </c>
      <c r="D184" s="10">
        <f t="shared" si="92"/>
        <v>12.763309352518259</v>
      </c>
      <c r="E184" s="40">
        <f t="shared" si="93"/>
        <v>20.87338129496348</v>
      </c>
      <c r="F184" s="40">
        <f t="shared" si="94"/>
        <v>46.4</v>
      </c>
      <c r="G184" s="3">
        <f t="shared" si="95"/>
        <v>395.63309352518149</v>
      </c>
      <c r="H184" s="3">
        <f t="shared" si="96"/>
        <v>134.69012151470801</v>
      </c>
      <c r="I184">
        <f t="shared" si="78"/>
        <v>1.3469012151470802E-4</v>
      </c>
      <c r="J184" s="4">
        <f t="shared" si="97"/>
        <v>349.49279460016305</v>
      </c>
      <c r="K184" s="40">
        <f t="shared" si="98"/>
        <v>2.5947915902800549</v>
      </c>
      <c r="L184" s="40">
        <f t="shared" si="79"/>
        <v>3.4052084097199451</v>
      </c>
      <c r="M184" s="10">
        <f t="shared" si="99"/>
        <v>6.0485773644490219</v>
      </c>
      <c r="N184" s="10">
        <f t="shared" si="80"/>
        <v>17.20418640980624</v>
      </c>
      <c r="O184" s="10">
        <f t="shared" si="81"/>
        <v>-0.14810000000000001</v>
      </c>
      <c r="P184" s="10">
        <f t="shared" si="100"/>
        <v>13.178661246645508</v>
      </c>
      <c r="Q184" s="42">
        <f t="shared" si="101"/>
        <v>0.25470981776988594</v>
      </c>
      <c r="R184" s="4">
        <f t="shared" si="102"/>
        <v>533603.95676718839</v>
      </c>
      <c r="S184">
        <f t="shared" si="82"/>
        <v>5.3360395676718838E-4</v>
      </c>
      <c r="T184" s="41">
        <f t="shared" si="83"/>
        <v>2.3908940958960187E-4</v>
      </c>
      <c r="U184" s="42">
        <f t="shared" si="103"/>
        <v>0.95250974302726965</v>
      </c>
      <c r="V184" s="42">
        <f t="shared" si="104"/>
        <v>0.92734278242299206</v>
      </c>
      <c r="W184" s="42">
        <f t="shared" si="105"/>
        <v>0.9157123386867837</v>
      </c>
      <c r="X184" s="42">
        <f t="shared" si="106"/>
        <v>1.1630443736208362E-2</v>
      </c>
      <c r="Y184" s="42">
        <f t="shared" si="89"/>
        <v>4.6141700829432685E-3</v>
      </c>
      <c r="Z184" s="10">
        <f t="shared" si="107"/>
        <v>19.298931269534329</v>
      </c>
      <c r="AA184">
        <f t="shared" si="84"/>
        <v>6051542.387771002</v>
      </c>
      <c r="AB184" s="10">
        <f t="shared" si="85"/>
        <v>6.0515423877710024</v>
      </c>
      <c r="AC184" s="10">
        <f t="shared" si="86"/>
        <v>5.9505423877710024</v>
      </c>
      <c r="AD184" s="3">
        <f t="shared" si="87"/>
        <v>863.02282636272696</v>
      </c>
      <c r="AI184" s="94">
        <f t="shared" si="88"/>
        <v>0.9157123386867837</v>
      </c>
    </row>
    <row r="185" spans="2:35">
      <c r="B185" s="39">
        <f t="shared" si="90"/>
        <v>157</v>
      </c>
      <c r="C185" s="42">
        <f t="shared" si="91"/>
        <v>2.9555155875297219</v>
      </c>
      <c r="D185" s="10">
        <f t="shared" si="92"/>
        <v>12.7444844124703</v>
      </c>
      <c r="E185" s="40">
        <f t="shared" si="93"/>
        <v>20.911031175059399</v>
      </c>
      <c r="F185" s="40">
        <f t="shared" si="94"/>
        <v>46.4</v>
      </c>
      <c r="G185" s="3">
        <f t="shared" si="95"/>
        <v>395.44484412470189</v>
      </c>
      <c r="H185" s="3">
        <f t="shared" si="96"/>
        <v>134.69012151470801</v>
      </c>
      <c r="I185">
        <f t="shared" si="78"/>
        <v>1.3469012151470802E-4</v>
      </c>
      <c r="J185" s="4">
        <f t="shared" si="97"/>
        <v>350.72836580581702</v>
      </c>
      <c r="K185" s="40">
        <f t="shared" si="98"/>
        <v>2.6039650262511485</v>
      </c>
      <c r="L185" s="40">
        <f t="shared" si="79"/>
        <v>3.3960349737488515</v>
      </c>
      <c r="M185" s="10">
        <f t="shared" si="99"/>
        <v>6.0515423877710024</v>
      </c>
      <c r="N185" s="10">
        <f t="shared" si="80"/>
        <v>17.20418640980624</v>
      </c>
      <c r="O185" s="10">
        <f t="shared" si="81"/>
        <v>-0.14810000000000001</v>
      </c>
      <c r="P185" s="10">
        <f t="shared" si="100"/>
        <v>13.177704759710545</v>
      </c>
      <c r="Q185" s="42">
        <f t="shared" si="101"/>
        <v>0.25613836245131749</v>
      </c>
      <c r="R185" s="4">
        <f t="shared" si="102"/>
        <v>532861.45806513063</v>
      </c>
      <c r="S185">
        <f t="shared" si="82"/>
        <v>5.3286145806513067E-4</v>
      </c>
      <c r="T185" s="41">
        <f t="shared" si="83"/>
        <v>2.3983190829165958E-4</v>
      </c>
      <c r="U185" s="42">
        <f t="shared" si="103"/>
        <v>0.95118434571916144</v>
      </c>
      <c r="V185" s="42">
        <f t="shared" si="104"/>
        <v>0.92779548678871027</v>
      </c>
      <c r="W185" s="42">
        <f t="shared" si="105"/>
        <v>0.91616884530688414</v>
      </c>
      <c r="X185" s="42">
        <f t="shared" si="106"/>
        <v>1.1626641481826128E-2</v>
      </c>
      <c r="Y185" s="42">
        <f t="shared" si="89"/>
        <v>4.6307792597950429E-3</v>
      </c>
      <c r="Z185" s="10">
        <f t="shared" si="107"/>
        <v>19.308436866388739</v>
      </c>
      <c r="AA185">
        <f t="shared" si="84"/>
        <v>6054473.2991366759</v>
      </c>
      <c r="AB185" s="10">
        <f t="shared" si="85"/>
        <v>6.0544732991366761</v>
      </c>
      <c r="AC185" s="10">
        <f t="shared" si="86"/>
        <v>5.9534732991366761</v>
      </c>
      <c r="AD185" s="3">
        <f t="shared" si="87"/>
        <v>863.44790415325247</v>
      </c>
      <c r="AI185" s="94">
        <f t="shared" si="88"/>
        <v>0.91616884530688414</v>
      </c>
    </row>
    <row r="186" spans="2:35">
      <c r="B186" s="39">
        <f t="shared" si="90"/>
        <v>158</v>
      </c>
      <c r="C186" s="42">
        <f t="shared" si="91"/>
        <v>2.9743405275776817</v>
      </c>
      <c r="D186" s="10">
        <f t="shared" si="92"/>
        <v>12.72565947242234</v>
      </c>
      <c r="E186" s="40">
        <f t="shared" si="93"/>
        <v>20.948681055155319</v>
      </c>
      <c r="F186" s="40">
        <f t="shared" si="94"/>
        <v>46.4</v>
      </c>
      <c r="G186" s="3">
        <f t="shared" si="95"/>
        <v>395.25659472422228</v>
      </c>
      <c r="H186" s="3">
        <f t="shared" si="96"/>
        <v>134.69012151470801</v>
      </c>
      <c r="I186">
        <f t="shared" si="78"/>
        <v>1.3469012151470802E-4</v>
      </c>
      <c r="J186" s="4">
        <f t="shared" si="97"/>
        <v>351.96616363642488</v>
      </c>
      <c r="K186" s="40">
        <f t="shared" si="98"/>
        <v>2.6131549936866794</v>
      </c>
      <c r="L186" s="40">
        <f t="shared" si="79"/>
        <v>3.3868450063133206</v>
      </c>
      <c r="M186" s="10">
        <f t="shared" si="99"/>
        <v>6.0544732991366761</v>
      </c>
      <c r="N186" s="10">
        <f t="shared" si="80"/>
        <v>17.20418640980624</v>
      </c>
      <c r="O186" s="10">
        <f t="shared" si="81"/>
        <v>-0.14810000000000001</v>
      </c>
      <c r="P186" s="10">
        <f t="shared" si="100"/>
        <v>13.176759805603876</v>
      </c>
      <c r="Q186" s="42">
        <f t="shared" si="101"/>
        <v>0.25756700957896372</v>
      </c>
      <c r="R186" s="4">
        <f t="shared" si="102"/>
        <v>532118.54446595325</v>
      </c>
      <c r="S186">
        <f t="shared" si="82"/>
        <v>5.3211854446595327E-4</v>
      </c>
      <c r="T186" s="41">
        <f t="shared" si="83"/>
        <v>2.4057482189083698E-4</v>
      </c>
      <c r="U186" s="42">
        <f t="shared" si="103"/>
        <v>0.94985820779894992</v>
      </c>
      <c r="V186" s="42">
        <f t="shared" si="104"/>
        <v>0.92824735692179072</v>
      </c>
      <c r="W186" s="42">
        <f t="shared" si="105"/>
        <v>0.91662009991639759</v>
      </c>
      <c r="X186" s="42">
        <f t="shared" si="106"/>
        <v>1.1627257005393132E-2</v>
      </c>
      <c r="Y186" s="42">
        <f t="shared" si="89"/>
        <v>4.647390507118202E-3</v>
      </c>
      <c r="Z186" s="10">
        <f t="shared" si="107"/>
        <v>19.317859078482442</v>
      </c>
      <c r="AA186">
        <f t="shared" si="84"/>
        <v>6057378.5000344403</v>
      </c>
      <c r="AB186" s="10">
        <f t="shared" si="85"/>
        <v>6.0573785000344404</v>
      </c>
      <c r="AC186" s="10">
        <f t="shared" si="86"/>
        <v>5.9563785000344405</v>
      </c>
      <c r="AD186" s="3">
        <f t="shared" si="87"/>
        <v>863.86925308693844</v>
      </c>
      <c r="AI186" s="94">
        <f t="shared" si="88"/>
        <v>0.91662009991639759</v>
      </c>
    </row>
    <row r="187" spans="2:35">
      <c r="B187" s="39">
        <f t="shared" si="90"/>
        <v>159</v>
      </c>
      <c r="C187" s="42">
        <f t="shared" si="91"/>
        <v>2.9931654676256416</v>
      </c>
      <c r="D187" s="10">
        <f t="shared" si="92"/>
        <v>12.70683453237438</v>
      </c>
      <c r="E187" s="40">
        <f t="shared" si="93"/>
        <v>20.986330935251239</v>
      </c>
      <c r="F187" s="40">
        <f t="shared" si="94"/>
        <v>46.4</v>
      </c>
      <c r="G187" s="3">
        <f t="shared" si="95"/>
        <v>395.06834532374268</v>
      </c>
      <c r="H187" s="3">
        <f t="shared" si="96"/>
        <v>134.69012151470801</v>
      </c>
      <c r="I187">
        <f t="shared" si="78"/>
        <v>1.3469012151470802E-4</v>
      </c>
      <c r="J187" s="4">
        <f t="shared" si="97"/>
        <v>353.20618809198641</v>
      </c>
      <c r="K187" s="40">
        <f t="shared" si="98"/>
        <v>2.6223614925866459</v>
      </c>
      <c r="L187" s="40">
        <f t="shared" si="79"/>
        <v>3.3776385074133541</v>
      </c>
      <c r="M187" s="10">
        <f t="shared" si="99"/>
        <v>6.0573785000344404</v>
      </c>
      <c r="N187" s="10">
        <f t="shared" si="80"/>
        <v>17.20418640980624</v>
      </c>
      <c r="O187" s="10">
        <f t="shared" si="81"/>
        <v>-0.14810000000000001</v>
      </c>
      <c r="P187" s="10">
        <f t="shared" si="100"/>
        <v>13.175823658957741</v>
      </c>
      <c r="Q187" s="42">
        <f t="shared" si="101"/>
        <v>0.25899575821246273</v>
      </c>
      <c r="R187" s="4">
        <f t="shared" si="102"/>
        <v>531375.21722713881</v>
      </c>
      <c r="S187">
        <f t="shared" si="82"/>
        <v>5.3137521722713878E-4</v>
      </c>
      <c r="T187" s="41">
        <f t="shared" si="83"/>
        <v>2.4131814912965147E-4</v>
      </c>
      <c r="U187" s="42">
        <f t="shared" si="103"/>
        <v>0.94853133151130409</v>
      </c>
      <c r="V187" s="42">
        <f t="shared" si="104"/>
        <v>0.92869820242368561</v>
      </c>
      <c r="W187" s="42">
        <f t="shared" si="105"/>
        <v>0.91706739604142984</v>
      </c>
      <c r="X187" s="42">
        <f t="shared" si="106"/>
        <v>1.1630806382255776E-2</v>
      </c>
      <c r="Y187" s="42">
        <f t="shared" si="89"/>
        <v>4.6640080058433413E-3</v>
      </c>
      <c r="Z187" s="10">
        <f t="shared" si="107"/>
        <v>19.327216053433013</v>
      </c>
      <c r="AA187">
        <f t="shared" si="84"/>
        <v>6060263.5860159928</v>
      </c>
      <c r="AB187" s="10">
        <f t="shared" si="85"/>
        <v>6.060263586015993</v>
      </c>
      <c r="AC187" s="10">
        <f t="shared" si="86"/>
        <v>5.959263586015993</v>
      </c>
      <c r="AD187" s="3">
        <f t="shared" si="87"/>
        <v>864.28768470137675</v>
      </c>
      <c r="AI187" s="94">
        <f t="shared" si="88"/>
        <v>0.91706739604142984</v>
      </c>
    </row>
    <row r="188" spans="2:35">
      <c r="B188" s="39">
        <f t="shared" si="90"/>
        <v>160</v>
      </c>
      <c r="C188" s="42">
        <f t="shared" si="91"/>
        <v>3.0119904076736015</v>
      </c>
      <c r="D188" s="10">
        <f t="shared" si="92"/>
        <v>12.68800959232642</v>
      </c>
      <c r="E188" s="40">
        <f t="shared" si="93"/>
        <v>21.023980815347159</v>
      </c>
      <c r="F188" s="40">
        <f t="shared" si="94"/>
        <v>46.4</v>
      </c>
      <c r="G188" s="3">
        <f t="shared" si="95"/>
        <v>394.88009592326307</v>
      </c>
      <c r="H188" s="3">
        <f t="shared" si="96"/>
        <v>134.69012151470801</v>
      </c>
      <c r="I188">
        <f t="shared" si="78"/>
        <v>1.3469012151470802E-4</v>
      </c>
      <c r="J188" s="4">
        <f t="shared" si="97"/>
        <v>354.44843917250182</v>
      </c>
      <c r="K188" s="40">
        <f t="shared" si="98"/>
        <v>2.6315845229510497</v>
      </c>
      <c r="L188" s="40">
        <f t="shared" si="79"/>
        <v>3.3684154770489503</v>
      </c>
      <c r="M188" s="10">
        <f t="shared" si="99"/>
        <v>6.060263586015993</v>
      </c>
      <c r="N188" s="10">
        <f t="shared" si="80"/>
        <v>17.20418640980624</v>
      </c>
      <c r="O188" s="10">
        <f t="shared" si="81"/>
        <v>-0.14810000000000001</v>
      </c>
      <c r="P188" s="10">
        <f t="shared" si="100"/>
        <v>13.174894503970487</v>
      </c>
      <c r="Q188" s="42">
        <f t="shared" si="101"/>
        <v>0.26042460760797681</v>
      </c>
      <c r="R188" s="4">
        <f t="shared" si="102"/>
        <v>530631.47760616965</v>
      </c>
      <c r="S188">
        <f t="shared" si="82"/>
        <v>5.3063147760616962E-4</v>
      </c>
      <c r="T188" s="41">
        <f t="shared" si="83"/>
        <v>2.4206188875062064E-4</v>
      </c>
      <c r="U188" s="42">
        <f t="shared" si="103"/>
        <v>0.94720371910089307</v>
      </c>
      <c r="V188" s="42">
        <f t="shared" si="104"/>
        <v>0.92914789660765063</v>
      </c>
      <c r="W188" s="42">
        <f t="shared" si="105"/>
        <v>0.91751159519506698</v>
      </c>
      <c r="X188" s="42">
        <f t="shared" si="106"/>
        <v>1.1636301412583649E-2</v>
      </c>
      <c r="Y188" s="42">
        <f t="shared" si="89"/>
        <v>4.6806345280827307E-3</v>
      </c>
      <c r="Z188" s="10">
        <f t="shared" si="107"/>
        <v>19.336519896797384</v>
      </c>
      <c r="AA188">
        <f t="shared" si="84"/>
        <v>6063132.2896522544</v>
      </c>
      <c r="AB188" s="10">
        <f t="shared" si="85"/>
        <v>6.0631322896522546</v>
      </c>
      <c r="AC188" s="10">
        <f t="shared" si="86"/>
        <v>5.9621322896522546</v>
      </c>
      <c r="AD188" s="3">
        <f t="shared" si="87"/>
        <v>864.70374034115366</v>
      </c>
      <c r="AI188" s="94">
        <f t="shared" si="88"/>
        <v>0.91751159519506698</v>
      </c>
    </row>
    <row r="189" spans="2:35">
      <c r="B189" s="39">
        <f t="shared" si="90"/>
        <v>161</v>
      </c>
      <c r="C189" s="42">
        <f t="shared" si="91"/>
        <v>3.0308153477215614</v>
      </c>
      <c r="D189" s="10">
        <f t="shared" si="92"/>
        <v>12.66918465227846</v>
      </c>
      <c r="E189" s="40">
        <f t="shared" si="93"/>
        <v>21.061630695443078</v>
      </c>
      <c r="F189" s="40">
        <f t="shared" si="94"/>
        <v>46.4</v>
      </c>
      <c r="G189" s="3">
        <f t="shared" si="95"/>
        <v>394.69184652278346</v>
      </c>
      <c r="H189" s="3">
        <f t="shared" si="96"/>
        <v>134.69012151470801</v>
      </c>
      <c r="I189">
        <f t="shared" si="78"/>
        <v>1.3469012151470802E-4</v>
      </c>
      <c r="J189" s="4">
        <f t="shared" si="97"/>
        <v>355.69291687797113</v>
      </c>
      <c r="K189" s="40">
        <f t="shared" si="98"/>
        <v>2.6408240847798914</v>
      </c>
      <c r="L189" s="40">
        <f t="shared" si="79"/>
        <v>3.3591759152201086</v>
      </c>
      <c r="M189" s="10">
        <f t="shared" si="99"/>
        <v>6.0631322896522546</v>
      </c>
      <c r="N189" s="10">
        <f t="shared" si="80"/>
        <v>17.20418640980624</v>
      </c>
      <c r="O189" s="10">
        <f t="shared" si="81"/>
        <v>-0.14810000000000001</v>
      </c>
      <c r="P189" s="10">
        <f t="shared" si="100"/>
        <v>13.173971128387262</v>
      </c>
      <c r="Q189" s="42">
        <f t="shared" si="101"/>
        <v>0.26185355715284075</v>
      </c>
      <c r="R189" s="4">
        <f t="shared" si="102"/>
        <v>529887.32686052821</v>
      </c>
      <c r="S189">
        <f t="shared" si="82"/>
        <v>5.2988732686052816E-4</v>
      </c>
      <c r="T189" s="41">
        <f t="shared" si="83"/>
        <v>2.4280603949626209E-4</v>
      </c>
      <c r="U189" s="42">
        <f t="shared" si="103"/>
        <v>0.94587537281238587</v>
      </c>
      <c r="V189" s="42">
        <f t="shared" si="104"/>
        <v>0.92959635508591387</v>
      </c>
      <c r="W189" s="42">
        <f t="shared" si="105"/>
        <v>0.91795327205856803</v>
      </c>
      <c r="X189" s="42">
        <f t="shared" si="106"/>
        <v>1.1643083027345846E-2</v>
      </c>
      <c r="Y189" s="42">
        <f t="shared" si="89"/>
        <v>4.6972719062754699E-3</v>
      </c>
      <c r="Z189" s="10">
        <f t="shared" si="107"/>
        <v>19.345778696529429</v>
      </c>
      <c r="AA189">
        <f t="shared" si="84"/>
        <v>6065987.1047451701</v>
      </c>
      <c r="AB189" s="10">
        <f t="shared" si="85"/>
        <v>6.0659871047451697</v>
      </c>
      <c r="AC189" s="10">
        <f t="shared" si="86"/>
        <v>5.9649871047451697</v>
      </c>
      <c r="AD189" s="3">
        <f t="shared" si="87"/>
        <v>865.11778168892965</v>
      </c>
      <c r="AI189" s="94">
        <f t="shared" si="88"/>
        <v>0.91795327205856803</v>
      </c>
    </row>
    <row r="190" spans="2:35">
      <c r="B190" s="39">
        <f t="shared" si="90"/>
        <v>162</v>
      </c>
      <c r="C190" s="42">
        <f t="shared" si="91"/>
        <v>3.0496402877695212</v>
      </c>
      <c r="D190" s="10">
        <f t="shared" si="92"/>
        <v>12.6503597122305</v>
      </c>
      <c r="E190" s="40">
        <f t="shared" si="93"/>
        <v>21.099280575538998</v>
      </c>
      <c r="F190" s="40">
        <f t="shared" si="94"/>
        <v>46.4</v>
      </c>
      <c r="G190" s="3">
        <f t="shared" si="95"/>
        <v>394.50359712230386</v>
      </c>
      <c r="H190" s="3">
        <f t="shared" si="96"/>
        <v>134.69012151470801</v>
      </c>
      <c r="I190">
        <f t="shared" si="78"/>
        <v>1.3469012151470802E-4</v>
      </c>
      <c r="J190" s="4">
        <f t="shared" si="97"/>
        <v>356.93962120839433</v>
      </c>
      <c r="K190" s="40">
        <f t="shared" si="98"/>
        <v>2.65008017807317</v>
      </c>
      <c r="L190" s="40">
        <f t="shared" si="79"/>
        <v>3.34991982192683</v>
      </c>
      <c r="M190" s="10">
        <f t="shared" si="99"/>
        <v>6.0659871047451697</v>
      </c>
      <c r="N190" s="10">
        <f t="shared" si="80"/>
        <v>17.20418640980624</v>
      </c>
      <c r="O190" s="10">
        <f t="shared" si="81"/>
        <v>-0.14810000000000001</v>
      </c>
      <c r="P190" s="10">
        <f t="shared" si="100"/>
        <v>13.173052721051556</v>
      </c>
      <c r="Q190" s="42">
        <f t="shared" si="101"/>
        <v>0.2632826063221253</v>
      </c>
      <c r="R190" s="4">
        <f t="shared" si="102"/>
        <v>529142.76624769706</v>
      </c>
      <c r="S190">
        <f t="shared" si="82"/>
        <v>5.2914276624769704E-4</v>
      </c>
      <c r="T190" s="41">
        <f t="shared" si="83"/>
        <v>2.4355060010909321E-4</v>
      </c>
      <c r="U190" s="42">
        <f t="shared" si="103"/>
        <v>0.94454629489045161</v>
      </c>
      <c r="V190" s="42">
        <f t="shared" si="104"/>
        <v>0.93004352159531778</v>
      </c>
      <c r="W190" s="42">
        <f t="shared" si="105"/>
        <v>0.91839281058746192</v>
      </c>
      <c r="X190" s="42">
        <f t="shared" si="106"/>
        <v>1.1650711007855863E-2</v>
      </c>
      <c r="Y190" s="42">
        <f t="shared" si="89"/>
        <v>4.7139213451628205E-3</v>
      </c>
      <c r="Z190" s="10">
        <f t="shared" si="107"/>
        <v>19.354997865130784</v>
      </c>
      <c r="AA190">
        <f t="shared" si="84"/>
        <v>6068829.7001602324</v>
      </c>
      <c r="AB190" s="10">
        <f t="shared" si="85"/>
        <v>6.068829700160232</v>
      </c>
      <c r="AC190" s="10">
        <f t="shared" si="86"/>
        <v>5.9678297001602321</v>
      </c>
      <c r="AD190" s="3">
        <f t="shared" si="87"/>
        <v>865.53005078466026</v>
      </c>
      <c r="AI190" s="94">
        <f t="shared" si="88"/>
        <v>0.91839281058746192</v>
      </c>
    </row>
    <row r="191" spans="2:35">
      <c r="B191" s="39">
        <f t="shared" si="90"/>
        <v>163</v>
      </c>
      <c r="C191" s="42">
        <f t="shared" si="91"/>
        <v>3.0684652278174811</v>
      </c>
      <c r="D191" s="10">
        <f t="shared" si="92"/>
        <v>12.63153477218254</v>
      </c>
      <c r="E191" s="40">
        <f t="shared" si="93"/>
        <v>21.136930455634918</v>
      </c>
      <c r="F191" s="40">
        <f t="shared" si="94"/>
        <v>46.4</v>
      </c>
      <c r="G191" s="3">
        <f t="shared" si="95"/>
        <v>394.31534772182425</v>
      </c>
      <c r="H191" s="3">
        <f t="shared" si="96"/>
        <v>134.69012151470801</v>
      </c>
      <c r="I191">
        <f t="shared" si="78"/>
        <v>1.3469012151470802E-4</v>
      </c>
      <c r="J191" s="4">
        <f t="shared" si="97"/>
        <v>358.18855216377096</v>
      </c>
      <c r="K191" s="40">
        <f t="shared" si="98"/>
        <v>2.6593528028308828</v>
      </c>
      <c r="L191" s="40">
        <f t="shared" si="79"/>
        <v>3.3406471971691172</v>
      </c>
      <c r="M191" s="10">
        <f t="shared" si="99"/>
        <v>6.068829700160232</v>
      </c>
      <c r="N191" s="10">
        <f t="shared" si="80"/>
        <v>17.20418640980624</v>
      </c>
      <c r="O191" s="10">
        <f t="shared" si="81"/>
        <v>-0.14810000000000001</v>
      </c>
      <c r="P191" s="10">
        <f t="shared" si="100"/>
        <v>13.172138737768963</v>
      </c>
      <c r="Q191" s="42">
        <f t="shared" si="101"/>
        <v>0.26471175464972246</v>
      </c>
      <c r="R191" s="4">
        <f t="shared" si="102"/>
        <v>528397.79702515865</v>
      </c>
      <c r="S191">
        <f t="shared" si="82"/>
        <v>5.2839779702515866E-4</v>
      </c>
      <c r="T191" s="41">
        <f t="shared" si="83"/>
        <v>2.4429556933163159E-4</v>
      </c>
      <c r="U191" s="42">
        <f t="shared" si="103"/>
        <v>0.9432164875797594</v>
      </c>
      <c r="V191" s="42">
        <f t="shared" si="104"/>
        <v>0.93048935860144399</v>
      </c>
      <c r="W191" s="42">
        <f t="shared" si="105"/>
        <v>0.91883046772682531</v>
      </c>
      <c r="X191" s="42">
        <f t="shared" si="106"/>
        <v>1.1658890874618688E-2</v>
      </c>
      <c r="Y191" s="42">
        <f t="shared" si="89"/>
        <v>4.7305836295579197E-3</v>
      </c>
      <c r="Z191" s="10">
        <f t="shared" si="107"/>
        <v>19.364181030791212</v>
      </c>
      <c r="AA191">
        <f t="shared" si="84"/>
        <v>6071661.1945965355</v>
      </c>
      <c r="AB191" s="10">
        <f t="shared" si="85"/>
        <v>6.0716611945965351</v>
      </c>
      <c r="AC191" s="10">
        <f t="shared" si="86"/>
        <v>5.9706611945965351</v>
      </c>
      <c r="AD191" s="3">
        <f t="shared" si="87"/>
        <v>865.94070987621978</v>
      </c>
      <c r="AI191" s="94">
        <f t="shared" si="88"/>
        <v>0.91883046772682531</v>
      </c>
    </row>
    <row r="192" spans="2:35">
      <c r="B192" s="39">
        <f t="shared" si="90"/>
        <v>164</v>
      </c>
      <c r="C192" s="42">
        <f t="shared" si="91"/>
        <v>3.087290167865441</v>
      </c>
      <c r="D192" s="10">
        <f t="shared" si="92"/>
        <v>12.612709832134581</v>
      </c>
      <c r="E192" s="40">
        <f t="shared" si="93"/>
        <v>21.174580335730838</v>
      </c>
      <c r="F192" s="40">
        <f t="shared" si="94"/>
        <v>46.4</v>
      </c>
      <c r="G192" s="3">
        <f t="shared" si="95"/>
        <v>394.12709832134465</v>
      </c>
      <c r="H192" s="3">
        <f t="shared" si="96"/>
        <v>134.69012151470801</v>
      </c>
      <c r="I192">
        <f t="shared" si="78"/>
        <v>1.3469012151470802E-4</v>
      </c>
      <c r="J192" s="4">
        <f t="shared" si="97"/>
        <v>359.43970974410172</v>
      </c>
      <c r="K192" s="40">
        <f t="shared" si="98"/>
        <v>2.6686419590530348</v>
      </c>
      <c r="L192" s="40">
        <f t="shared" si="79"/>
        <v>3.3313580409469652</v>
      </c>
      <c r="M192" s="10">
        <f t="shared" si="99"/>
        <v>6.0716611945965351</v>
      </c>
      <c r="N192" s="10">
        <f t="shared" si="80"/>
        <v>17.20418640980624</v>
      </c>
      <c r="O192" s="10">
        <f t="shared" si="81"/>
        <v>-0.14810000000000001</v>
      </c>
      <c r="P192" s="10">
        <f t="shared" si="100"/>
        <v>13.171228812297088</v>
      </c>
      <c r="Q192" s="42">
        <f t="shared" si="101"/>
        <v>0.26614100170906929</v>
      </c>
      <c r="R192" s="4">
        <f t="shared" si="102"/>
        <v>527652.42045039521</v>
      </c>
      <c r="S192">
        <f t="shared" si="82"/>
        <v>5.2765242045039519E-4</v>
      </c>
      <c r="T192" s="41">
        <f t="shared" si="83"/>
        <v>2.4504094590639507E-4</v>
      </c>
      <c r="U192" s="42">
        <f t="shared" si="103"/>
        <v>0.94188595312497803</v>
      </c>
      <c r="V192" s="42">
        <f t="shared" si="104"/>
        <v>0.93093384105994514</v>
      </c>
      <c r="W192" s="42">
        <f t="shared" si="105"/>
        <v>0.91926641571595835</v>
      </c>
      <c r="X192" s="42">
        <f t="shared" si="106"/>
        <v>1.1667425343986793E-2</v>
      </c>
      <c r="Y192" s="42">
        <f t="shared" si="89"/>
        <v>4.7472592629209612E-3</v>
      </c>
      <c r="Z192" s="10">
        <f t="shared" si="107"/>
        <v>19.373330629952761</v>
      </c>
      <c r="AA192">
        <f t="shared" si="84"/>
        <v>6074482.3392952513</v>
      </c>
      <c r="AB192" s="10">
        <f t="shared" si="85"/>
        <v>6.0744823392952512</v>
      </c>
      <c r="AC192" s="10">
        <f t="shared" si="86"/>
        <v>5.9734823392952512</v>
      </c>
      <c r="AD192" s="3">
        <f t="shared" si="87"/>
        <v>866.34986791809297</v>
      </c>
      <c r="AI192" s="94">
        <f t="shared" si="88"/>
        <v>0.91926641571595835</v>
      </c>
    </row>
    <row r="193" spans="2:35">
      <c r="B193" s="39">
        <f t="shared" si="90"/>
        <v>165</v>
      </c>
      <c r="C193" s="42">
        <f t="shared" si="91"/>
        <v>3.1061151079134008</v>
      </c>
      <c r="D193" s="10">
        <f t="shared" si="92"/>
        <v>12.593884892086621</v>
      </c>
      <c r="E193" s="40">
        <f t="shared" si="93"/>
        <v>21.212230215826757</v>
      </c>
      <c r="F193" s="40">
        <f t="shared" si="94"/>
        <v>46.4</v>
      </c>
      <c r="G193" s="3">
        <f t="shared" si="95"/>
        <v>393.93884892086504</v>
      </c>
      <c r="H193" s="3">
        <f t="shared" si="96"/>
        <v>134.69012151470801</v>
      </c>
      <c r="I193">
        <f t="shared" si="78"/>
        <v>1.3469012151470802E-4</v>
      </c>
      <c r="J193" s="4">
        <f t="shared" si="97"/>
        <v>360.69309394938614</v>
      </c>
      <c r="K193" s="40">
        <f t="shared" si="98"/>
        <v>2.6779476467396228</v>
      </c>
      <c r="L193" s="40">
        <f t="shared" si="79"/>
        <v>3.3220523532603772</v>
      </c>
      <c r="M193" s="10">
        <f t="shared" si="99"/>
        <v>6.0744823392952512</v>
      </c>
      <c r="N193" s="10">
        <f t="shared" si="80"/>
        <v>17.20418640980624</v>
      </c>
      <c r="O193" s="10">
        <f t="shared" si="81"/>
        <v>-0.14810000000000001</v>
      </c>
      <c r="P193" s="10">
        <f t="shared" si="100"/>
        <v>13.170322697191626</v>
      </c>
      <c r="Q193" s="42">
        <f t="shared" si="101"/>
        <v>0.26757034710027783</v>
      </c>
      <c r="R193" s="4">
        <f t="shared" si="102"/>
        <v>526906.63778088929</v>
      </c>
      <c r="S193">
        <f t="shared" si="82"/>
        <v>5.2690663778088924E-4</v>
      </c>
      <c r="T193" s="41">
        <f t="shared" si="83"/>
        <v>2.4578672857590101E-4</v>
      </c>
      <c r="U193" s="42">
        <f t="shared" si="103"/>
        <v>0.94055469377077638</v>
      </c>
      <c r="V193" s="42">
        <f t="shared" si="104"/>
        <v>0.93137695226766615</v>
      </c>
      <c r="W193" s="42">
        <f t="shared" si="105"/>
        <v>0.91970077021889884</v>
      </c>
      <c r="X193" s="42">
        <f t="shared" si="106"/>
        <v>1.1676182048767303E-2</v>
      </c>
      <c r="Y193" s="42">
        <f t="shared" si="89"/>
        <v>4.763948559919279E-3</v>
      </c>
      <c r="Z193" s="10">
        <f t="shared" si="107"/>
        <v>19.382448301915257</v>
      </c>
      <c r="AA193">
        <f t="shared" si="84"/>
        <v>6077293.6397104338</v>
      </c>
      <c r="AB193" s="10">
        <f t="shared" si="85"/>
        <v>6.077293639710434</v>
      </c>
      <c r="AC193" s="10">
        <f t="shared" si="86"/>
        <v>5.976293639710434</v>
      </c>
      <c r="AD193" s="3">
        <f t="shared" si="87"/>
        <v>866.75759821761187</v>
      </c>
      <c r="AI193" s="94">
        <f t="shared" si="88"/>
        <v>0.91970077021889884</v>
      </c>
    </row>
    <row r="194" spans="2:35">
      <c r="B194" s="39">
        <f t="shared" si="90"/>
        <v>166</v>
      </c>
      <c r="C194" s="42">
        <f t="shared" si="91"/>
        <v>3.1249400479613607</v>
      </c>
      <c r="D194" s="10">
        <f t="shared" si="92"/>
        <v>12.575059952038661</v>
      </c>
      <c r="E194" s="40">
        <f t="shared" si="93"/>
        <v>21.249880095922677</v>
      </c>
      <c r="F194" s="40">
        <f t="shared" si="94"/>
        <v>46.4</v>
      </c>
      <c r="G194" s="3">
        <f t="shared" si="95"/>
        <v>393.75059952038544</v>
      </c>
      <c r="H194" s="3">
        <f t="shared" si="96"/>
        <v>134.69012151470801</v>
      </c>
      <c r="I194">
        <f t="shared" si="78"/>
        <v>1.3469012151470802E-4</v>
      </c>
      <c r="J194" s="4">
        <f t="shared" si="97"/>
        <v>361.94870477962445</v>
      </c>
      <c r="K194" s="40">
        <f t="shared" si="98"/>
        <v>2.6872698658906478</v>
      </c>
      <c r="L194" s="40">
        <f t="shared" si="79"/>
        <v>3.3127301341093522</v>
      </c>
      <c r="M194" s="10">
        <f t="shared" si="99"/>
        <v>6.077293639710434</v>
      </c>
      <c r="N194" s="10">
        <f t="shared" si="80"/>
        <v>17.20418640980624</v>
      </c>
      <c r="O194" s="10">
        <f t="shared" si="81"/>
        <v>-0.14810000000000001</v>
      </c>
      <c r="P194" s="10">
        <f t="shared" si="100"/>
        <v>13.169420224435823</v>
      </c>
      <c r="Q194" s="42">
        <f t="shared" si="101"/>
        <v>0.26899979044152911</v>
      </c>
      <c r="R194" s="4">
        <f t="shared" si="102"/>
        <v>526160.45027412334</v>
      </c>
      <c r="S194">
        <f t="shared" si="82"/>
        <v>5.2616045027412334E-4</v>
      </c>
      <c r="T194" s="41">
        <f t="shared" si="83"/>
        <v>2.4653291608266691E-4</v>
      </c>
      <c r="U194" s="42">
        <f t="shared" si="103"/>
        <v>0.93922271176182381</v>
      </c>
      <c r="V194" s="42">
        <f t="shared" si="104"/>
        <v>0.93181868110043764</v>
      </c>
      <c r="W194" s="42">
        <f t="shared" si="105"/>
        <v>0.92013360905733521</v>
      </c>
      <c r="X194" s="42">
        <f t="shared" si="106"/>
        <v>1.1685072043102429E-2</v>
      </c>
      <c r="Y194" s="42">
        <f t="shared" si="89"/>
        <v>4.7806517083433331E-3</v>
      </c>
      <c r="Z194" s="10">
        <f t="shared" si="107"/>
        <v>19.391535152004995</v>
      </c>
      <c r="AA194">
        <f t="shared" si="84"/>
        <v>6080095.436653235</v>
      </c>
      <c r="AB194" s="10">
        <f t="shared" si="85"/>
        <v>6.0800954366532354</v>
      </c>
      <c r="AC194" s="10">
        <f t="shared" si="86"/>
        <v>5.9790954366532354</v>
      </c>
      <c r="AD194" s="3">
        <f t="shared" si="87"/>
        <v>867.1639502035149</v>
      </c>
      <c r="AI194" s="94">
        <f t="shared" si="88"/>
        <v>0.92013360905733521</v>
      </c>
    </row>
    <row r="195" spans="2:35">
      <c r="B195" s="39">
        <f t="shared" si="90"/>
        <v>167</v>
      </c>
      <c r="C195" s="42">
        <f t="shared" si="91"/>
        <v>3.1437649880093206</v>
      </c>
      <c r="D195" s="10">
        <f t="shared" si="92"/>
        <v>12.556235011990701</v>
      </c>
      <c r="E195" s="40">
        <f t="shared" si="93"/>
        <v>21.287529976018597</v>
      </c>
      <c r="F195" s="40">
        <f t="shared" si="94"/>
        <v>46.4</v>
      </c>
      <c r="G195" s="3">
        <f t="shared" si="95"/>
        <v>393.56235011990583</v>
      </c>
      <c r="H195" s="3">
        <f t="shared" si="96"/>
        <v>134.69012151470801</v>
      </c>
      <c r="I195">
        <f t="shared" si="78"/>
        <v>1.3469012151470802E-4</v>
      </c>
      <c r="J195" s="4">
        <f t="shared" si="97"/>
        <v>363.20654223481642</v>
      </c>
      <c r="K195" s="40">
        <f t="shared" si="98"/>
        <v>2.6966086165061087</v>
      </c>
      <c r="L195" s="40">
        <f t="shared" si="79"/>
        <v>3.3033913834938913</v>
      </c>
      <c r="M195" s="10">
        <f t="shared" si="99"/>
        <v>6.0800954366532354</v>
      </c>
      <c r="N195" s="10">
        <f t="shared" si="80"/>
        <v>17.20418640980624</v>
      </c>
      <c r="O195" s="10">
        <f t="shared" si="81"/>
        <v>-0.14810000000000001</v>
      </c>
      <c r="P195" s="10">
        <f t="shared" si="100"/>
        <v>13.168521279197936</v>
      </c>
      <c r="Q195" s="42">
        <f t="shared" si="101"/>
        <v>0.27042933136331032</v>
      </c>
      <c r="R195" s="4">
        <f t="shared" si="102"/>
        <v>525413.85918757983</v>
      </c>
      <c r="S195">
        <f t="shared" si="82"/>
        <v>5.2541385918757988E-4</v>
      </c>
      <c r="T195" s="41">
        <f t="shared" si="83"/>
        <v>2.4727950716921037E-4</v>
      </c>
      <c r="U195" s="42">
        <f t="shared" si="103"/>
        <v>0.93789000934278943</v>
      </c>
      <c r="V195" s="42">
        <f t="shared" si="104"/>
        <v>0.93225902017119522</v>
      </c>
      <c r="W195" s="42">
        <f t="shared" si="105"/>
        <v>0.92056498470388903</v>
      </c>
      <c r="X195" s="42">
        <f t="shared" si="106"/>
        <v>1.1694035467306185E-2</v>
      </c>
      <c r="Y195" s="42">
        <f t="shared" si="89"/>
        <v>4.7973688105846079E-3</v>
      </c>
      <c r="Z195" s="10">
        <f t="shared" si="107"/>
        <v>19.400591927344092</v>
      </c>
      <c r="AA195">
        <f t="shared" si="84"/>
        <v>6082887.9604877997</v>
      </c>
      <c r="AB195" s="10">
        <f t="shared" si="85"/>
        <v>6.0828879604877999</v>
      </c>
      <c r="AC195" s="10">
        <f t="shared" si="86"/>
        <v>5.9818879604877999</v>
      </c>
      <c r="AD195" s="3">
        <f t="shared" si="87"/>
        <v>867.56895728612028</v>
      </c>
      <c r="AI195" s="94">
        <f t="shared" si="88"/>
        <v>0.92056498470388903</v>
      </c>
    </row>
    <row r="196" spans="2:35">
      <c r="B196" s="39">
        <f t="shared" si="90"/>
        <v>168</v>
      </c>
      <c r="C196" s="42">
        <f t="shared" si="91"/>
        <v>3.1625899280572805</v>
      </c>
      <c r="D196" s="10">
        <f t="shared" si="92"/>
        <v>12.537410071942741</v>
      </c>
      <c r="E196" s="40">
        <f t="shared" si="93"/>
        <v>21.325179856114516</v>
      </c>
      <c r="F196" s="40">
        <f t="shared" si="94"/>
        <v>46.4</v>
      </c>
      <c r="G196" s="3">
        <f t="shared" si="95"/>
        <v>393.37410071942622</v>
      </c>
      <c r="H196" s="3">
        <f t="shared" si="96"/>
        <v>134.69012151470801</v>
      </c>
      <c r="I196">
        <f t="shared" si="78"/>
        <v>1.3469012151470802E-4</v>
      </c>
      <c r="J196" s="4">
        <f t="shared" si="97"/>
        <v>364.46660631496229</v>
      </c>
      <c r="K196" s="40">
        <f t="shared" si="98"/>
        <v>2.7059638985860071</v>
      </c>
      <c r="L196" s="40">
        <f t="shared" si="79"/>
        <v>3.2940361014139929</v>
      </c>
      <c r="M196" s="10">
        <f t="shared" si="99"/>
        <v>6.0828879604877999</v>
      </c>
      <c r="N196" s="10">
        <f t="shared" si="80"/>
        <v>17.20418640980624</v>
      </c>
      <c r="O196" s="10">
        <f t="shared" si="81"/>
        <v>-0.14810000000000001</v>
      </c>
      <c r="P196" s="10">
        <f t="shared" si="100"/>
        <v>13.167625782313365</v>
      </c>
      <c r="Q196" s="42">
        <f t="shared" si="101"/>
        <v>0.27185896950454952</v>
      </c>
      <c r="R196" s="4">
        <f t="shared" si="102"/>
        <v>524666.86577874119</v>
      </c>
      <c r="S196">
        <f t="shared" si="82"/>
        <v>5.2466686577874115E-4</v>
      </c>
      <c r="T196" s="41">
        <f t="shared" si="83"/>
        <v>2.480265005780491E-4</v>
      </c>
      <c r="U196" s="42">
        <f t="shared" si="103"/>
        <v>0.93655658875834202</v>
      </c>
      <c r="V196" s="42">
        <f t="shared" si="104"/>
        <v>0.93269796459935772</v>
      </c>
      <c r="W196" s="42">
        <f t="shared" si="105"/>
        <v>0.92099493262632748</v>
      </c>
      <c r="X196" s="42">
        <f t="shared" si="106"/>
        <v>1.1703031973030242E-2</v>
      </c>
      <c r="Y196" s="42">
        <f t="shared" si="89"/>
        <v>4.8140999114613938E-3</v>
      </c>
      <c r="Z196" s="10">
        <f t="shared" si="107"/>
        <v>19.409619134413784</v>
      </c>
      <c r="AA196">
        <f t="shared" si="84"/>
        <v>6085671.3673801906</v>
      </c>
      <c r="AB196" s="10">
        <f t="shared" si="85"/>
        <v>6.0856713673801908</v>
      </c>
      <c r="AC196" s="10">
        <f t="shared" si="86"/>
        <v>5.9846713673801908</v>
      </c>
      <c r="AD196" s="3">
        <f t="shared" si="87"/>
        <v>867.97264211460345</v>
      </c>
      <c r="AI196" s="94">
        <f t="shared" si="88"/>
        <v>0.92099493262632748</v>
      </c>
    </row>
    <row r="197" spans="2:35">
      <c r="B197" s="39">
        <f t="shared" si="90"/>
        <v>169</v>
      </c>
      <c r="C197" s="42">
        <f t="shared" si="91"/>
        <v>3.1814148681052403</v>
      </c>
      <c r="D197" s="10">
        <f t="shared" si="92"/>
        <v>12.518585131894781</v>
      </c>
      <c r="E197" s="40">
        <f t="shared" si="93"/>
        <v>21.362829736210436</v>
      </c>
      <c r="F197" s="40">
        <f t="shared" si="94"/>
        <v>46.4</v>
      </c>
      <c r="G197" s="3">
        <f t="shared" si="95"/>
        <v>393.18585131894662</v>
      </c>
      <c r="H197" s="3">
        <f t="shared" si="96"/>
        <v>134.69012151470801</v>
      </c>
      <c r="I197">
        <f t="shared" si="78"/>
        <v>1.3469012151470802E-4</v>
      </c>
      <c r="J197" s="4">
        <f t="shared" si="97"/>
        <v>365.72889702006182</v>
      </c>
      <c r="K197" s="40">
        <f t="shared" si="98"/>
        <v>2.715335712130341</v>
      </c>
      <c r="L197" s="40">
        <f t="shared" si="79"/>
        <v>3.284664287869659</v>
      </c>
      <c r="M197" s="10">
        <f t="shared" si="99"/>
        <v>6.0856713673801908</v>
      </c>
      <c r="N197" s="10">
        <f t="shared" si="80"/>
        <v>17.20418640980624</v>
      </c>
      <c r="O197" s="10">
        <f t="shared" si="81"/>
        <v>-0.14810000000000001</v>
      </c>
      <c r="P197" s="10">
        <f t="shared" si="100"/>
        <v>13.166733678574071</v>
      </c>
      <c r="Q197" s="42">
        <f t="shared" si="101"/>
        <v>0.27328870451001969</v>
      </c>
      <c r="R197" s="4">
        <f t="shared" si="102"/>
        <v>523919.47130508983</v>
      </c>
      <c r="S197">
        <f t="shared" si="82"/>
        <v>5.2391947130508987E-4</v>
      </c>
      <c r="T197" s="41">
        <f t="shared" si="83"/>
        <v>2.4877389505170038E-4</v>
      </c>
      <c r="U197" s="42">
        <f t="shared" si="103"/>
        <v>0.93522245225315059</v>
      </c>
      <c r="V197" s="42">
        <f t="shared" si="104"/>
        <v>0.93313551118705396</v>
      </c>
      <c r="W197" s="42">
        <f t="shared" si="105"/>
        <v>0.9214234768685905</v>
      </c>
      <c r="X197" s="42">
        <f t="shared" si="106"/>
        <v>1.171203431846346E-2</v>
      </c>
      <c r="Y197" s="42">
        <f t="shared" si="89"/>
        <v>4.8308450169117691E-3</v>
      </c>
      <c r="Z197" s="10">
        <f t="shared" si="107"/>
        <v>19.418617117796138</v>
      </c>
      <c r="AA197">
        <f t="shared" si="84"/>
        <v>6088445.7635772321</v>
      </c>
      <c r="AB197" s="10">
        <f t="shared" si="85"/>
        <v>6.0884457635772318</v>
      </c>
      <c r="AC197" s="10">
        <f t="shared" si="86"/>
        <v>5.9874457635772318</v>
      </c>
      <c r="AD197" s="3">
        <f t="shared" si="87"/>
        <v>868.37502009822072</v>
      </c>
      <c r="AI197" s="94">
        <f t="shared" si="88"/>
        <v>0.9214234768685905</v>
      </c>
    </row>
    <row r="198" spans="2:35">
      <c r="B198" s="39">
        <f t="shared" si="90"/>
        <v>170</v>
      </c>
      <c r="C198" s="42">
        <f t="shared" si="91"/>
        <v>3.2002398081532002</v>
      </c>
      <c r="D198" s="10">
        <f t="shared" si="92"/>
        <v>12.499760191846821</v>
      </c>
      <c r="E198" s="40">
        <f t="shared" si="93"/>
        <v>21.400479616306356</v>
      </c>
      <c r="F198" s="40">
        <f t="shared" si="94"/>
        <v>46.4</v>
      </c>
      <c r="G198" s="3">
        <f t="shared" si="95"/>
        <v>392.99760191846701</v>
      </c>
      <c r="H198" s="3">
        <f t="shared" si="96"/>
        <v>134.69012151470801</v>
      </c>
      <c r="I198">
        <f t="shared" si="78"/>
        <v>1.3469012151470802E-4</v>
      </c>
      <c r="J198" s="4">
        <f t="shared" si="97"/>
        <v>366.99341435011547</v>
      </c>
      <c r="K198" s="40">
        <f t="shared" si="98"/>
        <v>2.724724057139114</v>
      </c>
      <c r="L198" s="40">
        <f t="shared" si="79"/>
        <v>3.275275942860886</v>
      </c>
      <c r="M198" s="10">
        <f t="shared" si="99"/>
        <v>6.0884457635772318</v>
      </c>
      <c r="N198" s="10">
        <f t="shared" si="80"/>
        <v>17.20418640980624</v>
      </c>
      <c r="O198" s="10">
        <f t="shared" si="81"/>
        <v>-0.14810000000000001</v>
      </c>
      <c r="P198" s="10">
        <f t="shared" si="100"/>
        <v>13.165844928889182</v>
      </c>
      <c r="Q198" s="42">
        <f t="shared" si="101"/>
        <v>0.27471853602859192</v>
      </c>
      <c r="R198" s="4">
        <f t="shared" si="102"/>
        <v>523171.67702410807</v>
      </c>
      <c r="S198">
        <f t="shared" si="82"/>
        <v>5.2317167702410812E-4</v>
      </c>
      <c r="T198" s="41">
        <f t="shared" si="83"/>
        <v>2.4952168933268213E-4</v>
      </c>
      <c r="U198" s="42">
        <f t="shared" si="103"/>
        <v>0.93388760207188404</v>
      </c>
      <c r="V198" s="42">
        <f t="shared" si="104"/>
        <v>0.93357165786880847</v>
      </c>
      <c r="W198" s="42">
        <f t="shared" si="105"/>
        <v>0.92185063378885557</v>
      </c>
      <c r="X198" s="42">
        <f t="shared" si="106"/>
        <v>1.1721024079952902E-2</v>
      </c>
      <c r="Y198" s="42">
        <f t="shared" si="89"/>
        <v>4.8476041065712303E-3</v>
      </c>
      <c r="Z198" s="10">
        <f t="shared" si="107"/>
        <v>19.427586112997254</v>
      </c>
      <c r="AA198">
        <f t="shared" si="84"/>
        <v>6091211.2216937756</v>
      </c>
      <c r="AB198" s="10">
        <f t="shared" si="85"/>
        <v>6.0912112216937757</v>
      </c>
      <c r="AC198" s="10">
        <f t="shared" si="86"/>
        <v>5.9902112216937757</v>
      </c>
      <c r="AD198" s="3">
        <f t="shared" si="87"/>
        <v>868.77610176849532</v>
      </c>
      <c r="AI198" s="94">
        <f t="shared" si="88"/>
        <v>0.92185063378885557</v>
      </c>
    </row>
    <row r="199" spans="2:35">
      <c r="B199" s="39">
        <f t="shared" si="90"/>
        <v>171</v>
      </c>
      <c r="C199" s="42">
        <f t="shared" si="91"/>
        <v>3.2190647482011601</v>
      </c>
      <c r="D199" s="10">
        <f t="shared" si="92"/>
        <v>12.480935251798861</v>
      </c>
      <c r="E199" s="40">
        <f t="shared" si="93"/>
        <v>21.438129496402276</v>
      </c>
      <c r="F199" s="40">
        <f t="shared" si="94"/>
        <v>46.4</v>
      </c>
      <c r="G199" s="3">
        <f t="shared" si="95"/>
        <v>392.80935251798741</v>
      </c>
      <c r="H199" s="3">
        <f t="shared" si="96"/>
        <v>134.69012151470801</v>
      </c>
      <c r="I199">
        <f t="shared" si="78"/>
        <v>1.3469012151470802E-4</v>
      </c>
      <c r="J199" s="4">
        <f t="shared" si="97"/>
        <v>368.26015830512256</v>
      </c>
      <c r="K199" s="40">
        <f t="shared" si="98"/>
        <v>2.7341289336123209</v>
      </c>
      <c r="L199" s="40">
        <f t="shared" si="79"/>
        <v>3.2658710663876791</v>
      </c>
      <c r="M199" s="10">
        <f t="shared" si="99"/>
        <v>6.0912112216937757</v>
      </c>
      <c r="N199" s="10">
        <f t="shared" si="80"/>
        <v>17.20418640980624</v>
      </c>
      <c r="O199" s="10">
        <f t="shared" si="81"/>
        <v>-0.14810000000000001</v>
      </c>
      <c r="P199" s="10">
        <f t="shared" si="100"/>
        <v>13.164959505028738</v>
      </c>
      <c r="Q199" s="42">
        <f t="shared" si="101"/>
        <v>0.2761484637120587</v>
      </c>
      <c r="R199" s="4">
        <f t="shared" si="102"/>
        <v>522423.48419327859</v>
      </c>
      <c r="S199">
        <f t="shared" si="82"/>
        <v>5.2242348419327862E-4</v>
      </c>
      <c r="T199" s="41">
        <f t="shared" si="83"/>
        <v>2.5026988216351163E-4</v>
      </c>
      <c r="U199" s="42">
        <f t="shared" si="103"/>
        <v>0.93255204045921192</v>
      </c>
      <c r="V199" s="42">
        <f t="shared" si="104"/>
        <v>0.9340064033407095</v>
      </c>
      <c r="W199" s="42">
        <f t="shared" si="105"/>
        <v>0.92227641456719034</v>
      </c>
      <c r="X199" s="42">
        <f t="shared" si="106"/>
        <v>1.1729988773519162E-2</v>
      </c>
      <c r="Y199" s="42">
        <f t="shared" si="89"/>
        <v>4.8643771422452395E-3</v>
      </c>
      <c r="Z199" s="10">
        <f t="shared" si="107"/>
        <v>19.436526281924493</v>
      </c>
      <c r="AA199">
        <f t="shared" si="84"/>
        <v>6093967.7916515823</v>
      </c>
      <c r="AB199" s="10">
        <f t="shared" si="85"/>
        <v>6.0939677916515826</v>
      </c>
      <c r="AC199" s="10">
        <f t="shared" si="86"/>
        <v>5.9929677916515827</v>
      </c>
      <c r="AD199" s="3">
        <f t="shared" si="87"/>
        <v>869.17589436571177</v>
      </c>
      <c r="AI199" s="94">
        <f t="shared" si="88"/>
        <v>0.92227641456719034</v>
      </c>
    </row>
    <row r="200" spans="2:35">
      <c r="B200" s="39">
        <f t="shared" si="90"/>
        <v>172</v>
      </c>
      <c r="C200" s="42">
        <f t="shared" si="91"/>
        <v>3.2378896882491199</v>
      </c>
      <c r="D200" s="10">
        <f t="shared" si="92"/>
        <v>12.462110311750902</v>
      </c>
      <c r="E200" s="40">
        <f t="shared" si="93"/>
        <v>21.475779376498195</v>
      </c>
      <c r="F200" s="40">
        <f t="shared" si="94"/>
        <v>46.4</v>
      </c>
      <c r="G200" s="3">
        <f t="shared" si="95"/>
        <v>392.6211031175078</v>
      </c>
      <c r="H200" s="3">
        <f t="shared" si="96"/>
        <v>134.69012151470801</v>
      </c>
      <c r="I200">
        <f t="shared" si="78"/>
        <v>1.3469012151470802E-4</v>
      </c>
      <c r="J200" s="4">
        <f t="shared" si="97"/>
        <v>369.52912888508376</v>
      </c>
      <c r="K200" s="40">
        <f t="shared" si="98"/>
        <v>2.7435503415499674</v>
      </c>
      <c r="L200" s="40">
        <f t="shared" si="79"/>
        <v>3.2564496584500326</v>
      </c>
      <c r="M200" s="10">
        <f t="shared" si="99"/>
        <v>6.0939677916515826</v>
      </c>
      <c r="N200" s="10">
        <f t="shared" si="80"/>
        <v>17.20418640980624</v>
      </c>
      <c r="O200" s="10">
        <f t="shared" si="81"/>
        <v>-0.14810000000000001</v>
      </c>
      <c r="P200" s="10">
        <f t="shared" si="100"/>
        <v>13.164077386095288</v>
      </c>
      <c r="Q200" s="42">
        <f t="shared" si="101"/>
        <v>0.27757848721433953</v>
      </c>
      <c r="R200" s="4">
        <f t="shared" si="102"/>
        <v>521674.89407008362</v>
      </c>
      <c r="S200">
        <f t="shared" si="82"/>
        <v>5.2167489407008367E-4</v>
      </c>
      <c r="T200" s="41">
        <f t="shared" si="83"/>
        <v>2.5101847228670658E-4</v>
      </c>
      <c r="U200" s="42">
        <f t="shared" si="103"/>
        <v>0.93121576965980279</v>
      </c>
      <c r="V200" s="42">
        <f t="shared" si="104"/>
        <v>0.93443974681382791</v>
      </c>
      <c r="W200" s="42">
        <f t="shared" si="105"/>
        <v>0.92270082688974442</v>
      </c>
      <c r="X200" s="42">
        <f t="shared" si="106"/>
        <v>1.1738919924083491E-2</v>
      </c>
      <c r="Y200" s="42">
        <f t="shared" si="89"/>
        <v>4.8811640736280719E-3</v>
      </c>
      <c r="Z200" s="10">
        <f t="shared" si="107"/>
        <v>19.44543773676121</v>
      </c>
      <c r="AA200">
        <f t="shared" si="84"/>
        <v>6096715.5080407429</v>
      </c>
      <c r="AB200" s="10">
        <f t="shared" si="85"/>
        <v>6.0967155080407434</v>
      </c>
      <c r="AC200" s="10">
        <f t="shared" si="86"/>
        <v>5.9957155080407434</v>
      </c>
      <c r="AD200" s="3">
        <f t="shared" si="87"/>
        <v>869.57440290656166</v>
      </c>
      <c r="AI200" s="94">
        <f t="shared" si="88"/>
        <v>0.92270082688974442</v>
      </c>
    </row>
    <row r="201" spans="2:35">
      <c r="B201" s="39">
        <f t="shared" si="90"/>
        <v>173</v>
      </c>
      <c r="C201" s="42">
        <f t="shared" si="91"/>
        <v>3.2567146282970798</v>
      </c>
      <c r="D201" s="10">
        <f t="shared" si="92"/>
        <v>12.443285371702942</v>
      </c>
      <c r="E201" s="40">
        <f t="shared" si="93"/>
        <v>21.513429256594115</v>
      </c>
      <c r="F201" s="40">
        <f t="shared" si="94"/>
        <v>46.4</v>
      </c>
      <c r="G201" s="3">
        <f t="shared" si="95"/>
        <v>392.43285371702819</v>
      </c>
      <c r="H201" s="3">
        <f t="shared" si="96"/>
        <v>134.69012151470801</v>
      </c>
      <c r="I201">
        <f t="shared" si="78"/>
        <v>1.3469012151470802E-4</v>
      </c>
      <c r="J201" s="4">
        <f t="shared" si="97"/>
        <v>370.80032608999841</v>
      </c>
      <c r="K201" s="40">
        <f t="shared" si="98"/>
        <v>2.7529882809520476</v>
      </c>
      <c r="L201" s="40">
        <f t="shared" si="79"/>
        <v>3.2470117190479524</v>
      </c>
      <c r="M201" s="10">
        <f t="shared" si="99"/>
        <v>6.0967155080407434</v>
      </c>
      <c r="N201" s="10">
        <f t="shared" si="80"/>
        <v>17.20418640980624</v>
      </c>
      <c r="O201" s="10">
        <f t="shared" si="81"/>
        <v>-0.14810000000000001</v>
      </c>
      <c r="P201" s="10">
        <f t="shared" si="100"/>
        <v>13.163198556150656</v>
      </c>
      <c r="Q201" s="42">
        <f t="shared" si="101"/>
        <v>0.27900860619094375</v>
      </c>
      <c r="R201" s="4">
        <f t="shared" si="102"/>
        <v>520925.90791200579</v>
      </c>
      <c r="S201">
        <f t="shared" si="82"/>
        <v>5.2092590791200577E-4</v>
      </c>
      <c r="T201" s="41">
        <f t="shared" si="83"/>
        <v>2.5176745844478448E-4</v>
      </c>
      <c r="U201" s="42">
        <f t="shared" si="103"/>
        <v>0.9298787919183259</v>
      </c>
      <c r="V201" s="42">
        <f t="shared" si="104"/>
        <v>0.93487168784482078</v>
      </c>
      <c r="W201" s="42">
        <f t="shared" si="105"/>
        <v>0.92312387608214441</v>
      </c>
      <c r="X201" s="42">
        <f t="shared" si="106"/>
        <v>1.1747811762676363E-2</v>
      </c>
      <c r="Y201" s="42">
        <f t="shared" si="89"/>
        <v>4.8979648421634495E-3</v>
      </c>
      <c r="Z201" s="10">
        <f t="shared" si="107"/>
        <v>19.454320556036553</v>
      </c>
      <c r="AA201">
        <f t="shared" si="84"/>
        <v>6099454.3950745696</v>
      </c>
      <c r="AB201" s="10">
        <f t="shared" si="85"/>
        <v>6.0994543950745692</v>
      </c>
      <c r="AC201" s="10">
        <f t="shared" si="86"/>
        <v>5.9984543950745692</v>
      </c>
      <c r="AD201" s="3">
        <f t="shared" si="87"/>
        <v>869.9716309027657</v>
      </c>
      <c r="AI201" s="94">
        <f t="shared" si="88"/>
        <v>0.92312387608214441</v>
      </c>
    </row>
    <row r="202" spans="2:35">
      <c r="B202" s="39">
        <f t="shared" si="90"/>
        <v>174</v>
      </c>
      <c r="C202" s="42">
        <f t="shared" si="91"/>
        <v>3.2755395683450397</v>
      </c>
      <c r="D202" s="10">
        <f t="shared" si="92"/>
        <v>12.424460431654982</v>
      </c>
      <c r="E202" s="40">
        <f t="shared" si="93"/>
        <v>21.551079136690035</v>
      </c>
      <c r="F202" s="40">
        <f t="shared" si="94"/>
        <v>46.4</v>
      </c>
      <c r="G202" s="3">
        <f t="shared" si="95"/>
        <v>392.24460431654859</v>
      </c>
      <c r="H202" s="3">
        <f t="shared" si="96"/>
        <v>134.69012151470801</v>
      </c>
      <c r="I202">
        <f t="shared" si="78"/>
        <v>1.3469012151470802E-4</v>
      </c>
      <c r="J202" s="4">
        <f t="shared" si="97"/>
        <v>372.07374991986717</v>
      </c>
      <c r="K202" s="40">
        <f t="shared" si="98"/>
        <v>2.762442751818567</v>
      </c>
      <c r="L202" s="40">
        <f t="shared" si="79"/>
        <v>3.237557248181433</v>
      </c>
      <c r="M202" s="10">
        <f t="shared" si="99"/>
        <v>6.0994543950745692</v>
      </c>
      <c r="N202" s="10">
        <f t="shared" si="80"/>
        <v>17.20418640980624</v>
      </c>
      <c r="O202" s="10">
        <f t="shared" si="81"/>
        <v>-0.14810000000000001</v>
      </c>
      <c r="P202" s="10">
        <f t="shared" si="100"/>
        <v>13.162323002619305</v>
      </c>
      <c r="Q202" s="42">
        <f t="shared" si="101"/>
        <v>0.28043882029860651</v>
      </c>
      <c r="R202" s="4">
        <f t="shared" si="102"/>
        <v>520176.5269765273</v>
      </c>
      <c r="S202">
        <f t="shared" si="82"/>
        <v>5.2017652697652732E-4</v>
      </c>
      <c r="T202" s="41">
        <f t="shared" si="83"/>
        <v>2.5251683938026293E-4</v>
      </c>
      <c r="U202" s="42">
        <f t="shared" si="103"/>
        <v>0.92854110947945001</v>
      </c>
      <c r="V202" s="42">
        <f t="shared" si="104"/>
        <v>0.93530222622535819</v>
      </c>
      <c r="W202" s="42">
        <f t="shared" si="105"/>
        <v>0.92354556587236658</v>
      </c>
      <c r="X202" s="42">
        <f t="shared" si="106"/>
        <v>1.175666035299161E-2</v>
      </c>
      <c r="Y202" s="42">
        <f t="shared" si="89"/>
        <v>4.9147793836592972E-3</v>
      </c>
      <c r="Z202" s="10">
        <f t="shared" si="107"/>
        <v>19.463174795476405</v>
      </c>
      <c r="AA202">
        <f t="shared" si="84"/>
        <v>6102184.4699353203</v>
      </c>
      <c r="AB202" s="10">
        <f t="shared" si="85"/>
        <v>6.1021844699353203</v>
      </c>
      <c r="AC202" s="10">
        <f t="shared" si="86"/>
        <v>6.0011844699353203</v>
      </c>
      <c r="AD202" s="3">
        <f t="shared" si="87"/>
        <v>870.36758084631185</v>
      </c>
      <c r="AI202" s="94">
        <f t="shared" si="88"/>
        <v>0.92354556587236658</v>
      </c>
    </row>
    <row r="203" spans="2:35">
      <c r="B203" s="39">
        <f t="shared" si="90"/>
        <v>175</v>
      </c>
      <c r="C203" s="42">
        <f t="shared" si="91"/>
        <v>3.2943645083929995</v>
      </c>
      <c r="D203" s="10">
        <f t="shared" si="92"/>
        <v>12.405635491607022</v>
      </c>
      <c r="E203" s="40">
        <f t="shared" si="93"/>
        <v>21.588729016785955</v>
      </c>
      <c r="F203" s="40">
        <f t="shared" si="94"/>
        <v>46.4</v>
      </c>
      <c r="G203" s="3">
        <f t="shared" si="95"/>
        <v>392.05635491606898</v>
      </c>
      <c r="H203" s="3">
        <f t="shared" si="96"/>
        <v>134.69012151470801</v>
      </c>
      <c r="I203">
        <f t="shared" si="78"/>
        <v>1.3469012151470802E-4</v>
      </c>
      <c r="J203" s="4">
        <f t="shared" si="97"/>
        <v>373.34940037468959</v>
      </c>
      <c r="K203" s="40">
        <f t="shared" si="98"/>
        <v>2.771913754149522</v>
      </c>
      <c r="L203" s="40">
        <f t="shared" si="79"/>
        <v>3.228086245850478</v>
      </c>
      <c r="M203" s="10">
        <f t="shared" si="99"/>
        <v>6.1021844699353203</v>
      </c>
      <c r="N203" s="10">
        <f t="shared" si="80"/>
        <v>17.20418640980624</v>
      </c>
      <c r="O203" s="10">
        <f t="shared" si="81"/>
        <v>-0.14810000000000001</v>
      </c>
      <c r="P203" s="10">
        <f t="shared" si="100"/>
        <v>13.161450715210778</v>
      </c>
      <c r="Q203" s="42">
        <f t="shared" si="101"/>
        <v>0.28186912919504176</v>
      </c>
      <c r="R203" s="4">
        <f t="shared" si="102"/>
        <v>519426.75252113078</v>
      </c>
      <c r="S203">
        <f t="shared" si="82"/>
        <v>5.1942675252113083E-4</v>
      </c>
      <c r="T203" s="41">
        <f t="shared" si="83"/>
        <v>2.5326661383565942E-4</v>
      </c>
      <c r="U203" s="42">
        <f t="shared" si="103"/>
        <v>0.92720272458784458</v>
      </c>
      <c r="V203" s="42">
        <f t="shared" si="104"/>
        <v>0.93573136190446282</v>
      </c>
      <c r="W203" s="42">
        <f t="shared" si="105"/>
        <v>0.92396589890585856</v>
      </c>
      <c r="X203" s="42">
        <f t="shared" si="106"/>
        <v>1.1765462998604259E-2</v>
      </c>
      <c r="Y203" s="42">
        <f t="shared" si="89"/>
        <v>4.931607630056881E-3</v>
      </c>
      <c r="Z203" s="10">
        <f t="shared" si="107"/>
        <v>19.472000495323559</v>
      </c>
      <c r="AA203">
        <f t="shared" si="84"/>
        <v>6104905.7450312702</v>
      </c>
      <c r="AB203" s="10">
        <f t="shared" si="85"/>
        <v>6.10490574503127</v>
      </c>
      <c r="AC203" s="10">
        <f t="shared" si="86"/>
        <v>6.0039057450312701</v>
      </c>
      <c r="AD203" s="3">
        <f t="shared" si="87"/>
        <v>870.7622545368049</v>
      </c>
      <c r="AI203" s="94">
        <f t="shared" si="88"/>
        <v>0.92396589890585856</v>
      </c>
    </row>
    <row r="204" spans="2:35">
      <c r="B204" s="39">
        <f t="shared" si="90"/>
        <v>176</v>
      </c>
      <c r="C204" s="42">
        <f t="shared" si="91"/>
        <v>3.3131894484409594</v>
      </c>
      <c r="D204" s="10">
        <f t="shared" si="92"/>
        <v>12.386810551559062</v>
      </c>
      <c r="E204" s="40">
        <f t="shared" si="93"/>
        <v>21.626378896881874</v>
      </c>
      <c r="F204" s="40">
        <f t="shared" si="94"/>
        <v>46.4</v>
      </c>
      <c r="G204" s="3">
        <f t="shared" si="95"/>
        <v>391.86810551558938</v>
      </c>
      <c r="H204" s="3">
        <f t="shared" si="96"/>
        <v>134.69012151470801</v>
      </c>
      <c r="I204">
        <f t="shared" si="78"/>
        <v>1.3469012151470802E-4</v>
      </c>
      <c r="J204" s="4">
        <f t="shared" si="97"/>
        <v>374.62727745446591</v>
      </c>
      <c r="K204" s="40">
        <f t="shared" si="98"/>
        <v>2.7814012879449144</v>
      </c>
      <c r="L204" s="40">
        <f t="shared" si="79"/>
        <v>3.2185987120550856</v>
      </c>
      <c r="M204" s="10">
        <f t="shared" si="99"/>
        <v>6.10490574503127</v>
      </c>
      <c r="N204" s="10">
        <f t="shared" si="80"/>
        <v>17.20418640980624</v>
      </c>
      <c r="O204" s="10">
        <f t="shared" si="81"/>
        <v>-0.14810000000000001</v>
      </c>
      <c r="P204" s="10">
        <f t="shared" si="100"/>
        <v>13.160581685193092</v>
      </c>
      <c r="Q204" s="42">
        <f t="shared" si="101"/>
        <v>0.28329953253877388</v>
      </c>
      <c r="R204" s="4">
        <f t="shared" si="102"/>
        <v>518676.58580329857</v>
      </c>
      <c r="S204">
        <f t="shared" si="82"/>
        <v>5.1867658580329859E-4</v>
      </c>
      <c r="T204" s="41">
        <f t="shared" si="83"/>
        <v>2.5401678055349166E-4</v>
      </c>
      <c r="U204" s="42">
        <f t="shared" si="103"/>
        <v>0.92586363948817807</v>
      </c>
      <c r="V204" s="42">
        <f t="shared" si="104"/>
        <v>0.93615909493937155</v>
      </c>
      <c r="W204" s="42">
        <f t="shared" si="105"/>
        <v>0.92438487709304762</v>
      </c>
      <c r="X204" s="42">
        <f t="shared" si="106"/>
        <v>1.1774217846323931E-2</v>
      </c>
      <c r="Y204" s="42">
        <f t="shared" si="89"/>
        <v>4.9484495106340929E-3</v>
      </c>
      <c r="Z204" s="10">
        <f t="shared" si="107"/>
        <v>19.480797685301081</v>
      </c>
      <c r="AA204">
        <f t="shared" si="84"/>
        <v>6107618.2295270907</v>
      </c>
      <c r="AB204" s="10">
        <f t="shared" si="85"/>
        <v>6.1076182295270911</v>
      </c>
      <c r="AC204" s="10">
        <f t="shared" si="86"/>
        <v>6.0066182295270911</v>
      </c>
      <c r="AD204" s="3">
        <f t="shared" si="87"/>
        <v>871.15565330342145</v>
      </c>
      <c r="AI204" s="94">
        <f t="shared" si="88"/>
        <v>0.92438487709304762</v>
      </c>
    </row>
    <row r="205" spans="2:35">
      <c r="B205" s="39">
        <f t="shared" si="90"/>
        <v>177</v>
      </c>
      <c r="C205" s="42">
        <f t="shared" si="91"/>
        <v>3.3320143884889193</v>
      </c>
      <c r="D205" s="10">
        <f t="shared" si="92"/>
        <v>12.367985611511102</v>
      </c>
      <c r="E205" s="40">
        <f t="shared" si="93"/>
        <v>21.664028776977794</v>
      </c>
      <c r="F205" s="40">
        <f t="shared" si="94"/>
        <v>46.4</v>
      </c>
      <c r="G205" s="3">
        <f t="shared" si="95"/>
        <v>391.67985611510977</v>
      </c>
      <c r="H205" s="3">
        <f t="shared" si="96"/>
        <v>134.69012151470801</v>
      </c>
      <c r="I205">
        <f t="shared" si="78"/>
        <v>1.3469012151470802E-4</v>
      </c>
      <c r="J205" s="4">
        <f t="shared" si="97"/>
        <v>375.90738115919612</v>
      </c>
      <c r="K205" s="40">
        <f t="shared" si="98"/>
        <v>2.7909053532047445</v>
      </c>
      <c r="L205" s="40">
        <f t="shared" si="79"/>
        <v>3.2090946467952555</v>
      </c>
      <c r="M205" s="10">
        <f t="shared" si="99"/>
        <v>6.1076182295270911</v>
      </c>
      <c r="N205" s="10">
        <f t="shared" si="80"/>
        <v>17.20418640980624</v>
      </c>
      <c r="O205" s="10">
        <f t="shared" si="81"/>
        <v>-0.14810000000000001</v>
      </c>
      <c r="P205" s="10">
        <f t="shared" si="100"/>
        <v>13.159715904900297</v>
      </c>
      <c r="Q205" s="42">
        <f t="shared" si="101"/>
        <v>0.2847300299890228</v>
      </c>
      <c r="R205" s="4">
        <f t="shared" si="102"/>
        <v>517926.02808051312</v>
      </c>
      <c r="S205">
        <f t="shared" si="82"/>
        <v>5.1792602808051311E-4</v>
      </c>
      <c r="T205" s="41">
        <f t="shared" si="83"/>
        <v>2.5476733827627714E-4</v>
      </c>
      <c r="U205" s="42">
        <f t="shared" si="103"/>
        <v>0.92452385642511992</v>
      </c>
      <c r="V205" s="42">
        <f t="shared" si="104"/>
        <v>0.93658542545812595</v>
      </c>
      <c r="W205" s="42">
        <f t="shared" si="105"/>
        <v>0.92480250184496193</v>
      </c>
      <c r="X205" s="42">
        <f t="shared" si="106"/>
        <v>1.178292361316402E-2</v>
      </c>
      <c r="Y205" s="42">
        <f t="shared" si="89"/>
        <v>4.9653049528192023E-3</v>
      </c>
      <c r="Z205" s="10">
        <f t="shared" si="107"/>
        <v>19.489566387959357</v>
      </c>
      <c r="AA205">
        <f t="shared" si="84"/>
        <v>6110321.9303758629</v>
      </c>
      <c r="AB205" s="10">
        <f t="shared" si="85"/>
        <v>6.1103219303758625</v>
      </c>
      <c r="AC205" s="10">
        <f t="shared" si="86"/>
        <v>6.0093219303758625</v>
      </c>
      <c r="AD205" s="3">
        <f t="shared" si="87"/>
        <v>871.54777815458488</v>
      </c>
      <c r="AI205" s="94">
        <f t="shared" si="88"/>
        <v>0.92480250184496193</v>
      </c>
    </row>
    <row r="206" spans="2:35">
      <c r="B206" s="39">
        <f t="shared" si="90"/>
        <v>178</v>
      </c>
      <c r="C206" s="42">
        <f t="shared" si="91"/>
        <v>3.3508393285368792</v>
      </c>
      <c r="D206" s="10">
        <f t="shared" si="92"/>
        <v>12.349160671463142</v>
      </c>
      <c r="E206" s="40">
        <f t="shared" si="93"/>
        <v>21.701678657073714</v>
      </c>
      <c r="F206" s="40">
        <f t="shared" si="94"/>
        <v>46.4</v>
      </c>
      <c r="G206" s="3">
        <f t="shared" si="95"/>
        <v>391.49160671463017</v>
      </c>
      <c r="H206" s="3">
        <f t="shared" si="96"/>
        <v>134.69012151470801</v>
      </c>
      <c r="I206">
        <f t="shared" si="78"/>
        <v>1.3469012151470802E-4</v>
      </c>
      <c r="J206" s="4">
        <f t="shared" si="97"/>
        <v>377.18971148887977</v>
      </c>
      <c r="K206" s="40">
        <f t="shared" si="98"/>
        <v>2.8004259499290085</v>
      </c>
      <c r="L206" s="40">
        <f t="shared" si="79"/>
        <v>3.1995740500709915</v>
      </c>
      <c r="M206" s="10">
        <f t="shared" si="99"/>
        <v>6.1103219303758625</v>
      </c>
      <c r="N206" s="10">
        <f t="shared" si="80"/>
        <v>17.20418640980624</v>
      </c>
      <c r="O206" s="10">
        <f t="shared" si="81"/>
        <v>-0.14810000000000001</v>
      </c>
      <c r="P206" s="10">
        <f t="shared" si="100"/>
        <v>13.158853367400523</v>
      </c>
      <c r="Q206" s="42">
        <f t="shared" si="101"/>
        <v>0.28616062120562502</v>
      </c>
      <c r="R206" s="4">
        <f t="shared" si="102"/>
        <v>517175.08061025705</v>
      </c>
      <c r="S206">
        <f t="shared" si="82"/>
        <v>5.17175080610257E-4</v>
      </c>
      <c r="T206" s="41">
        <f t="shared" si="83"/>
        <v>2.5551828574653325E-4</v>
      </c>
      <c r="U206" s="42">
        <f t="shared" si="103"/>
        <v>0.92318337764333935</v>
      </c>
      <c r="V206" s="42">
        <f t="shared" si="104"/>
        <v>0.93701035363849128</v>
      </c>
      <c r="W206" s="42">
        <f t="shared" si="105"/>
        <v>0.9252187742321254</v>
      </c>
      <c r="X206" s="42">
        <f t="shared" si="106"/>
        <v>1.1791579406365882E-2</v>
      </c>
      <c r="Y206" s="42">
        <f t="shared" si="89"/>
        <v>4.982173882747817E-3</v>
      </c>
      <c r="Z206" s="10">
        <f t="shared" si="107"/>
        <v>19.498306620959369</v>
      </c>
      <c r="AA206">
        <f t="shared" si="84"/>
        <v>6113016.8530230913</v>
      </c>
      <c r="AB206" s="10">
        <f t="shared" si="85"/>
        <v>6.1130168530230913</v>
      </c>
      <c r="AC206" s="10">
        <f t="shared" si="86"/>
        <v>6.0120168530230913</v>
      </c>
      <c r="AD206" s="3">
        <f t="shared" si="87"/>
        <v>871.93862988007129</v>
      </c>
      <c r="AI206" s="94">
        <f t="shared" si="88"/>
        <v>0.9252187742321254</v>
      </c>
    </row>
    <row r="207" spans="2:35">
      <c r="B207" s="39">
        <f t="shared" si="90"/>
        <v>179</v>
      </c>
      <c r="C207" s="42">
        <f t="shared" si="91"/>
        <v>3.369664268584839</v>
      </c>
      <c r="D207" s="10">
        <f t="shared" si="92"/>
        <v>12.330335731415182</v>
      </c>
      <c r="E207" s="40">
        <f t="shared" si="93"/>
        <v>21.739328537169634</v>
      </c>
      <c r="F207" s="40">
        <f t="shared" si="94"/>
        <v>46.4</v>
      </c>
      <c r="G207" s="3">
        <f t="shared" si="95"/>
        <v>391.30335731415056</v>
      </c>
      <c r="H207" s="3">
        <f t="shared" si="96"/>
        <v>134.69012151470801</v>
      </c>
      <c r="I207">
        <f t="shared" si="78"/>
        <v>1.3469012151470802E-4</v>
      </c>
      <c r="J207" s="4">
        <f t="shared" si="97"/>
        <v>378.47426844351753</v>
      </c>
      <c r="K207" s="40">
        <f t="shared" si="98"/>
        <v>2.8099630781177116</v>
      </c>
      <c r="L207" s="40">
        <f t="shared" si="79"/>
        <v>3.1900369218822884</v>
      </c>
      <c r="M207" s="10">
        <f t="shared" si="99"/>
        <v>6.1130168530230913</v>
      </c>
      <c r="N207" s="10">
        <f t="shared" si="80"/>
        <v>17.20418640980624</v>
      </c>
      <c r="O207" s="10">
        <f t="shared" si="81"/>
        <v>-0.14810000000000001</v>
      </c>
      <c r="P207" s="10">
        <f t="shared" si="100"/>
        <v>13.157994066269632</v>
      </c>
      <c r="Q207" s="42">
        <f t="shared" si="101"/>
        <v>0.28759130584897941</v>
      </c>
      <c r="R207" s="4">
        <f t="shared" si="102"/>
        <v>516423.74465001246</v>
      </c>
      <c r="S207">
        <f t="shared" si="82"/>
        <v>5.1642374465001245E-4</v>
      </c>
      <c r="T207" s="41">
        <f t="shared" si="83"/>
        <v>2.562696217067778E-4</v>
      </c>
      <c r="U207" s="42">
        <f t="shared" si="103"/>
        <v>0.92184220538750472</v>
      </c>
      <c r="V207" s="42">
        <f t="shared" si="104"/>
        <v>0.93743387969141723</v>
      </c>
      <c r="W207" s="42">
        <f t="shared" si="105"/>
        <v>0.92563369509294913</v>
      </c>
      <c r="X207" s="42">
        <f t="shared" si="106"/>
        <v>1.18001845984681E-2</v>
      </c>
      <c r="Y207" s="42">
        <f t="shared" si="89"/>
        <v>4.9990562256415922E-3</v>
      </c>
      <c r="Z207" s="10">
        <f t="shared" si="107"/>
        <v>19.507018398620353</v>
      </c>
      <c r="AA207">
        <f t="shared" si="84"/>
        <v>6115703.0018839017</v>
      </c>
      <c r="AB207" s="10">
        <f t="shared" si="85"/>
        <v>6.1157030018839018</v>
      </c>
      <c r="AC207" s="10">
        <f t="shared" si="86"/>
        <v>6.0147030018839018</v>
      </c>
      <c r="AD207" s="3">
        <f t="shared" si="87"/>
        <v>872.32820912021782</v>
      </c>
      <c r="AI207" s="94">
        <f t="shared" si="88"/>
        <v>0.92563369509294913</v>
      </c>
    </row>
    <row r="208" spans="2:35">
      <c r="B208" s="39">
        <f t="shared" si="90"/>
        <v>180</v>
      </c>
      <c r="C208" s="42">
        <f t="shared" si="91"/>
        <v>3.3884892086327989</v>
      </c>
      <c r="D208" s="10">
        <f t="shared" si="92"/>
        <v>12.311510791367223</v>
      </c>
      <c r="E208" s="40">
        <f t="shared" si="93"/>
        <v>21.776978417265553</v>
      </c>
      <c r="F208" s="40">
        <f t="shared" si="94"/>
        <v>46.4</v>
      </c>
      <c r="G208" s="3">
        <f t="shared" si="95"/>
        <v>391.11510791367095</v>
      </c>
      <c r="H208" s="3">
        <f t="shared" si="96"/>
        <v>134.69012151470801</v>
      </c>
      <c r="I208">
        <f t="shared" si="78"/>
        <v>1.3469012151470802E-4</v>
      </c>
      <c r="J208" s="4">
        <f t="shared" si="97"/>
        <v>379.76105202310896</v>
      </c>
      <c r="K208" s="40">
        <f t="shared" si="98"/>
        <v>2.8195167377708503</v>
      </c>
      <c r="L208" s="40">
        <f t="shared" si="79"/>
        <v>3.1804832622291497</v>
      </c>
      <c r="M208" s="10">
        <f t="shared" si="99"/>
        <v>6.1157030018839018</v>
      </c>
      <c r="N208" s="10">
        <f t="shared" si="80"/>
        <v>17.20418640980624</v>
      </c>
      <c r="O208" s="10">
        <f t="shared" si="81"/>
        <v>-0.14810000000000001</v>
      </c>
      <c r="P208" s="10">
        <f t="shared" si="100"/>
        <v>13.157137995437809</v>
      </c>
      <c r="Q208" s="42">
        <f t="shared" si="101"/>
        <v>0.2890220835800093</v>
      </c>
      <c r="R208" s="4">
        <f t="shared" si="102"/>
        <v>515672.02145726205</v>
      </c>
      <c r="S208">
        <f t="shared" si="82"/>
        <v>5.1567202145726208E-4</v>
      </c>
      <c r="T208" s="41">
        <f t="shared" si="83"/>
        <v>2.5702134489952817E-4</v>
      </c>
      <c r="U208" s="42">
        <f t="shared" si="103"/>
        <v>0.92050034190228558</v>
      </c>
      <c r="V208" s="42">
        <f t="shared" si="104"/>
        <v>0.93785600384851242</v>
      </c>
      <c r="W208" s="42">
        <f t="shared" si="105"/>
        <v>0.92604726510720348</v>
      </c>
      <c r="X208" s="42">
        <f t="shared" si="106"/>
        <v>1.1808738741308944E-2</v>
      </c>
      <c r="Y208" s="42">
        <f t="shared" si="89"/>
        <v>5.0159519060642074E-3</v>
      </c>
      <c r="Z208" s="10">
        <f t="shared" si="107"/>
        <v>19.515701732963016</v>
      </c>
      <c r="AA208">
        <f t="shared" si="84"/>
        <v>6118380.3806647034</v>
      </c>
      <c r="AB208" s="10">
        <f t="shared" si="85"/>
        <v>6.1183803806647035</v>
      </c>
      <c r="AC208" s="10">
        <f t="shared" si="86"/>
        <v>6.0173803806647035</v>
      </c>
      <c r="AD208" s="3">
        <f t="shared" si="87"/>
        <v>872.71651641257483</v>
      </c>
      <c r="AI208" s="94">
        <f t="shared" si="88"/>
        <v>0.92604726510720348</v>
      </c>
    </row>
    <row r="209" spans="2:35">
      <c r="B209" s="39">
        <f t="shared" si="90"/>
        <v>181</v>
      </c>
      <c r="C209" s="42">
        <f t="shared" si="91"/>
        <v>3.4073141486807588</v>
      </c>
      <c r="D209" s="10">
        <f t="shared" si="92"/>
        <v>12.292685851319263</v>
      </c>
      <c r="E209" s="40">
        <f t="shared" si="93"/>
        <v>21.814628297361473</v>
      </c>
      <c r="F209" s="40">
        <f t="shared" si="94"/>
        <v>46.4</v>
      </c>
      <c r="G209" s="3">
        <f t="shared" si="95"/>
        <v>390.92685851319135</v>
      </c>
      <c r="H209" s="3">
        <f t="shared" si="96"/>
        <v>134.69012151470801</v>
      </c>
      <c r="I209">
        <f t="shared" si="78"/>
        <v>1.3469012151470802E-4</v>
      </c>
      <c r="J209" s="4">
        <f t="shared" si="97"/>
        <v>381.05006222765428</v>
      </c>
      <c r="K209" s="40">
        <f t="shared" si="98"/>
        <v>2.8290869288884264</v>
      </c>
      <c r="L209" s="40">
        <f t="shared" si="79"/>
        <v>3.1709130711115736</v>
      </c>
      <c r="M209" s="10">
        <f t="shared" si="99"/>
        <v>6.1183803806647035</v>
      </c>
      <c r="N209" s="10">
        <f t="shared" si="80"/>
        <v>17.20418640980624</v>
      </c>
      <c r="O209" s="10">
        <f t="shared" si="81"/>
        <v>-0.14810000000000001</v>
      </c>
      <c r="P209" s="10">
        <f t="shared" si="100"/>
        <v>13.156285149086203</v>
      </c>
      <c r="Q209" s="42">
        <f t="shared" si="101"/>
        <v>0.29045295406013627</v>
      </c>
      <c r="R209" s="4">
        <f t="shared" si="102"/>
        <v>514919.91228948813</v>
      </c>
      <c r="S209">
        <f t="shared" si="82"/>
        <v>5.1491991228948817E-4</v>
      </c>
      <c r="T209" s="41">
        <f t="shared" si="83"/>
        <v>2.5777345406730208E-4</v>
      </c>
      <c r="U209" s="42">
        <f t="shared" si="103"/>
        <v>0.91915778943235082</v>
      </c>
      <c r="V209" s="42">
        <f t="shared" si="104"/>
        <v>0.93827672635724846</v>
      </c>
      <c r="W209" s="42">
        <f t="shared" si="105"/>
        <v>0.92645948484554141</v>
      </c>
      <c r="X209" s="42">
        <f t="shared" si="106"/>
        <v>1.1817241511707044E-2</v>
      </c>
      <c r="Y209" s="42">
        <f t="shared" si="89"/>
        <v>5.0328608480998396E-3</v>
      </c>
      <c r="Z209" s="10">
        <f t="shared" si="107"/>
        <v>19.524356634433776</v>
      </c>
      <c r="AA209">
        <f t="shared" si="84"/>
        <v>6121048.9925864954</v>
      </c>
      <c r="AB209" s="10">
        <f t="shared" si="85"/>
        <v>6.1210489925864957</v>
      </c>
      <c r="AC209" s="10">
        <f t="shared" si="86"/>
        <v>6.0200489925864957</v>
      </c>
      <c r="AD209" s="3">
        <f t="shared" si="87"/>
        <v>873.10355222429234</v>
      </c>
      <c r="AI209" s="94">
        <f t="shared" si="88"/>
        <v>0.92645948484554141</v>
      </c>
    </row>
    <row r="210" spans="2:35">
      <c r="B210" s="39">
        <f t="shared" si="90"/>
        <v>182</v>
      </c>
      <c r="C210" s="42">
        <f t="shared" si="91"/>
        <v>3.4261390887287186</v>
      </c>
      <c r="D210" s="10">
        <f t="shared" si="92"/>
        <v>12.273860911271303</v>
      </c>
      <c r="E210" s="40">
        <f t="shared" si="93"/>
        <v>21.852278177457393</v>
      </c>
      <c r="F210" s="40">
        <f t="shared" si="94"/>
        <v>46.4</v>
      </c>
      <c r="G210" s="3">
        <f t="shared" si="95"/>
        <v>390.73860911271174</v>
      </c>
      <c r="H210" s="3">
        <f t="shared" si="96"/>
        <v>134.69012151470801</v>
      </c>
      <c r="I210">
        <f t="shared" si="78"/>
        <v>1.3469012151470802E-4</v>
      </c>
      <c r="J210" s="4">
        <f t="shared" si="97"/>
        <v>382.34129905715349</v>
      </c>
      <c r="K210" s="40">
        <f t="shared" si="98"/>
        <v>2.8386736514704403</v>
      </c>
      <c r="L210" s="40">
        <f t="shared" si="79"/>
        <v>3.1613263485295597</v>
      </c>
      <c r="M210" s="10">
        <f t="shared" si="99"/>
        <v>6.1210489925864957</v>
      </c>
      <c r="N210" s="10">
        <f t="shared" si="80"/>
        <v>17.20418640980624</v>
      </c>
      <c r="O210" s="10">
        <f t="shared" si="81"/>
        <v>-0.14810000000000001</v>
      </c>
      <c r="P210" s="10">
        <f t="shared" si="100"/>
        <v>13.155435521575154</v>
      </c>
      <c r="Q210" s="42">
        <f t="shared" si="101"/>
        <v>0.29188391695126115</v>
      </c>
      <c r="R210" s="4">
        <f t="shared" si="102"/>
        <v>514167.41840417311</v>
      </c>
      <c r="S210">
        <f t="shared" si="82"/>
        <v>5.1416741840417312E-4</v>
      </c>
      <c r="T210" s="41">
        <f t="shared" si="83"/>
        <v>2.5852594795261713E-4</v>
      </c>
      <c r="U210" s="42">
        <f t="shared" si="103"/>
        <v>0.91781455022236924</v>
      </c>
      <c r="V210" s="42">
        <f t="shared" si="104"/>
        <v>0.93869604747448543</v>
      </c>
      <c r="W210" s="42">
        <f t="shared" si="105"/>
        <v>0.9268703548038808</v>
      </c>
      <c r="X210" s="42">
        <f t="shared" si="106"/>
        <v>1.1825692670604626E-2</v>
      </c>
      <c r="Y210" s="42">
        <f t="shared" si="89"/>
        <v>5.049782975473322E-3</v>
      </c>
      <c r="Z210" s="10">
        <f t="shared" si="107"/>
        <v>19.532983112390912</v>
      </c>
      <c r="AA210">
        <f t="shared" si="84"/>
        <v>6123708.8405347681</v>
      </c>
      <c r="AB210" s="10">
        <f t="shared" si="85"/>
        <v>6.1237088405347677</v>
      </c>
      <c r="AC210" s="10">
        <f t="shared" si="86"/>
        <v>6.0227088405347677</v>
      </c>
      <c r="AD210" s="3">
        <f t="shared" si="87"/>
        <v>873.48931697386047</v>
      </c>
      <c r="AI210" s="94">
        <f t="shared" si="88"/>
        <v>0.9268703548038808</v>
      </c>
    </row>
    <row r="211" spans="2:35">
      <c r="B211" s="39">
        <f t="shared" si="90"/>
        <v>183</v>
      </c>
      <c r="C211" s="42">
        <f t="shared" si="91"/>
        <v>3.4449640287766785</v>
      </c>
      <c r="D211" s="10">
        <f t="shared" si="92"/>
        <v>12.255035971223343</v>
      </c>
      <c r="E211" s="40">
        <f t="shared" si="93"/>
        <v>21.889928057553313</v>
      </c>
      <c r="F211" s="40">
        <f t="shared" si="94"/>
        <v>46.4</v>
      </c>
      <c r="G211" s="3">
        <f t="shared" si="95"/>
        <v>390.55035971223214</v>
      </c>
      <c r="H211" s="3">
        <f t="shared" si="96"/>
        <v>134.69012151470801</v>
      </c>
      <c r="I211">
        <f t="shared" si="78"/>
        <v>1.3469012151470802E-4</v>
      </c>
      <c r="J211" s="4">
        <f t="shared" si="97"/>
        <v>383.63476251160614</v>
      </c>
      <c r="K211" s="40">
        <f t="shared" si="98"/>
        <v>2.8482769055168879</v>
      </c>
      <c r="L211" s="40">
        <f t="shared" si="79"/>
        <v>3.1517230944831121</v>
      </c>
      <c r="M211" s="10">
        <f t="shared" si="99"/>
        <v>6.1237088405347677</v>
      </c>
      <c r="N211" s="10">
        <f t="shared" si="80"/>
        <v>17.20418640980624</v>
      </c>
      <c r="O211" s="10">
        <f t="shared" si="81"/>
        <v>-0.14810000000000001</v>
      </c>
      <c r="P211" s="10">
        <f t="shared" si="100"/>
        <v>13.15458910739601</v>
      </c>
      <c r="Q211" s="42">
        <f t="shared" si="101"/>
        <v>0.29331497191575073</v>
      </c>
      <c r="R211" s="4">
        <f t="shared" si="102"/>
        <v>513414.54105879972</v>
      </c>
      <c r="S211">
        <f t="shared" si="82"/>
        <v>5.1341454105879967E-4</v>
      </c>
      <c r="T211" s="41">
        <f t="shared" si="83"/>
        <v>2.5927882529799059E-4</v>
      </c>
      <c r="U211" s="42">
        <f t="shared" si="103"/>
        <v>0.9164706265170105</v>
      </c>
      <c r="V211" s="42">
        <f t="shared" si="104"/>
        <v>0.93911396746251252</v>
      </c>
      <c r="W211" s="42">
        <f t="shared" si="105"/>
        <v>0.92727987542648305</v>
      </c>
      <c r="X211" s="42">
        <f t="shared" si="106"/>
        <v>1.1834092036029475E-2</v>
      </c>
      <c r="Y211" s="42">
        <f t="shared" si="89"/>
        <v>5.0667182116317083E-3</v>
      </c>
      <c r="Z211" s="10">
        <f t="shared" si="107"/>
        <v>19.541581175433439</v>
      </c>
      <c r="AA211">
        <f t="shared" si="84"/>
        <v>6126359.9271608992</v>
      </c>
      <c r="AB211" s="10">
        <f t="shared" si="85"/>
        <v>6.1263599271608991</v>
      </c>
      <c r="AC211" s="10">
        <f t="shared" si="86"/>
        <v>6.0253599271608991</v>
      </c>
      <c r="AD211" s="3">
        <f t="shared" si="87"/>
        <v>873.87381104581573</v>
      </c>
      <c r="AI211" s="94">
        <f t="shared" si="88"/>
        <v>0.92727987542648305</v>
      </c>
    </row>
    <row r="212" spans="2:35">
      <c r="B212" s="39">
        <f t="shared" si="90"/>
        <v>184</v>
      </c>
      <c r="C212" s="42">
        <f t="shared" si="91"/>
        <v>3.4637889688246384</v>
      </c>
      <c r="D212" s="10">
        <f t="shared" si="92"/>
        <v>12.236211031175383</v>
      </c>
      <c r="E212" s="40">
        <f t="shared" si="93"/>
        <v>21.927577937649232</v>
      </c>
      <c r="F212" s="40">
        <f t="shared" si="94"/>
        <v>46.4</v>
      </c>
      <c r="G212" s="3">
        <f t="shared" si="95"/>
        <v>390.36211031175253</v>
      </c>
      <c r="H212" s="3">
        <f t="shared" si="96"/>
        <v>134.69012151470801</v>
      </c>
      <c r="I212">
        <f t="shared" si="78"/>
        <v>1.3469012151470802E-4</v>
      </c>
      <c r="J212" s="4">
        <f t="shared" si="97"/>
        <v>384.93045259101291</v>
      </c>
      <c r="K212" s="40">
        <f t="shared" si="98"/>
        <v>2.8578966910277748</v>
      </c>
      <c r="L212" s="40">
        <f t="shared" si="79"/>
        <v>3.1421033089722252</v>
      </c>
      <c r="M212" s="10">
        <f t="shared" si="99"/>
        <v>6.1263599271608991</v>
      </c>
      <c r="N212" s="10">
        <f t="shared" si="80"/>
        <v>17.20418640980624</v>
      </c>
      <c r="O212" s="10">
        <f t="shared" si="81"/>
        <v>-0.14810000000000001</v>
      </c>
      <c r="P212" s="10">
        <f t="shared" si="100"/>
        <v>13.153745901138521</v>
      </c>
      <c r="Q212" s="42">
        <f t="shared" si="101"/>
        <v>0.29474611861642791</v>
      </c>
      <c r="R212" s="4">
        <f t="shared" si="102"/>
        <v>512661.28151085001</v>
      </c>
      <c r="S212">
        <f t="shared" si="82"/>
        <v>5.1266128151084998E-4</v>
      </c>
      <c r="T212" s="41">
        <f t="shared" si="83"/>
        <v>2.6003208484594027E-4</v>
      </c>
      <c r="U212" s="42">
        <f t="shared" si="103"/>
        <v>0.91512602056094283</v>
      </c>
      <c r="V212" s="42">
        <f t="shared" si="104"/>
        <v>0.93953048658913829</v>
      </c>
      <c r="W212" s="42">
        <f t="shared" si="105"/>
        <v>0.92768804712156461</v>
      </c>
      <c r="X212" s="42">
        <f t="shared" si="106"/>
        <v>1.1842439467573684E-2</v>
      </c>
      <c r="Y212" s="42">
        <f t="shared" si="89"/>
        <v>5.0836664798036956E-3</v>
      </c>
      <c r="Z212" s="10">
        <f t="shared" si="107"/>
        <v>19.550150831639051</v>
      </c>
      <c r="AA212">
        <f t="shared" si="84"/>
        <v>6129002.2549555283</v>
      </c>
      <c r="AB212" s="10">
        <f t="shared" si="85"/>
        <v>6.1290022549555285</v>
      </c>
      <c r="AC212" s="10">
        <f t="shared" si="86"/>
        <v>6.0280022549555285</v>
      </c>
      <c r="AD212" s="3">
        <f t="shared" si="87"/>
        <v>874.25703480138191</v>
      </c>
      <c r="AI212" s="94">
        <f t="shared" si="88"/>
        <v>0.92768804712156461</v>
      </c>
    </row>
    <row r="213" spans="2:35">
      <c r="B213" s="39">
        <f t="shared" si="90"/>
        <v>185</v>
      </c>
      <c r="C213" s="42">
        <f t="shared" si="91"/>
        <v>3.4826139088725983</v>
      </c>
      <c r="D213" s="10">
        <f t="shared" si="92"/>
        <v>12.217386091127423</v>
      </c>
      <c r="E213" s="40">
        <f t="shared" si="93"/>
        <v>21.965227817745152</v>
      </c>
      <c r="F213" s="40">
        <f t="shared" si="94"/>
        <v>46.4</v>
      </c>
      <c r="G213" s="3">
        <f t="shared" si="95"/>
        <v>390.17386091127293</v>
      </c>
      <c r="H213" s="3">
        <f t="shared" si="96"/>
        <v>134.69012151470801</v>
      </c>
      <c r="I213">
        <f t="shared" si="78"/>
        <v>1.3469012151470802E-4</v>
      </c>
      <c r="J213" s="4">
        <f t="shared" si="97"/>
        <v>386.22836929537334</v>
      </c>
      <c r="K213" s="40">
        <f t="shared" si="98"/>
        <v>2.8675330080030972</v>
      </c>
      <c r="L213" s="40">
        <f t="shared" si="79"/>
        <v>3.1324669919969028</v>
      </c>
      <c r="M213" s="10">
        <f t="shared" si="99"/>
        <v>6.1290022549555285</v>
      </c>
      <c r="N213" s="10">
        <f t="shared" si="80"/>
        <v>17.20418640980624</v>
      </c>
      <c r="O213" s="10">
        <f t="shared" si="81"/>
        <v>-0.14810000000000001</v>
      </c>
      <c r="P213" s="10">
        <f t="shared" si="100"/>
        <v>13.152905897467233</v>
      </c>
      <c r="Q213" s="42">
        <f t="shared" si="101"/>
        <v>0.29617735671656403</v>
      </c>
      <c r="R213" s="4">
        <f t="shared" si="102"/>
        <v>511907.6410178066</v>
      </c>
      <c r="S213">
        <f t="shared" si="82"/>
        <v>5.1190764101780657E-4</v>
      </c>
      <c r="T213" s="41">
        <f t="shared" si="83"/>
        <v>2.6078572533898368E-4</v>
      </c>
      <c r="U213" s="42">
        <f t="shared" si="103"/>
        <v>0.91378073459883569</v>
      </c>
      <c r="V213" s="42">
        <f t="shared" si="104"/>
        <v>0.93994560512272374</v>
      </c>
      <c r="W213" s="42">
        <f t="shared" si="105"/>
        <v>0.92809487027259419</v>
      </c>
      <c r="X213" s="42">
        <f t="shared" si="106"/>
        <v>1.1850734850129552E-2</v>
      </c>
      <c r="Y213" s="42">
        <f t="shared" si="89"/>
        <v>5.1006277030358118E-3</v>
      </c>
      <c r="Z213" s="10">
        <f t="shared" si="107"/>
        <v>19.558692088708977</v>
      </c>
      <c r="AA213">
        <f t="shared" si="84"/>
        <v>6131635.8262932142</v>
      </c>
      <c r="AB213" s="10">
        <f t="shared" si="85"/>
        <v>6.1316358262932145</v>
      </c>
      <c r="AC213" s="10">
        <f t="shared" si="86"/>
        <v>6.0306358262932145</v>
      </c>
      <c r="AD213" s="3">
        <f t="shared" si="87"/>
        <v>874.6389885849477</v>
      </c>
      <c r="AI213" s="94">
        <f t="shared" si="88"/>
        <v>0.92809487027259419</v>
      </c>
    </row>
    <row r="214" spans="2:35">
      <c r="B214" s="39">
        <f t="shared" si="90"/>
        <v>186</v>
      </c>
      <c r="C214" s="42">
        <f t="shared" si="91"/>
        <v>3.5014388489205581</v>
      </c>
      <c r="D214" s="10">
        <f t="shared" si="92"/>
        <v>12.198561151079463</v>
      </c>
      <c r="E214" s="40">
        <f t="shared" si="93"/>
        <v>22.002877697841072</v>
      </c>
      <c r="F214" s="40">
        <f t="shared" si="94"/>
        <v>46.4</v>
      </c>
      <c r="G214" s="3">
        <f t="shared" si="95"/>
        <v>389.98561151079332</v>
      </c>
      <c r="H214" s="3">
        <f t="shared" si="96"/>
        <v>134.69012151470801</v>
      </c>
      <c r="I214">
        <f t="shared" si="78"/>
        <v>1.3469012151470802E-4</v>
      </c>
      <c r="J214" s="4">
        <f t="shared" si="97"/>
        <v>387.52851262468766</v>
      </c>
      <c r="K214" s="40">
        <f t="shared" si="98"/>
        <v>2.877185856442857</v>
      </c>
      <c r="L214" s="40">
        <f t="shared" si="79"/>
        <v>3.122814143557143</v>
      </c>
      <c r="M214" s="10">
        <f t="shared" si="99"/>
        <v>6.1316358262932145</v>
      </c>
      <c r="N214" s="10">
        <f t="shared" si="80"/>
        <v>17.20418640980624</v>
      </c>
      <c r="O214" s="10">
        <f t="shared" si="81"/>
        <v>-0.14810000000000001</v>
      </c>
      <c r="P214" s="10">
        <f t="shared" si="100"/>
        <v>13.152069091107066</v>
      </c>
      <c r="Q214" s="42">
        <f t="shared" si="101"/>
        <v>0.29760868587987332</v>
      </c>
      <c r="R214" s="4">
        <f t="shared" si="102"/>
        <v>511153.62083715195</v>
      </c>
      <c r="S214">
        <f t="shared" si="82"/>
        <v>5.1115362083715195E-4</v>
      </c>
      <c r="T214" s="41">
        <f t="shared" si="83"/>
        <v>2.615397455196383E-4</v>
      </c>
      <c r="U214" s="42">
        <f t="shared" si="103"/>
        <v>0.91243477087535818</v>
      </c>
      <c r="V214" s="42">
        <f t="shared" si="104"/>
        <v>0.94035932333383221</v>
      </c>
      <c r="W214" s="42">
        <f t="shared" si="105"/>
        <v>0.92850034524516811</v>
      </c>
      <c r="X214" s="42">
        <f t="shared" si="106"/>
        <v>1.1858978088664096E-2</v>
      </c>
      <c r="Y214" s="42">
        <f t="shared" si="89"/>
        <v>5.117601804221163E-3</v>
      </c>
      <c r="Z214" s="10">
        <f t="shared" si="107"/>
        <v>19.567204954081813</v>
      </c>
      <c r="AA214">
        <f t="shared" si="84"/>
        <v>6134260.6434675436</v>
      </c>
      <c r="AB214" s="10">
        <f t="shared" si="85"/>
        <v>6.1342606434675435</v>
      </c>
      <c r="AC214" s="10">
        <f t="shared" si="86"/>
        <v>6.0332606434675435</v>
      </c>
      <c r="AD214" s="3">
        <f t="shared" si="87"/>
        <v>875.01967272915783</v>
      </c>
      <c r="AI214" s="94">
        <f t="shared" si="88"/>
        <v>0.92850034524516811</v>
      </c>
    </row>
    <row r="215" spans="2:35">
      <c r="B215" s="39">
        <f t="shared" si="90"/>
        <v>187</v>
      </c>
      <c r="C215" s="42">
        <f t="shared" si="91"/>
        <v>3.520263788968518</v>
      </c>
      <c r="D215" s="10">
        <f t="shared" si="92"/>
        <v>12.179736211031504</v>
      </c>
      <c r="E215" s="40">
        <f t="shared" si="93"/>
        <v>22.040527577936992</v>
      </c>
      <c r="F215" s="40">
        <f t="shared" si="94"/>
        <v>46.4</v>
      </c>
      <c r="G215" s="3">
        <f t="shared" si="95"/>
        <v>389.79736211031371</v>
      </c>
      <c r="H215" s="3">
        <f t="shared" si="96"/>
        <v>134.69012151470801</v>
      </c>
      <c r="I215">
        <f t="shared" si="78"/>
        <v>1.3469012151470802E-4</v>
      </c>
      <c r="J215" s="4">
        <f t="shared" si="97"/>
        <v>388.83088257895565</v>
      </c>
      <c r="K215" s="40">
        <f t="shared" si="98"/>
        <v>2.8868552363470528</v>
      </c>
      <c r="L215" s="40">
        <f t="shared" si="79"/>
        <v>3.1131447636529472</v>
      </c>
      <c r="M215" s="10">
        <f t="shared" si="99"/>
        <v>6.1342606434675435</v>
      </c>
      <c r="N215" s="10">
        <f t="shared" si="80"/>
        <v>17.20418640980624</v>
      </c>
      <c r="O215" s="10">
        <f t="shared" si="81"/>
        <v>-0.14810000000000001</v>
      </c>
      <c r="P215" s="10">
        <f t="shared" si="100"/>
        <v>13.151235476831991</v>
      </c>
      <c r="Q215" s="42">
        <f t="shared" si="101"/>
        <v>0.29904010577050816</v>
      </c>
      <c r="R215" s="4">
        <f t="shared" si="102"/>
        <v>510399.2222263685</v>
      </c>
      <c r="S215">
        <f t="shared" si="82"/>
        <v>5.1039922222636852E-4</v>
      </c>
      <c r="T215" s="41">
        <f t="shared" si="83"/>
        <v>2.6229414413042173E-4</v>
      </c>
      <c r="U215" s="42">
        <f t="shared" si="103"/>
        <v>0.9110881316351791</v>
      </c>
      <c r="V215" s="42">
        <f t="shared" si="104"/>
        <v>0.9407716414935724</v>
      </c>
      <c r="W215" s="42">
        <f t="shared" si="105"/>
        <v>0.9289044723924158</v>
      </c>
      <c r="X215" s="42">
        <f t="shared" si="106"/>
        <v>1.1867169101156594E-2</v>
      </c>
      <c r="Y215" s="42">
        <f t="shared" si="89"/>
        <v>5.1345887061180857E-3</v>
      </c>
      <c r="Z215" s="10">
        <f t="shared" si="107"/>
        <v>19.575689435006947</v>
      </c>
      <c r="AA215">
        <f t="shared" si="84"/>
        <v>6136876.7087137541</v>
      </c>
      <c r="AB215" s="10">
        <f t="shared" si="85"/>
        <v>6.1368767087137543</v>
      </c>
      <c r="AC215" s="10">
        <f t="shared" si="86"/>
        <v>6.0358767087137544</v>
      </c>
      <c r="AD215" s="3">
        <f t="shared" si="87"/>
        <v>875.39908755819499</v>
      </c>
      <c r="AI215" s="94">
        <f t="shared" si="88"/>
        <v>0.9289044723924158</v>
      </c>
    </row>
    <row r="216" spans="2:35">
      <c r="B216" s="39">
        <f t="shared" si="90"/>
        <v>188</v>
      </c>
      <c r="C216" s="42">
        <f t="shared" si="91"/>
        <v>3.5390887290164779</v>
      </c>
      <c r="D216" s="10">
        <f t="shared" si="92"/>
        <v>12.160911270983544</v>
      </c>
      <c r="E216" s="40">
        <f t="shared" si="93"/>
        <v>22.078177458032911</v>
      </c>
      <c r="F216" s="40">
        <f t="shared" si="94"/>
        <v>46.4</v>
      </c>
      <c r="G216" s="3">
        <f t="shared" si="95"/>
        <v>389.60911270983411</v>
      </c>
      <c r="H216" s="3">
        <f t="shared" si="96"/>
        <v>134.69012151470801</v>
      </c>
      <c r="I216">
        <f t="shared" si="78"/>
        <v>1.3469012151470802E-4</v>
      </c>
      <c r="J216" s="4">
        <f t="shared" si="97"/>
        <v>390.13547915817753</v>
      </c>
      <c r="K216" s="40">
        <f t="shared" si="98"/>
        <v>2.8965411477156859</v>
      </c>
      <c r="L216" s="40">
        <f t="shared" si="79"/>
        <v>3.1034588522843141</v>
      </c>
      <c r="M216" s="10">
        <f t="shared" si="99"/>
        <v>6.1368767087137543</v>
      </c>
      <c r="N216" s="10">
        <f t="shared" si="80"/>
        <v>17.20418640980624</v>
      </c>
      <c r="O216" s="10">
        <f t="shared" si="81"/>
        <v>-0.14810000000000001</v>
      </c>
      <c r="P216" s="10">
        <f t="shared" si="100"/>
        <v>13.150405049457676</v>
      </c>
      <c r="Q216" s="42">
        <f t="shared" si="101"/>
        <v>0.30047161605305539</v>
      </c>
      <c r="R216" s="4">
        <f t="shared" si="102"/>
        <v>509644.44644293858</v>
      </c>
      <c r="S216">
        <f t="shared" si="82"/>
        <v>5.0964444644293857E-4</v>
      </c>
      <c r="T216" s="41">
        <f t="shared" si="83"/>
        <v>2.6304891991385168E-4</v>
      </c>
      <c r="U216" s="42">
        <f t="shared" si="103"/>
        <v>0.90974081912296756</v>
      </c>
      <c r="V216" s="42">
        <f t="shared" si="104"/>
        <v>0.94118255987245125</v>
      </c>
      <c r="W216" s="42">
        <f t="shared" si="105"/>
        <v>0.92930725205848352</v>
      </c>
      <c r="X216" s="42">
        <f t="shared" si="106"/>
        <v>1.1875307813967728E-2</v>
      </c>
      <c r="Y216" s="42">
        <f t="shared" si="89"/>
        <v>5.1515883313621941E-3</v>
      </c>
      <c r="Z216" s="10">
        <f t="shared" si="107"/>
        <v>19.584145538591589</v>
      </c>
      <c r="AA216">
        <f t="shared" si="84"/>
        <v>6139484.0242232513</v>
      </c>
      <c r="AB216" s="10">
        <f t="shared" si="85"/>
        <v>6.1394840242232513</v>
      </c>
      <c r="AC216" s="10">
        <f t="shared" si="86"/>
        <v>6.0384840242232514</v>
      </c>
      <c r="AD216" s="3">
        <f t="shared" si="87"/>
        <v>875.77723338988415</v>
      </c>
      <c r="AI216" s="94">
        <f t="shared" si="88"/>
        <v>0.92930725205848352</v>
      </c>
    </row>
    <row r="217" spans="2:35">
      <c r="B217" s="39">
        <f t="shared" si="90"/>
        <v>189</v>
      </c>
      <c r="C217" s="42">
        <f t="shared" si="91"/>
        <v>3.5579136690644377</v>
      </c>
      <c r="D217" s="10">
        <f t="shared" si="92"/>
        <v>12.142086330935584</v>
      </c>
      <c r="E217" s="40">
        <f t="shared" si="93"/>
        <v>22.115827338128831</v>
      </c>
      <c r="F217" s="40">
        <f t="shared" si="94"/>
        <v>46.4</v>
      </c>
      <c r="G217" s="3">
        <f t="shared" si="95"/>
        <v>389.4208633093545</v>
      </c>
      <c r="H217" s="3">
        <f t="shared" si="96"/>
        <v>134.69012151470801</v>
      </c>
      <c r="I217">
        <f t="shared" si="78"/>
        <v>1.3469012151470802E-4</v>
      </c>
      <c r="J217" s="4">
        <f t="shared" si="97"/>
        <v>391.4423023623533</v>
      </c>
      <c r="K217" s="40">
        <f t="shared" si="98"/>
        <v>2.9062435905487565</v>
      </c>
      <c r="L217" s="40">
        <f t="shared" si="79"/>
        <v>3.0937564094512435</v>
      </c>
      <c r="M217" s="10">
        <f t="shared" si="99"/>
        <v>6.1394840242232513</v>
      </c>
      <c r="N217" s="10">
        <f t="shared" si="80"/>
        <v>17.20418640980624</v>
      </c>
      <c r="O217" s="10">
        <f t="shared" si="81"/>
        <v>-0.14810000000000001</v>
      </c>
      <c r="P217" s="10">
        <f t="shared" si="100"/>
        <v>13.149577803836751</v>
      </c>
      <c r="Q217" s="42">
        <f t="shared" si="101"/>
        <v>0.30190321639253304</v>
      </c>
      <c r="R217" s="4">
        <f t="shared" si="102"/>
        <v>508889.29474434466</v>
      </c>
      <c r="S217">
        <f t="shared" si="82"/>
        <v>5.0888929474434471E-4</v>
      </c>
      <c r="T217" s="41">
        <f t="shared" si="83"/>
        <v>2.6380407161244554E-4</v>
      </c>
      <c r="U217" s="42">
        <f t="shared" si="103"/>
        <v>0.90839283558339246</v>
      </c>
      <c r="V217" s="42">
        <f t="shared" si="104"/>
        <v>0.94159207874101836</v>
      </c>
      <c r="W217" s="42">
        <f t="shared" si="105"/>
        <v>0.9297086845807685</v>
      </c>
      <c r="X217" s="42">
        <f t="shared" si="106"/>
        <v>1.1883394160249861E-2</v>
      </c>
      <c r="Y217" s="42">
        <f t="shared" si="89"/>
        <v>5.1686006024761547E-3</v>
      </c>
      <c r="Z217" s="10">
        <f t="shared" si="107"/>
        <v>19.59257327183844</v>
      </c>
      <c r="AA217">
        <f t="shared" si="84"/>
        <v>6142082.5921552172</v>
      </c>
      <c r="AB217" s="10">
        <f t="shared" si="85"/>
        <v>6.1420825921552176</v>
      </c>
      <c r="AC217" s="10">
        <f t="shared" si="86"/>
        <v>6.0410825921552176</v>
      </c>
      <c r="AD217" s="3">
        <f t="shared" si="87"/>
        <v>876.15411053737739</v>
      </c>
      <c r="AI217" s="94">
        <f t="shared" si="88"/>
        <v>0.9297086845807685</v>
      </c>
    </row>
    <row r="218" spans="2:35">
      <c r="B218" s="39">
        <f t="shared" si="90"/>
        <v>190</v>
      </c>
      <c r="C218" s="42">
        <f t="shared" si="91"/>
        <v>3.5767386091123976</v>
      </c>
      <c r="D218" s="10">
        <f t="shared" si="92"/>
        <v>12.123261390887624</v>
      </c>
      <c r="E218" s="40">
        <f t="shared" si="93"/>
        <v>22.153477218224751</v>
      </c>
      <c r="F218" s="40">
        <f t="shared" si="94"/>
        <v>46.4</v>
      </c>
      <c r="G218" s="3">
        <f t="shared" si="95"/>
        <v>389.2326139088749</v>
      </c>
      <c r="H218" s="3">
        <f t="shared" si="96"/>
        <v>134.69012151470801</v>
      </c>
      <c r="I218">
        <f t="shared" si="78"/>
        <v>1.3469012151470802E-4</v>
      </c>
      <c r="J218" s="4">
        <f t="shared" si="97"/>
        <v>392.75135219148274</v>
      </c>
      <c r="K218" s="40">
        <f t="shared" si="98"/>
        <v>2.9159625648462626</v>
      </c>
      <c r="L218" s="40">
        <f t="shared" si="79"/>
        <v>3.0840374351537374</v>
      </c>
      <c r="M218" s="10">
        <f t="shared" si="99"/>
        <v>6.1420825921552176</v>
      </c>
      <c r="N218" s="10">
        <f t="shared" si="80"/>
        <v>17.20418640980624</v>
      </c>
      <c r="O218" s="10">
        <f t="shared" si="81"/>
        <v>-0.14810000000000001</v>
      </c>
      <c r="P218" s="10">
        <f t="shared" si="100"/>
        <v>13.148753734854996</v>
      </c>
      <c r="Q218" s="42">
        <f t="shared" si="101"/>
        <v>0.30333490645438721</v>
      </c>
      <c r="R218" s="4">
        <f t="shared" si="102"/>
        <v>508133.76838806929</v>
      </c>
      <c r="S218">
        <f t="shared" si="82"/>
        <v>5.0813376838806934E-4</v>
      </c>
      <c r="T218" s="41">
        <f t="shared" si="83"/>
        <v>2.6455959796872091E-4</v>
      </c>
      <c r="U218" s="42">
        <f t="shared" si="103"/>
        <v>0.90704418326112313</v>
      </c>
      <c r="V218" s="42">
        <f t="shared" si="104"/>
        <v>0.94200019836883964</v>
      </c>
      <c r="W218" s="42">
        <f t="shared" si="105"/>
        <v>0.93010877029170702</v>
      </c>
      <c r="X218" s="42">
        <f t="shared" si="106"/>
        <v>1.1891428077132615E-2</v>
      </c>
      <c r="Y218" s="42">
        <f t="shared" si="89"/>
        <v>5.1856254418754391E-3</v>
      </c>
      <c r="Z218" s="10">
        <f t="shared" si="107"/>
        <v>19.600972641667454</v>
      </c>
      <c r="AA218">
        <f t="shared" si="84"/>
        <v>6144672.4146433156</v>
      </c>
      <c r="AB218" s="10">
        <f t="shared" si="85"/>
        <v>6.144672414643316</v>
      </c>
      <c r="AC218" s="10">
        <f t="shared" si="86"/>
        <v>6.0436724146433161</v>
      </c>
      <c r="AD218" s="3">
        <f t="shared" si="87"/>
        <v>876.52971931012553</v>
      </c>
      <c r="AI218" s="94">
        <f t="shared" si="88"/>
        <v>0.93010877029170702</v>
      </c>
    </row>
    <row r="219" spans="2:35">
      <c r="B219" s="39">
        <f t="shared" si="90"/>
        <v>191</v>
      </c>
      <c r="C219" s="42">
        <f t="shared" si="91"/>
        <v>3.5955635491603575</v>
      </c>
      <c r="D219" s="10">
        <f t="shared" si="92"/>
        <v>12.104436450839664</v>
      </c>
      <c r="E219" s="40">
        <f t="shared" si="93"/>
        <v>22.191127098320671</v>
      </c>
      <c r="F219" s="40">
        <f t="shared" si="94"/>
        <v>46.4</v>
      </c>
      <c r="G219" s="3">
        <f t="shared" si="95"/>
        <v>389.04436450839529</v>
      </c>
      <c r="H219" s="3">
        <f t="shared" si="96"/>
        <v>134.69012151470801</v>
      </c>
      <c r="I219">
        <f t="shared" si="78"/>
        <v>1.3469012151470802E-4</v>
      </c>
      <c r="J219" s="4">
        <f t="shared" si="97"/>
        <v>394.06262864556606</v>
      </c>
      <c r="K219" s="40">
        <f t="shared" si="98"/>
        <v>2.9256980706082061</v>
      </c>
      <c r="L219" s="40">
        <f t="shared" si="79"/>
        <v>3.0743019293917939</v>
      </c>
      <c r="M219" s="10">
        <f t="shared" si="99"/>
        <v>6.144672414643316</v>
      </c>
      <c r="N219" s="10">
        <f t="shared" si="80"/>
        <v>17.20418640980624</v>
      </c>
      <c r="O219" s="10">
        <f t="shared" si="81"/>
        <v>-0.14810000000000001</v>
      </c>
      <c r="P219" s="10">
        <f t="shared" si="100"/>
        <v>13.147932837429098</v>
      </c>
      <c r="Q219" s="42">
        <f t="shared" si="101"/>
        <v>0.3047666859044898</v>
      </c>
      <c r="R219" s="4">
        <f t="shared" si="102"/>
        <v>507377.86863159481</v>
      </c>
      <c r="S219">
        <f t="shared" si="82"/>
        <v>5.0737786863159487E-4</v>
      </c>
      <c r="T219" s="41">
        <f t="shared" si="83"/>
        <v>2.6531549772519539E-4</v>
      </c>
      <c r="U219" s="42">
        <f t="shared" si="103"/>
        <v>0.90569486440082836</v>
      </c>
      <c r="V219" s="42">
        <f t="shared" si="104"/>
        <v>0.94240691902519502</v>
      </c>
      <c r="W219" s="42">
        <f t="shared" si="105"/>
        <v>0.93050750951980599</v>
      </c>
      <c r="X219" s="42">
        <f t="shared" si="106"/>
        <v>1.1899409505389036E-2</v>
      </c>
      <c r="Y219" s="42">
        <f t="shared" si="89"/>
        <v>5.2026627718736104E-3</v>
      </c>
      <c r="Z219" s="10">
        <f t="shared" si="107"/>
        <v>19.609343654935486</v>
      </c>
      <c r="AA219">
        <f t="shared" si="84"/>
        <v>6147253.4938017596</v>
      </c>
      <c r="AB219" s="10">
        <f t="shared" si="85"/>
        <v>6.1472534938017596</v>
      </c>
      <c r="AC219" s="10">
        <f t="shared" si="86"/>
        <v>6.0462534938017596</v>
      </c>
      <c r="AD219" s="3">
        <f t="shared" si="87"/>
        <v>876.90406001475844</v>
      </c>
      <c r="AI219" s="94">
        <f t="shared" si="88"/>
        <v>0.93050750951980599</v>
      </c>
    </row>
    <row r="220" spans="2:35">
      <c r="B220" s="39">
        <f t="shared" si="90"/>
        <v>192</v>
      </c>
      <c r="C220" s="42">
        <f t="shared" si="91"/>
        <v>3.6143884892083173</v>
      </c>
      <c r="D220" s="10">
        <f t="shared" si="92"/>
        <v>12.085611510791704</v>
      </c>
      <c r="E220" s="40">
        <f t="shared" si="93"/>
        <v>22.22877697841659</v>
      </c>
      <c r="F220" s="40">
        <f t="shared" si="94"/>
        <v>46.4</v>
      </c>
      <c r="G220" s="3">
        <f t="shared" si="95"/>
        <v>388.85611510791568</v>
      </c>
      <c r="H220" s="3">
        <f t="shared" si="96"/>
        <v>134.69012151470801</v>
      </c>
      <c r="I220">
        <f t="shared" ref="I220:I230" si="108">H220/1000^2</f>
        <v>1.3469012151470802E-4</v>
      </c>
      <c r="J220" s="4">
        <f t="shared" si="97"/>
        <v>395.37613172460306</v>
      </c>
      <c r="K220" s="40">
        <f t="shared" si="98"/>
        <v>2.9354501078345856</v>
      </c>
      <c r="L220" s="40">
        <f t="shared" ref="L220:L230" si="109">IF((gstar-K220)&lt;0,0,gstar-K220)</f>
        <v>3.0645498921654144</v>
      </c>
      <c r="M220" s="10">
        <f t="shared" si="99"/>
        <v>6.1472534938017596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17.20418640980624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-0.14810000000000001</v>
      </c>
      <c r="P220" s="10">
        <f t="shared" si="100"/>
        <v>13.147115106504613</v>
      </c>
      <c r="Q220" s="42">
        <f t="shared" si="101"/>
        <v>0.30619855440913585</v>
      </c>
      <c r="R220" s="4">
        <f t="shared" si="102"/>
        <v>506621.59673240373</v>
      </c>
      <c r="S220">
        <f t="shared" ref="S220:S230" si="112">R220/1000^3</f>
        <v>5.0662159673240368E-4</v>
      </c>
      <c r="T220" s="41">
        <f t="shared" ref="T220:T230" si="113">(vc/1000^3-S220)</f>
        <v>2.6607176962438657E-4</v>
      </c>
      <c r="U220" s="42">
        <f t="shared" si="103"/>
        <v>0.90434488124717727</v>
      </c>
      <c r="V220" s="42">
        <f t="shared" si="104"/>
        <v>0.94281224097795158</v>
      </c>
      <c r="W220" s="42">
        <f t="shared" si="105"/>
        <v>0.93090490259057845</v>
      </c>
      <c r="X220" s="42">
        <f t="shared" si="106"/>
        <v>1.1907338387373123E-2</v>
      </c>
      <c r="Y220" s="42">
        <f t="shared" si="89"/>
        <v>5.219712514684653E-3</v>
      </c>
      <c r="Z220" s="10">
        <f t="shared" si="107"/>
        <v>19.61768631844453</v>
      </c>
      <c r="AA220">
        <f t="shared" ref="AA220:AA230" si="114">Z220*rat*to+patm*1000000</f>
        <v>6149825.8317278419</v>
      </c>
      <c r="AB220" s="10">
        <f t="shared" ref="AB220:AB230" si="115">AA220/1000000</f>
        <v>6.149825831727842</v>
      </c>
      <c r="AC220" s="10">
        <f t="shared" ref="AC220:AC230" si="116">AB220-patm</f>
        <v>6.0488258317278421</v>
      </c>
      <c r="AD220" s="3">
        <f t="shared" ref="AD220:AD230" si="117">AC220*1000000/6895</f>
        <v>877.27713295545209</v>
      </c>
      <c r="AI220" s="94">
        <f t="shared" si="88"/>
        <v>0.93090490259057845</v>
      </c>
    </row>
    <row r="221" spans="2:35">
      <c r="B221" s="39">
        <f t="shared" si="90"/>
        <v>193</v>
      </c>
      <c r="C221" s="42">
        <f t="shared" si="91"/>
        <v>3.6332134292562772</v>
      </c>
      <c r="D221" s="10">
        <f t="shared" si="92"/>
        <v>12.066786570743744</v>
      </c>
      <c r="E221" s="40">
        <f t="shared" si="93"/>
        <v>22.26642685851251</v>
      </c>
      <c r="F221" s="40">
        <f t="shared" si="94"/>
        <v>46.4</v>
      </c>
      <c r="G221" s="3">
        <f t="shared" si="95"/>
        <v>388.66786570743608</v>
      </c>
      <c r="H221" s="3">
        <f t="shared" si="96"/>
        <v>134.69012151470801</v>
      </c>
      <c r="I221">
        <f t="shared" si="108"/>
        <v>1.3469012151470802E-4</v>
      </c>
      <c r="J221" s="4">
        <f t="shared" si="97"/>
        <v>396.69186142859394</v>
      </c>
      <c r="K221" s="40">
        <f t="shared" si="98"/>
        <v>2.9452186765254025</v>
      </c>
      <c r="L221" s="40">
        <f t="shared" si="109"/>
        <v>3.0547813234745975</v>
      </c>
      <c r="M221" s="10">
        <f t="shared" si="99"/>
        <v>6.149825831727842</v>
      </c>
      <c r="N221" s="10">
        <f t="shared" si="110"/>
        <v>17.20418640980624</v>
      </c>
      <c r="O221" s="10">
        <f t="shared" si="111"/>
        <v>-0.14810000000000001</v>
      </c>
      <c r="P221" s="10">
        <f t="shared" si="100"/>
        <v>13.146300537055055</v>
      </c>
      <c r="Q221" s="42">
        <f t="shared" si="101"/>
        <v>0.30763051163504124</v>
      </c>
      <c r="R221" s="4">
        <f t="shared" si="102"/>
        <v>505864.95394797839</v>
      </c>
      <c r="S221">
        <f t="shared" si="112"/>
        <v>5.0586495394797841E-4</v>
      </c>
      <c r="T221" s="41">
        <f t="shared" si="113"/>
        <v>2.6682841240881184E-4</v>
      </c>
      <c r="U221" s="42">
        <f t="shared" si="103"/>
        <v>0.90299423604483875</v>
      </c>
      <c r="V221" s="42">
        <f t="shared" si="104"/>
        <v>0.94321616449439738</v>
      </c>
      <c r="W221" s="42">
        <f t="shared" si="105"/>
        <v>0.93130094982693146</v>
      </c>
      <c r="X221" s="42">
        <f t="shared" si="106"/>
        <v>1.1915214667465923E-2</v>
      </c>
      <c r="Y221" s="42">
        <f t="shared" si="89"/>
        <v>5.2367745924259447E-3</v>
      </c>
      <c r="Z221" s="10">
        <f t="shared" si="107"/>
        <v>19.62600063895221</v>
      </c>
      <c r="AA221">
        <f t="shared" si="114"/>
        <v>6152389.430505177</v>
      </c>
      <c r="AB221" s="10">
        <f t="shared" si="115"/>
        <v>6.1523894305051767</v>
      </c>
      <c r="AC221" s="10">
        <f t="shared" si="116"/>
        <v>6.0513894305051767</v>
      </c>
      <c r="AD221" s="3">
        <f t="shared" si="117"/>
        <v>877.64893843439836</v>
      </c>
      <c r="AI221" s="94">
        <f t="shared" ref="AI221:AI230" si="118">($M221-patm)*1000000*$I221/SQRT(rat*to)*SQRT(k)*(2/(k+1))^((k+1)/2/(k-1))</f>
        <v>0.93130094982693146</v>
      </c>
    </row>
    <row r="222" spans="2:35">
      <c r="B222" s="39">
        <f t="shared" si="90"/>
        <v>194</v>
      </c>
      <c r="C222" s="42">
        <f t="shared" si="91"/>
        <v>3.6520383693042371</v>
      </c>
      <c r="D222" s="10">
        <f t="shared" si="92"/>
        <v>12.047961630695784</v>
      </c>
      <c r="E222" s="40">
        <f t="shared" si="93"/>
        <v>22.30407673860843</v>
      </c>
      <c r="F222" s="40">
        <f t="shared" si="94"/>
        <v>46.4</v>
      </c>
      <c r="G222" s="3">
        <f t="shared" si="95"/>
        <v>388.47961630695647</v>
      </c>
      <c r="H222" s="3">
        <f t="shared" si="96"/>
        <v>134.69012151470801</v>
      </c>
      <c r="I222">
        <f t="shared" si="108"/>
        <v>1.3469012151470802E-4</v>
      </c>
      <c r="J222" s="4">
        <f t="shared" si="97"/>
        <v>398.00981775753871</v>
      </c>
      <c r="K222" s="40">
        <f t="shared" si="98"/>
        <v>2.9550037766806563</v>
      </c>
      <c r="L222" s="40">
        <f t="shared" si="109"/>
        <v>3.0449962233193437</v>
      </c>
      <c r="M222" s="10">
        <f t="shared" si="99"/>
        <v>6.1523894305051767</v>
      </c>
      <c r="N222" s="10">
        <f t="shared" si="110"/>
        <v>17.20418640980624</v>
      </c>
      <c r="O222" s="10">
        <f t="shared" si="111"/>
        <v>-0.14810000000000001</v>
      </c>
      <c r="P222" s="10">
        <f t="shared" si="100"/>
        <v>13.145489124080786</v>
      </c>
      <c r="Q222" s="42">
        <f t="shared" si="101"/>
        <v>0.30906255724934062</v>
      </c>
      <c r="R222" s="4">
        <f t="shared" si="102"/>
        <v>505107.94153580122</v>
      </c>
      <c r="S222">
        <f t="shared" si="112"/>
        <v>5.0510794153580123E-4</v>
      </c>
      <c r="T222" s="41">
        <f t="shared" si="113"/>
        <v>2.6758542482098902E-4</v>
      </c>
      <c r="U222" s="42">
        <f t="shared" si="103"/>
        <v>0.90164293103848203</v>
      </c>
      <c r="V222" s="42">
        <f t="shared" si="104"/>
        <v>0.94361868984029118</v>
      </c>
      <c r="W222" s="42">
        <f t="shared" si="105"/>
        <v>0.9316956515496666</v>
      </c>
      <c r="X222" s="42">
        <f t="shared" si="106"/>
        <v>1.1923038290624577E-2</v>
      </c>
      <c r="Y222" s="42">
        <f t="shared" ref="Y222:Y285" si="119">IF((X222*(Q222-Q221)+Y221)&lt;0,0,X222*(Q222-Q221)+Y221)</f>
        <v>5.2538489271191568E-3</v>
      </c>
      <c r="Z222" s="10">
        <f t="shared" si="107"/>
        <v>19.634286623174297</v>
      </c>
      <c r="AA222">
        <f t="shared" si="114"/>
        <v>6154944.292204476</v>
      </c>
      <c r="AB222" s="10">
        <f t="shared" si="115"/>
        <v>6.1549442922044761</v>
      </c>
      <c r="AC222" s="10">
        <f t="shared" si="116"/>
        <v>6.0539442922044762</v>
      </c>
      <c r="AD222" s="3">
        <f t="shared" si="117"/>
        <v>878.01947675191821</v>
      </c>
      <c r="AI222" s="94">
        <f t="shared" si="118"/>
        <v>0.9316956515496666</v>
      </c>
    </row>
    <row r="223" spans="2:35">
      <c r="B223" s="39">
        <f t="shared" si="90"/>
        <v>195</v>
      </c>
      <c r="C223" s="42">
        <f t="shared" si="91"/>
        <v>3.670863309352197</v>
      </c>
      <c r="D223" s="10">
        <f t="shared" si="92"/>
        <v>12.029136690647825</v>
      </c>
      <c r="E223" s="40">
        <f t="shared" si="93"/>
        <v>22.34172661870435</v>
      </c>
      <c r="F223" s="40">
        <f t="shared" si="94"/>
        <v>46.4</v>
      </c>
      <c r="G223" s="3">
        <f t="shared" si="95"/>
        <v>388.29136690647687</v>
      </c>
      <c r="H223" s="3">
        <f t="shared" si="96"/>
        <v>134.69012151470801</v>
      </c>
      <c r="I223">
        <f t="shared" si="108"/>
        <v>1.3469012151470802E-4</v>
      </c>
      <c r="J223" s="4">
        <f t="shared" si="97"/>
        <v>399.33000071143715</v>
      </c>
      <c r="K223" s="40">
        <f t="shared" si="98"/>
        <v>2.9648054083003466</v>
      </c>
      <c r="L223" s="40">
        <f t="shared" si="109"/>
        <v>3.0351945916996534</v>
      </c>
      <c r="M223" s="10">
        <f t="shared" si="99"/>
        <v>6.1549442922044761</v>
      </c>
      <c r="N223" s="10">
        <f t="shared" si="110"/>
        <v>17.20418640980624</v>
      </c>
      <c r="O223" s="10">
        <f t="shared" si="111"/>
        <v>-0.14810000000000001</v>
      </c>
      <c r="P223" s="10">
        <f t="shared" si="100"/>
        <v>13.14468086260864</v>
      </c>
      <c r="Q223" s="42">
        <f t="shared" si="101"/>
        <v>0.31049469091958509</v>
      </c>
      <c r="R223" s="4">
        <f t="shared" si="102"/>
        <v>504350.5607533548</v>
      </c>
      <c r="S223">
        <f t="shared" si="112"/>
        <v>5.0435056075335476E-4</v>
      </c>
      <c r="T223" s="41">
        <f t="shared" si="113"/>
        <v>2.683428056034355E-4</v>
      </c>
      <c r="U223" s="42">
        <f t="shared" si="103"/>
        <v>0.90029096847277601</v>
      </c>
      <c r="V223" s="42">
        <f t="shared" si="104"/>
        <v>0.94401981728090678</v>
      </c>
      <c r="W223" s="42">
        <f t="shared" si="105"/>
        <v>0.93208900807759854</v>
      </c>
      <c r="X223" s="42">
        <f t="shared" si="106"/>
        <v>1.1930809203308246E-2</v>
      </c>
      <c r="Y223" s="42">
        <f t="shared" si="119"/>
        <v>5.2709354406924773E-3</v>
      </c>
      <c r="Z223" s="10">
        <f t="shared" si="107"/>
        <v>19.64254427779224</v>
      </c>
      <c r="AA223">
        <f t="shared" si="114"/>
        <v>6157490.4188858643</v>
      </c>
      <c r="AB223" s="10">
        <f t="shared" si="115"/>
        <v>6.1574904188858639</v>
      </c>
      <c r="AC223" s="10">
        <f t="shared" si="116"/>
        <v>6.0564904188858639</v>
      </c>
      <c r="AD223" s="3">
        <f t="shared" si="117"/>
        <v>878.38874820679689</v>
      </c>
      <c r="AI223" s="94">
        <f t="shared" si="118"/>
        <v>0.93208900807759854</v>
      </c>
    </row>
    <row r="224" spans="2:35">
      <c r="B224" s="39">
        <f t="shared" si="90"/>
        <v>196</v>
      </c>
      <c r="C224" s="42">
        <f t="shared" si="91"/>
        <v>3.6896882494001568</v>
      </c>
      <c r="D224" s="10">
        <f t="shared" si="92"/>
        <v>12.010311750599865</v>
      </c>
      <c r="E224" s="40">
        <f t="shared" si="93"/>
        <v>22.379376498800269</v>
      </c>
      <c r="F224" s="40">
        <f t="shared" si="94"/>
        <v>46.4</v>
      </c>
      <c r="G224" s="3">
        <f t="shared" si="95"/>
        <v>388.10311750599726</v>
      </c>
      <c r="H224" s="3">
        <f t="shared" si="96"/>
        <v>134.69012151470801</v>
      </c>
      <c r="I224">
        <f t="shared" si="108"/>
        <v>1.3469012151470802E-4</v>
      </c>
      <c r="J224" s="4">
        <f t="shared" si="97"/>
        <v>400.65241029028948</v>
      </c>
      <c r="K224" s="40">
        <f t="shared" si="98"/>
        <v>2.9746235713844738</v>
      </c>
      <c r="L224" s="40">
        <f t="shared" si="109"/>
        <v>3.0253764286155262</v>
      </c>
      <c r="M224" s="10">
        <f t="shared" si="99"/>
        <v>6.1574904188858639</v>
      </c>
      <c r="N224" s="10">
        <f t="shared" si="110"/>
        <v>17.20418640980624</v>
      </c>
      <c r="O224" s="10">
        <f t="shared" si="111"/>
        <v>-0.14810000000000001</v>
      </c>
      <c r="P224" s="10">
        <f t="shared" si="100"/>
        <v>13.143875747691109</v>
      </c>
      <c r="Q224" s="42">
        <f t="shared" si="101"/>
        <v>0.31192691231374026</v>
      </c>
      <c r="R224" s="4">
        <f t="shared" si="102"/>
        <v>503592.81285812141</v>
      </c>
      <c r="S224">
        <f t="shared" si="112"/>
        <v>5.0359281285812139E-4</v>
      </c>
      <c r="T224" s="41">
        <f t="shared" si="113"/>
        <v>2.6910055349866886E-4</v>
      </c>
      <c r="U224" s="42">
        <f t="shared" si="103"/>
        <v>0.89893835059238958</v>
      </c>
      <c r="V224" s="42">
        <f t="shared" si="104"/>
        <v>0.94441954708008691</v>
      </c>
      <c r="W224" s="42">
        <f t="shared" si="105"/>
        <v>0.93248101972791231</v>
      </c>
      <c r="X224" s="42">
        <f t="shared" si="106"/>
        <v>1.1938527352174599E-2</v>
      </c>
      <c r="Y224" s="42">
        <f t="shared" si="119"/>
        <v>5.2880340549809682E-3</v>
      </c>
      <c r="Z224" s="10">
        <f t="shared" si="107"/>
        <v>19.650773609453488</v>
      </c>
      <c r="AA224">
        <f t="shared" si="114"/>
        <v>6160027.8125989856</v>
      </c>
      <c r="AB224" s="10">
        <f t="shared" si="115"/>
        <v>6.1600278125989858</v>
      </c>
      <c r="AC224" s="10">
        <f t="shared" si="116"/>
        <v>6.0590278125989858</v>
      </c>
      <c r="AD224" s="3">
        <f t="shared" si="117"/>
        <v>878.75675309629958</v>
      </c>
      <c r="AI224" s="94">
        <f t="shared" si="118"/>
        <v>0.93248101972791231</v>
      </c>
    </row>
    <row r="225" spans="2:35">
      <c r="B225" s="39">
        <f t="shared" si="90"/>
        <v>197</v>
      </c>
      <c r="C225" s="42">
        <f t="shared" si="91"/>
        <v>3.7085131894481167</v>
      </c>
      <c r="D225" s="10">
        <f t="shared" si="92"/>
        <v>11.991486810551905</v>
      </c>
      <c r="E225" s="40">
        <f t="shared" si="93"/>
        <v>22.417026378896189</v>
      </c>
      <c r="F225" s="40">
        <f t="shared" si="94"/>
        <v>46.4</v>
      </c>
      <c r="G225" s="3">
        <f t="shared" si="95"/>
        <v>387.91486810551766</v>
      </c>
      <c r="H225" s="3">
        <f t="shared" si="96"/>
        <v>134.69012151470801</v>
      </c>
      <c r="I225">
        <f t="shared" si="108"/>
        <v>1.3469012151470802E-4</v>
      </c>
      <c r="J225" s="4">
        <f t="shared" si="97"/>
        <v>401.97704649409548</v>
      </c>
      <c r="K225" s="40">
        <f t="shared" si="98"/>
        <v>2.9844582659330365</v>
      </c>
      <c r="L225" s="40">
        <f t="shared" si="109"/>
        <v>3.0155417340669635</v>
      </c>
      <c r="M225" s="10">
        <f t="shared" si="99"/>
        <v>6.1600278125989858</v>
      </c>
      <c r="N225" s="10">
        <f t="shared" si="110"/>
        <v>17.20418640980624</v>
      </c>
      <c r="O225" s="10">
        <f t="shared" si="111"/>
        <v>-0.14810000000000001</v>
      </c>
      <c r="P225" s="10">
        <f t="shared" si="100"/>
        <v>13.143073774406204</v>
      </c>
      <c r="Q225" s="42">
        <f t="shared" si="101"/>
        <v>0.31335922110018399</v>
      </c>
      <c r="R225" s="4">
        <f t="shared" si="102"/>
        <v>502834.69910758367</v>
      </c>
      <c r="S225">
        <f t="shared" si="112"/>
        <v>5.0283469910758364E-4</v>
      </c>
      <c r="T225" s="41">
        <f t="shared" si="113"/>
        <v>2.6985866724920662E-4</v>
      </c>
      <c r="U225" s="42">
        <f t="shared" si="103"/>
        <v>0.89758507964199219</v>
      </c>
      <c r="V225" s="42">
        <f t="shared" si="104"/>
        <v>0.94481787950027907</v>
      </c>
      <c r="W225" s="42">
        <f t="shared" si="105"/>
        <v>0.93287168681617916</v>
      </c>
      <c r="X225" s="42">
        <f t="shared" si="106"/>
        <v>1.194619268409991E-2</v>
      </c>
      <c r="Y225" s="42">
        <f t="shared" si="119"/>
        <v>5.3051446917269547E-3</v>
      </c>
      <c r="Z225" s="10">
        <f t="shared" si="107"/>
        <v>19.658974624772043</v>
      </c>
      <c r="AA225">
        <f t="shared" si="114"/>
        <v>6162556.4753831709</v>
      </c>
      <c r="AB225" s="10">
        <f t="shared" si="115"/>
        <v>6.1625564753831705</v>
      </c>
      <c r="AC225" s="10">
        <f t="shared" si="116"/>
        <v>6.0615564753831706</v>
      </c>
      <c r="AD225" s="3">
        <f t="shared" si="117"/>
        <v>879.12349171619587</v>
      </c>
      <c r="AI225" s="94">
        <f t="shared" si="118"/>
        <v>0.93287168681617916</v>
      </c>
    </row>
    <row r="226" spans="2:35">
      <c r="B226" s="39">
        <f t="shared" si="90"/>
        <v>198</v>
      </c>
      <c r="C226" s="42">
        <f t="shared" si="91"/>
        <v>3.7273381294960766</v>
      </c>
      <c r="D226" s="10">
        <f t="shared" si="92"/>
        <v>11.972661870503945</v>
      </c>
      <c r="E226" s="40">
        <f t="shared" si="93"/>
        <v>22.454676258992109</v>
      </c>
      <c r="F226" s="40">
        <f t="shared" si="94"/>
        <v>46.4</v>
      </c>
      <c r="G226" s="3">
        <f t="shared" si="95"/>
        <v>387.72661870503805</v>
      </c>
      <c r="H226" s="3">
        <f t="shared" si="96"/>
        <v>134.69012151470801</v>
      </c>
      <c r="I226">
        <f t="shared" si="108"/>
        <v>1.3469012151470802E-4</v>
      </c>
      <c r="J226" s="4">
        <f t="shared" si="97"/>
        <v>403.30390932285536</v>
      </c>
      <c r="K226" s="40">
        <f t="shared" si="98"/>
        <v>2.9943094919460371</v>
      </c>
      <c r="L226" s="40">
        <f t="shared" si="109"/>
        <v>3.0056905080539629</v>
      </c>
      <c r="M226" s="10">
        <f t="shared" si="99"/>
        <v>6.1625564753831705</v>
      </c>
      <c r="N226" s="10">
        <f t="shared" si="110"/>
        <v>17.20418640980624</v>
      </c>
      <c r="O226" s="10">
        <f t="shared" si="111"/>
        <v>-0.14810000000000001</v>
      </c>
      <c r="P226" s="10">
        <f t="shared" si="100"/>
        <v>13.142274937857312</v>
      </c>
      <c r="Q226" s="42">
        <f t="shared" si="101"/>
        <v>0.31479161694770452</v>
      </c>
      <c r="R226" s="4">
        <f t="shared" si="102"/>
        <v>502076.22075922386</v>
      </c>
      <c r="S226">
        <f t="shared" si="112"/>
        <v>5.020762207592239E-4</v>
      </c>
      <c r="T226" s="41">
        <f t="shared" si="113"/>
        <v>2.7061714559756635E-4</v>
      </c>
      <c r="U226" s="42">
        <f t="shared" si="103"/>
        <v>0.89623115786625263</v>
      </c>
      <c r="V226" s="42">
        <f t="shared" si="104"/>
        <v>0.94521481480360103</v>
      </c>
      <c r="W226" s="42">
        <f t="shared" si="105"/>
        <v>0.93326100965638259</v>
      </c>
      <c r="X226" s="42">
        <f t="shared" si="106"/>
        <v>1.1953805147218444E-2</v>
      </c>
      <c r="Y226" s="42">
        <f t="shared" si="119"/>
        <v>5.3222672725819001E-3</v>
      </c>
      <c r="Z226" s="10">
        <f t="shared" si="107"/>
        <v>19.667147330334426</v>
      </c>
      <c r="AA226">
        <f t="shared" si="114"/>
        <v>6165076.409269277</v>
      </c>
      <c r="AB226" s="10">
        <f t="shared" si="115"/>
        <v>6.1650764092692771</v>
      </c>
      <c r="AC226" s="10">
        <f t="shared" si="116"/>
        <v>6.0640764092692772</v>
      </c>
      <c r="AD226" s="3">
        <f t="shared" si="117"/>
        <v>879.48896436102643</v>
      </c>
      <c r="AI226" s="94">
        <f t="shared" si="118"/>
        <v>0.93326100965638259</v>
      </c>
    </row>
    <row r="227" spans="2:35">
      <c r="B227" s="39">
        <f t="shared" si="90"/>
        <v>199</v>
      </c>
      <c r="C227" s="42">
        <f t="shared" si="91"/>
        <v>3.7461630695440364</v>
      </c>
      <c r="D227" s="10">
        <f t="shared" si="92"/>
        <v>11.953836930455985</v>
      </c>
      <c r="E227" s="40">
        <f t="shared" si="93"/>
        <v>22.492326139088028</v>
      </c>
      <c r="F227" s="40">
        <f t="shared" si="94"/>
        <v>46.4</v>
      </c>
      <c r="G227" s="3">
        <f t="shared" si="95"/>
        <v>387.53836930455844</v>
      </c>
      <c r="H227" s="3">
        <f t="shared" si="96"/>
        <v>134.69012151470801</v>
      </c>
      <c r="I227">
        <f t="shared" si="108"/>
        <v>1.3469012151470802E-4</v>
      </c>
      <c r="J227" s="4">
        <f t="shared" si="97"/>
        <v>404.63299877656914</v>
      </c>
      <c r="K227" s="40">
        <f t="shared" si="98"/>
        <v>3.0041772494234751</v>
      </c>
      <c r="L227" s="40">
        <f t="shared" si="109"/>
        <v>2.9958227505765249</v>
      </c>
      <c r="M227" s="10">
        <f t="shared" si="99"/>
        <v>6.1650764092692771</v>
      </c>
      <c r="N227" s="10">
        <f t="shared" si="110"/>
        <v>17.20418640980624</v>
      </c>
      <c r="O227" s="10">
        <f t="shared" si="111"/>
        <v>-0.14810000000000001</v>
      </c>
      <c r="P227" s="10">
        <f t="shared" si="100"/>
        <v>13.141479233172516</v>
      </c>
      <c r="Q227" s="42">
        <f t="shared" si="101"/>
        <v>0.3162240995254984</v>
      </c>
      <c r="R227" s="4">
        <f t="shared" si="102"/>
        <v>501317.37907052442</v>
      </c>
      <c r="S227">
        <f t="shared" si="112"/>
        <v>5.0131737907052447E-4</v>
      </c>
      <c r="T227" s="41">
        <f t="shared" si="113"/>
        <v>2.7137598728626579E-4</v>
      </c>
      <c r="U227" s="42">
        <f t="shared" si="103"/>
        <v>0.89487658750983967</v>
      </c>
      <c r="V227" s="42">
        <f t="shared" si="104"/>
        <v>0.94561035325056664</v>
      </c>
      <c r="W227" s="42">
        <f t="shared" si="105"/>
        <v>0.93364898856120104</v>
      </c>
      <c r="X227" s="42">
        <f t="shared" si="106"/>
        <v>1.1961364689365594E-2</v>
      </c>
      <c r="Y227" s="42">
        <f t="shared" si="119"/>
        <v>5.3394017191060548E-3</v>
      </c>
      <c r="Z227" s="10">
        <f t="shared" si="107"/>
        <v>19.675291732697382</v>
      </c>
      <c r="AA227">
        <f t="shared" si="114"/>
        <v>6167587.6162789799</v>
      </c>
      <c r="AB227" s="10">
        <f t="shared" si="115"/>
        <v>6.16758761627898</v>
      </c>
      <c r="AC227" s="10">
        <f t="shared" si="116"/>
        <v>6.06658761627898</v>
      </c>
      <c r="AD227" s="3">
        <f t="shared" si="117"/>
        <v>879.85317132399996</v>
      </c>
      <c r="AI227" s="94">
        <f t="shared" si="118"/>
        <v>0.93364898856120104</v>
      </c>
    </row>
    <row r="228" spans="2:35">
      <c r="B228" s="39">
        <f t="shared" si="90"/>
        <v>200</v>
      </c>
      <c r="C228" s="42">
        <f t="shared" si="91"/>
        <v>3.7649880095919963</v>
      </c>
      <c r="D228" s="10">
        <f t="shared" si="92"/>
        <v>11.935011990408025</v>
      </c>
      <c r="E228" s="40">
        <f t="shared" si="93"/>
        <v>22.529976019183948</v>
      </c>
      <c r="F228" s="40">
        <f t="shared" si="94"/>
        <v>46.4</v>
      </c>
      <c r="G228" s="3">
        <f t="shared" si="95"/>
        <v>387.35011990407884</v>
      </c>
      <c r="H228" s="3">
        <f t="shared" si="96"/>
        <v>134.69012151470801</v>
      </c>
      <c r="I228">
        <f t="shared" si="108"/>
        <v>1.3469012151470802E-4</v>
      </c>
      <c r="J228" s="4">
        <f t="shared" si="97"/>
        <v>405.96431485523658</v>
      </c>
      <c r="K228" s="40">
        <f t="shared" si="98"/>
        <v>3.0140615383653486</v>
      </c>
      <c r="L228" s="40">
        <f t="shared" si="109"/>
        <v>2.9859384616346514</v>
      </c>
      <c r="M228" s="10">
        <f t="shared" si="99"/>
        <v>6.16758761627898</v>
      </c>
      <c r="N228" s="10">
        <f t="shared" si="110"/>
        <v>17.20418640980624</v>
      </c>
      <c r="O228" s="10">
        <f t="shared" si="111"/>
        <v>-0.14810000000000001</v>
      </c>
      <c r="P228" s="10">
        <f t="shared" si="100"/>
        <v>13.140686655504716</v>
      </c>
      <c r="Q228" s="42">
        <f t="shared" si="101"/>
        <v>0.31765666850316854</v>
      </c>
      <c r="R228" s="4">
        <f t="shared" si="102"/>
        <v>500558.17529896786</v>
      </c>
      <c r="S228">
        <f t="shared" si="112"/>
        <v>5.0055817529896785E-4</v>
      </c>
      <c r="T228" s="41">
        <f t="shared" si="113"/>
        <v>2.721351910578224E-4</v>
      </c>
      <c r="U228" s="42">
        <f t="shared" si="103"/>
        <v>0.89352137081742267</v>
      </c>
      <c r="V228" s="42">
        <f t="shared" si="104"/>
        <v>0.94600449510017193</v>
      </c>
      <c r="W228" s="42">
        <f t="shared" si="105"/>
        <v>0.93403562384189986</v>
      </c>
      <c r="X228" s="42">
        <f t="shared" si="106"/>
        <v>1.1968871258272062E-2</v>
      </c>
      <c r="Y228" s="42">
        <f t="shared" si="119"/>
        <v>5.356547952768383E-3</v>
      </c>
      <c r="Z228" s="10">
        <f t="shared" si="107"/>
        <v>19.683407838386625</v>
      </c>
      <c r="AA228">
        <f t="shared" si="114"/>
        <v>6170090.0984243881</v>
      </c>
      <c r="AB228" s="10">
        <f t="shared" si="115"/>
        <v>6.1700900984243878</v>
      </c>
      <c r="AC228" s="10">
        <f t="shared" si="116"/>
        <v>6.0690900984243878</v>
      </c>
      <c r="AD228" s="3">
        <f t="shared" si="117"/>
        <v>880.21611289693806</v>
      </c>
      <c r="AI228" s="94">
        <f t="shared" si="118"/>
        <v>0.93403562384189986</v>
      </c>
    </row>
    <row r="229" spans="2:35">
      <c r="B229" s="39">
        <f t="shared" si="90"/>
        <v>201</v>
      </c>
      <c r="C229" s="42">
        <f t="shared" si="91"/>
        <v>3.7838129496399562</v>
      </c>
      <c r="D229" s="10">
        <f t="shared" si="92"/>
        <v>11.916187050360065</v>
      </c>
      <c r="E229" s="40">
        <f t="shared" si="93"/>
        <v>22.567625899279868</v>
      </c>
      <c r="F229" s="40">
        <f t="shared" si="94"/>
        <v>46.4</v>
      </c>
      <c r="G229" s="3">
        <f t="shared" si="95"/>
        <v>387.16187050359923</v>
      </c>
      <c r="H229" s="3">
        <f t="shared" si="96"/>
        <v>134.69012151470801</v>
      </c>
      <c r="I229">
        <f t="shared" si="108"/>
        <v>1.3469012151470802E-4</v>
      </c>
      <c r="J229" s="4">
        <f t="shared" si="97"/>
        <v>407.29785755885791</v>
      </c>
      <c r="K229" s="40">
        <f t="shared" si="98"/>
        <v>3.0239623587716595</v>
      </c>
      <c r="L229" s="40">
        <f t="shared" si="109"/>
        <v>2.9760376412283405</v>
      </c>
      <c r="M229" s="10">
        <f t="shared" si="99"/>
        <v>6.1700900984243878</v>
      </c>
      <c r="N229" s="10">
        <f t="shared" si="110"/>
        <v>17.20418640980624</v>
      </c>
      <c r="O229" s="10">
        <f t="shared" si="111"/>
        <v>-0.14810000000000001</v>
      </c>
      <c r="P229" s="10">
        <f t="shared" si="100"/>
        <v>13.139897200031674</v>
      </c>
      <c r="Q229" s="42">
        <f t="shared" si="101"/>
        <v>0.31908932355072206</v>
      </c>
      <c r="R229" s="4">
        <f t="shared" si="102"/>
        <v>499798.61070203659</v>
      </c>
      <c r="S229">
        <f t="shared" si="112"/>
        <v>4.9979861070203655E-4</v>
      </c>
      <c r="T229" s="41">
        <f t="shared" si="113"/>
        <v>2.728947556547537E-4</v>
      </c>
      <c r="U229" s="42">
        <f t="shared" si="103"/>
        <v>0.89216551003367051</v>
      </c>
      <c r="V229" s="42">
        <f t="shared" si="104"/>
        <v>0.94639724061106067</v>
      </c>
      <c r="W229" s="42">
        <f t="shared" si="105"/>
        <v>0.93442091580827114</v>
      </c>
      <c r="X229" s="42">
        <f t="shared" si="106"/>
        <v>1.197632480278954E-2</v>
      </c>
      <c r="Y229" s="42">
        <f t="shared" si="119"/>
        <v>5.37370589494824E-3</v>
      </c>
      <c r="Z229" s="10">
        <f t="shared" si="107"/>
        <v>19.691495653902034</v>
      </c>
      <c r="AA229">
        <f t="shared" si="114"/>
        <v>6172583.8577096444</v>
      </c>
      <c r="AB229" s="10">
        <f t="shared" si="115"/>
        <v>6.1725838577096441</v>
      </c>
      <c r="AC229" s="10">
        <f t="shared" si="116"/>
        <v>6.0715838577096441</v>
      </c>
      <c r="AD229" s="3">
        <f t="shared" si="117"/>
        <v>880.57778937050682</v>
      </c>
      <c r="AI229" s="94">
        <f t="shared" si="118"/>
        <v>0.93442091580827114</v>
      </c>
    </row>
    <row r="230" spans="2:35">
      <c r="B230" s="39">
        <f t="shared" si="90"/>
        <v>202</v>
      </c>
      <c r="C230" s="42">
        <f t="shared" si="91"/>
        <v>3.8026378896879161</v>
      </c>
      <c r="D230" s="10">
        <f t="shared" si="92"/>
        <v>11.897362110312105</v>
      </c>
      <c r="E230" s="40">
        <f t="shared" si="93"/>
        <v>22.605275779375788</v>
      </c>
      <c r="F230" s="40">
        <f t="shared" si="94"/>
        <v>46.4</v>
      </c>
      <c r="G230" s="3">
        <f t="shared" si="95"/>
        <v>386.97362110311963</v>
      </c>
      <c r="H230" s="3">
        <f t="shared" si="96"/>
        <v>134.69012151470801</v>
      </c>
      <c r="I230">
        <f t="shared" si="108"/>
        <v>1.3469012151470802E-4</v>
      </c>
      <c r="J230" s="4">
        <f t="shared" si="97"/>
        <v>408.63362688743291</v>
      </c>
      <c r="K230" s="40">
        <f t="shared" si="98"/>
        <v>3.0338797106424065</v>
      </c>
      <c r="L230" s="40">
        <f t="shared" si="109"/>
        <v>2.9661202893575935</v>
      </c>
      <c r="M230" s="10">
        <f t="shared" si="99"/>
        <v>6.1725838577096441</v>
      </c>
      <c r="N230" s="10">
        <f t="shared" si="110"/>
        <v>17.20418640980624</v>
      </c>
      <c r="O230" s="10">
        <f t="shared" si="111"/>
        <v>-0.14810000000000001</v>
      </c>
      <c r="P230" s="10">
        <f t="shared" si="100"/>
        <v>13.1391108619554</v>
      </c>
      <c r="Q230" s="42">
        <f t="shared" si="101"/>
        <v>0.3205220643385685</v>
      </c>
      <c r="R230" s="4">
        <f t="shared" si="102"/>
        <v>499038.6865372131</v>
      </c>
      <c r="S230">
        <f t="shared" si="112"/>
        <v>4.9903868653721308E-4</v>
      </c>
      <c r="T230" s="41">
        <f t="shared" si="113"/>
        <v>2.7365467981957717E-4</v>
      </c>
      <c r="U230" s="42">
        <f t="shared" si="103"/>
        <v>0.89080900740325231</v>
      </c>
      <c r="V230" s="42">
        <f t="shared" si="104"/>
        <v>0.94678859004018645</v>
      </c>
      <c r="W230" s="42">
        <f t="shared" si="105"/>
        <v>0.93480486476888036</v>
      </c>
      <c r="X230" s="42">
        <f t="shared" si="106"/>
        <v>1.1983725271306089E-2</v>
      </c>
      <c r="Y230" s="42">
        <f t="shared" si="119"/>
        <v>5.3908754669347867E-3</v>
      </c>
      <c r="Z230" s="10">
        <f t="shared" si="107"/>
        <v>19.699555185714477</v>
      </c>
      <c r="AA230">
        <f t="shared" si="114"/>
        <v>6175068.8961299444</v>
      </c>
      <c r="AB230" s="10">
        <f t="shared" si="115"/>
        <v>6.175068896129944</v>
      </c>
      <c r="AC230" s="10">
        <f t="shared" si="116"/>
        <v>6.0740688961299441</v>
      </c>
      <c r="AD230" s="3">
        <f t="shared" si="117"/>
        <v>880.93820103407461</v>
      </c>
      <c r="AI230" s="94">
        <f t="shared" si="118"/>
        <v>0.93480486476888036</v>
      </c>
    </row>
    <row r="231" spans="2:35">
      <c r="B231" s="39">
        <f t="shared" si="90"/>
        <v>203</v>
      </c>
      <c r="C231" s="42">
        <f t="shared" si="91"/>
        <v>3.8214628297358759</v>
      </c>
      <c r="D231" s="10">
        <f t="shared" si="92"/>
        <v>11.878537170264146</v>
      </c>
      <c r="E231" s="40">
        <f t="shared" si="93"/>
        <v>22.642925659471707</v>
      </c>
      <c r="F231" s="40">
        <f t="shared" si="94"/>
        <v>46.4</v>
      </c>
      <c r="G231" s="3">
        <f t="shared" si="95"/>
        <v>386.78537170264002</v>
      </c>
      <c r="H231" s="3">
        <f t="shared" si="96"/>
        <v>134.69012151470801</v>
      </c>
      <c r="I231">
        <f t="shared" ref="I231:I294" si="120">H231/1000^2</f>
        <v>1.3469012151470802E-4</v>
      </c>
      <c r="J231" s="4">
        <f t="shared" si="97"/>
        <v>409.97162284096203</v>
      </c>
      <c r="K231" s="40">
        <f t="shared" si="98"/>
        <v>3.0438135939775925</v>
      </c>
      <c r="L231" s="40">
        <f t="shared" ref="L231:L294" si="121">IF((gstar-K231)&lt;0,0,gstar-K231)</f>
        <v>2.9561864060224075</v>
      </c>
      <c r="M231" s="10">
        <f t="shared" si="99"/>
        <v>6.175068896129944</v>
      </c>
      <c r="N231" s="10">
        <f t="shared" si="110"/>
        <v>17.20418640980624</v>
      </c>
      <c r="O231" s="10">
        <f t="shared" si="111"/>
        <v>-0.14810000000000001</v>
      </c>
      <c r="P231" s="10">
        <f t="shared" si="100"/>
        <v>13.138327636502369</v>
      </c>
      <c r="Q231" s="42">
        <f t="shared" si="101"/>
        <v>0.3219548905375178</v>
      </c>
      <c r="R231" s="4">
        <f t="shared" si="102"/>
        <v>498278.40406197967</v>
      </c>
      <c r="S231">
        <f t="shared" ref="S231:S294" si="122">R231/1000^3</f>
        <v>4.9827840406197962E-4</v>
      </c>
      <c r="T231" s="41">
        <f t="shared" ref="T231:T294" si="123">(vc/1000^3-S231)</f>
        <v>2.7441496229481063E-4</v>
      </c>
      <c r="U231" s="42">
        <f t="shared" si="103"/>
        <v>0.88945186517083685</v>
      </c>
      <c r="V231" s="42">
        <f t="shared" si="104"/>
        <v>0.94717854364378207</v>
      </c>
      <c r="W231" s="42">
        <f t="shared" si="105"/>
        <v>0.93518747103091593</v>
      </c>
      <c r="X231" s="42">
        <f t="shared" si="106"/>
        <v>1.1991072612866138E-2</v>
      </c>
      <c r="Y231" s="42">
        <f t="shared" si="119"/>
        <v>5.4080565899280045E-3</v>
      </c>
      <c r="Z231" s="10">
        <f t="shared" si="107"/>
        <v>19.707586440268511</v>
      </c>
      <c r="AA231">
        <f t="shared" ref="AA231:AA294" si="124">Z231*rat*to+patm*1000000</f>
        <v>6177545.2156723747</v>
      </c>
      <c r="AB231" s="10">
        <f t="shared" ref="AB231:AB294" si="125">AA231/1000000</f>
        <v>6.1775452156723745</v>
      </c>
      <c r="AC231" s="10">
        <f t="shared" ref="AC231:AC294" si="126">AB231-patm</f>
        <v>6.0765452156723745</v>
      </c>
      <c r="AD231" s="3">
        <f t="shared" ref="AD231:AD294" si="127">AC231*1000000/6895</f>
        <v>881.29734817583392</v>
      </c>
      <c r="AI231" s="94">
        <f t="shared" ref="AI231:AI294" si="128">($M231-patm)*1000000*$I231/SQRT(rat*to)*SQRT(k)*(2/(k+1))^((k+1)/2/(k-1))</f>
        <v>0.93518747103091593</v>
      </c>
    </row>
    <row r="232" spans="2:35">
      <c r="B232" s="39">
        <f t="shared" ref="B232:B295" si="129">1+B231</f>
        <v>204</v>
      </c>
      <c r="C232" s="42">
        <f t="shared" ref="C232:C295" si="130">xincp+C231</f>
        <v>3.8402877697838358</v>
      </c>
      <c r="D232" s="10">
        <f t="shared" ref="D232:D295" si="131">(F232-E232)/2</f>
        <v>11.859712230216186</v>
      </c>
      <c r="E232" s="40">
        <f t="shared" ref="E232:E295" si="132">E231+ci*2*xincp</f>
        <v>22.680575539567627</v>
      </c>
      <c r="F232" s="40">
        <f t="shared" ref="F232:F295" si="133">F231-osi*2*xincp</f>
        <v>46.4</v>
      </c>
      <c r="G232" s="3">
        <f t="shared" ref="G232:G295" si="134">G231-ei*n*2*xincp</f>
        <v>386.59712230216041</v>
      </c>
      <c r="H232" s="3">
        <f t="shared" ref="H232:H295" si="135">PI()/4*(dto+erate*(two-D232)/two)^2</f>
        <v>134.69012151470801</v>
      </c>
      <c r="I232">
        <f t="shared" si="120"/>
        <v>1.3469012151470802E-4</v>
      </c>
      <c r="J232" s="4">
        <f t="shared" ref="J232:J295" si="136">PI()/4*dc^2-PI()/4*(F232^2-E232^2)</f>
        <v>411.31184541944481</v>
      </c>
      <c r="K232" s="40">
        <f t="shared" ref="K232:K295" si="137">J232/H232</f>
        <v>3.0537640087772138</v>
      </c>
      <c r="L232" s="40">
        <f t="shared" si="121"/>
        <v>2.9462359912227862</v>
      </c>
      <c r="M232" s="10">
        <f t="shared" ref="M232:M295" si="138">AB231</f>
        <v>6.1775452156723745</v>
      </c>
      <c r="N232" s="10">
        <f t="shared" si="110"/>
        <v>17.20418640980624</v>
      </c>
      <c r="O232" s="10">
        <f t="shared" si="111"/>
        <v>-0.14810000000000001</v>
      </c>
      <c r="P232" s="10">
        <f t="shared" ref="P232:P295" si="139">(1+kv*L232)*N232*M232^O232</f>
        <v>13.137547518923178</v>
      </c>
      <c r="Q232" s="42">
        <f t="shared" ref="Q232:Q295" si="140">xincp/P232+Q231</f>
        <v>0.32338780181877824</v>
      </c>
      <c r="R232" s="4">
        <f t="shared" ref="R232:R295" si="141">PI()/4*(F232^2-E232^2)*G232</f>
        <v>497517.76453381887</v>
      </c>
      <c r="S232">
        <f t="shared" si="122"/>
        <v>4.975177645338189E-4</v>
      </c>
      <c r="T232" s="41">
        <f t="shared" si="123"/>
        <v>2.7517560182297135E-4</v>
      </c>
      <c r="U232" s="42">
        <f t="shared" ref="U232:U295" si="142">rhopgrain*R232/1000^2</f>
        <v>0.88809408558109348</v>
      </c>
      <c r="V232" s="42">
        <f t="shared" ref="V232:V295" si="143">(U231-U232)/(Q232-Q231)</f>
        <v>0.94756710167639735</v>
      </c>
      <c r="W232" s="42">
        <f t="shared" ref="W232:W295" si="144">IF(V232&lt;AI232,IF(AB231&gt;pbd,AI232,0),AI232)</f>
        <v>0.93556873490031767</v>
      </c>
      <c r="X232" s="42">
        <f t="shared" ref="X232:X295" si="145">V232-W232</f>
        <v>1.1998366776079683E-2</v>
      </c>
      <c r="Y232" s="42">
        <f t="shared" si="119"/>
        <v>5.4252491850381498E-3</v>
      </c>
      <c r="Z232" s="10">
        <f t="shared" ref="Z232:Z295" si="146">Y232/T232</f>
        <v>19.715589423979434</v>
      </c>
      <c r="AA232">
        <f t="shared" si="124"/>
        <v>6180012.8183149965</v>
      </c>
      <c r="AB232" s="10">
        <f t="shared" si="125"/>
        <v>6.1800128183149967</v>
      </c>
      <c r="AC232" s="10">
        <f t="shared" si="126"/>
        <v>6.0790128183149967</v>
      </c>
      <c r="AD232" s="3">
        <f t="shared" si="127"/>
        <v>881.65523108266814</v>
      </c>
      <c r="AI232" s="94">
        <f t="shared" si="128"/>
        <v>0.93556873490031767</v>
      </c>
    </row>
    <row r="233" spans="2:35">
      <c r="B233" s="39">
        <f t="shared" si="129"/>
        <v>205</v>
      </c>
      <c r="C233" s="42">
        <f t="shared" si="130"/>
        <v>3.8591127098317957</v>
      </c>
      <c r="D233" s="10">
        <f t="shared" si="131"/>
        <v>11.840887290168226</v>
      </c>
      <c r="E233" s="40">
        <f t="shared" si="132"/>
        <v>22.718225419663547</v>
      </c>
      <c r="F233" s="40">
        <f t="shared" si="133"/>
        <v>46.4</v>
      </c>
      <c r="G233" s="3">
        <f t="shared" si="134"/>
        <v>386.40887290168081</v>
      </c>
      <c r="H233" s="3">
        <f t="shared" si="135"/>
        <v>134.69012151470801</v>
      </c>
      <c r="I233">
        <f t="shared" si="120"/>
        <v>1.3469012151470802E-4</v>
      </c>
      <c r="J233" s="4">
        <f t="shared" si="136"/>
        <v>412.65429462288103</v>
      </c>
      <c r="K233" s="40">
        <f t="shared" si="137"/>
        <v>3.0637309550412697</v>
      </c>
      <c r="L233" s="40">
        <f t="shared" si="121"/>
        <v>2.9362690449587303</v>
      </c>
      <c r="M233" s="10">
        <f t="shared" si="138"/>
        <v>6.1800128183149967</v>
      </c>
      <c r="N233" s="10">
        <f t="shared" si="110"/>
        <v>17.20418640980624</v>
      </c>
      <c r="O233" s="10">
        <f t="shared" si="111"/>
        <v>-0.14810000000000001</v>
      </c>
      <c r="P233" s="10">
        <f t="shared" si="139"/>
        <v>13.136770504492736</v>
      </c>
      <c r="Q233" s="42">
        <f t="shared" si="140"/>
        <v>0.32482079785395462</v>
      </c>
      <c r="R233" s="4">
        <f t="shared" si="141"/>
        <v>496756.76921021327</v>
      </c>
      <c r="S233">
        <f t="shared" si="122"/>
        <v>4.9675676921021332E-4</v>
      </c>
      <c r="T233" s="41">
        <f t="shared" si="123"/>
        <v>2.7593659714657693E-4</v>
      </c>
      <c r="U233" s="42">
        <f t="shared" si="142"/>
        <v>0.88673567087869121</v>
      </c>
      <c r="V233" s="42">
        <f t="shared" si="143"/>
        <v>0.9479542643919987</v>
      </c>
      <c r="W233" s="42">
        <f t="shared" si="144"/>
        <v>0.93594865668163507</v>
      </c>
      <c r="X233" s="42">
        <f t="shared" si="145"/>
        <v>1.2005607710363631E-2</v>
      </c>
      <c r="Y233" s="42">
        <f t="shared" si="119"/>
        <v>5.4424531732869836E-3</v>
      </c>
      <c r="Z233" s="10">
        <f t="shared" si="146"/>
        <v>19.723564143236732</v>
      </c>
      <c r="AA233">
        <f t="shared" si="124"/>
        <v>6182471.7060279157</v>
      </c>
      <c r="AB233" s="10">
        <f t="shared" si="125"/>
        <v>6.1824717060279157</v>
      </c>
      <c r="AC233" s="10">
        <f t="shared" si="126"/>
        <v>6.0814717060279158</v>
      </c>
      <c r="AD233" s="3">
        <f t="shared" si="127"/>
        <v>882.01185004030685</v>
      </c>
      <c r="AI233" s="94">
        <f t="shared" si="128"/>
        <v>0.93594865668163507</v>
      </c>
    </row>
    <row r="234" spans="2:35">
      <c r="B234" s="39">
        <f t="shared" si="129"/>
        <v>206</v>
      </c>
      <c r="C234" s="42">
        <f t="shared" si="130"/>
        <v>3.8779376498797555</v>
      </c>
      <c r="D234" s="10">
        <f t="shared" si="131"/>
        <v>11.822062350120266</v>
      </c>
      <c r="E234" s="40">
        <f t="shared" si="132"/>
        <v>22.755875299759467</v>
      </c>
      <c r="F234" s="40">
        <f t="shared" si="133"/>
        <v>46.4</v>
      </c>
      <c r="G234" s="3">
        <f t="shared" si="134"/>
        <v>386.2206235012012</v>
      </c>
      <c r="H234" s="3">
        <f t="shared" si="135"/>
        <v>134.69012151470801</v>
      </c>
      <c r="I234">
        <f t="shared" si="120"/>
        <v>1.3469012151470802E-4</v>
      </c>
      <c r="J234" s="4">
        <f t="shared" si="136"/>
        <v>413.99897045127136</v>
      </c>
      <c r="K234" s="40">
        <f t="shared" si="137"/>
        <v>3.0737144327697643</v>
      </c>
      <c r="L234" s="40">
        <f t="shared" si="121"/>
        <v>2.9262855672302357</v>
      </c>
      <c r="M234" s="10">
        <f t="shared" si="138"/>
        <v>6.1824717060279157</v>
      </c>
      <c r="N234" s="10">
        <f t="shared" si="110"/>
        <v>17.20418640980624</v>
      </c>
      <c r="O234" s="10">
        <f t="shared" si="111"/>
        <v>-0.14810000000000001</v>
      </c>
      <c r="P234" s="10">
        <f t="shared" si="139"/>
        <v>13.13599658850983</v>
      </c>
      <c r="Q234" s="42">
        <f t="shared" si="140"/>
        <v>0.32625387831504626</v>
      </c>
      <c r="R234" s="4">
        <f t="shared" si="141"/>
        <v>495995.41934864502</v>
      </c>
      <c r="S234">
        <f t="shared" si="122"/>
        <v>4.9599541934864505E-4</v>
      </c>
      <c r="T234" s="41">
        <f t="shared" si="123"/>
        <v>2.766979470081452E-4</v>
      </c>
      <c r="U234" s="42">
        <f t="shared" si="142"/>
        <v>0.8853766233082988</v>
      </c>
      <c r="V234" s="42">
        <f t="shared" si="143"/>
        <v>0.9483400320433899</v>
      </c>
      <c r="W234" s="42">
        <f t="shared" si="144"/>
        <v>0.93632723667819384</v>
      </c>
      <c r="X234" s="42">
        <f t="shared" si="145"/>
        <v>1.2012795365196061E-2</v>
      </c>
      <c r="Y234" s="42">
        <f t="shared" si="119"/>
        <v>5.4596684756079384E-3</v>
      </c>
      <c r="Z234" s="10">
        <f t="shared" si="146"/>
        <v>19.73151060440366</v>
      </c>
      <c r="AA234">
        <f t="shared" si="124"/>
        <v>6184921.8807731476</v>
      </c>
      <c r="AB234" s="10">
        <f t="shared" si="125"/>
        <v>6.1849218807731479</v>
      </c>
      <c r="AC234" s="10">
        <f t="shared" si="126"/>
        <v>6.0839218807731479</v>
      </c>
      <c r="AD234" s="3">
        <f t="shared" si="127"/>
        <v>882.3672053333064</v>
      </c>
      <c r="AI234" s="94">
        <f t="shared" si="128"/>
        <v>0.93632723667819384</v>
      </c>
    </row>
    <row r="235" spans="2:35">
      <c r="B235" s="39">
        <f t="shared" si="129"/>
        <v>207</v>
      </c>
      <c r="C235" s="42">
        <f t="shared" si="130"/>
        <v>3.8967625899277154</v>
      </c>
      <c r="D235" s="10">
        <f t="shared" si="131"/>
        <v>11.803237410072306</v>
      </c>
      <c r="E235" s="40">
        <f t="shared" si="132"/>
        <v>22.793525179855386</v>
      </c>
      <c r="F235" s="40">
        <f t="shared" si="133"/>
        <v>46.4</v>
      </c>
      <c r="G235" s="3">
        <f t="shared" si="134"/>
        <v>386.0323741007216</v>
      </c>
      <c r="H235" s="3">
        <f t="shared" si="135"/>
        <v>134.69012151470801</v>
      </c>
      <c r="I235">
        <f t="shared" si="120"/>
        <v>1.3469012151470802E-4</v>
      </c>
      <c r="J235" s="4">
        <f t="shared" si="136"/>
        <v>415.34587290461559</v>
      </c>
      <c r="K235" s="40">
        <f t="shared" si="137"/>
        <v>3.0837144419626963</v>
      </c>
      <c r="L235" s="40">
        <f t="shared" si="121"/>
        <v>2.9162855580373037</v>
      </c>
      <c r="M235" s="10">
        <f t="shared" si="138"/>
        <v>6.1849218807731479</v>
      </c>
      <c r="N235" s="10">
        <f t="shared" si="110"/>
        <v>17.20418640980624</v>
      </c>
      <c r="O235" s="10">
        <f t="shared" si="111"/>
        <v>-0.14810000000000001</v>
      </c>
      <c r="P235" s="10">
        <f t="shared" si="139"/>
        <v>13.135225766297081</v>
      </c>
      <c r="Q235" s="42">
        <f t="shared" si="140"/>
        <v>0.32768704287444517</v>
      </c>
      <c r="R235" s="4">
        <f t="shared" si="141"/>
        <v>495233.71620659664</v>
      </c>
      <c r="S235">
        <f t="shared" si="122"/>
        <v>4.9523371620659661E-4</v>
      </c>
      <c r="T235" s="41">
        <f t="shared" si="123"/>
        <v>2.7745965015019364E-4</v>
      </c>
      <c r="U235" s="42">
        <f t="shared" si="142"/>
        <v>0.88401694511458528</v>
      </c>
      <c r="V235" s="42">
        <f t="shared" si="143"/>
        <v>0.94872440488187626</v>
      </c>
      <c r="W235" s="42">
        <f t="shared" si="144"/>
        <v>0.93670447519207312</v>
      </c>
      <c r="X235" s="42">
        <f t="shared" si="145"/>
        <v>1.2019929689803144E-2</v>
      </c>
      <c r="Y235" s="42">
        <f t="shared" si="119"/>
        <v>5.476895012845831E-3</v>
      </c>
      <c r="Z235" s="10">
        <f t="shared" si="146"/>
        <v>19.739428813815248</v>
      </c>
      <c r="AA235">
        <f t="shared" si="124"/>
        <v>6187363.3445040062</v>
      </c>
      <c r="AB235" s="10">
        <f t="shared" si="125"/>
        <v>6.1873633445040062</v>
      </c>
      <c r="AC235" s="10">
        <f t="shared" si="126"/>
        <v>6.0863633445040062</v>
      </c>
      <c r="AD235" s="3">
        <f t="shared" si="127"/>
        <v>882.72129724496097</v>
      </c>
      <c r="AI235" s="94">
        <f t="shared" si="128"/>
        <v>0.93670447519207312</v>
      </c>
    </row>
    <row r="236" spans="2:35">
      <c r="B236" s="39">
        <f t="shared" si="129"/>
        <v>208</v>
      </c>
      <c r="C236" s="42">
        <f t="shared" si="130"/>
        <v>3.9155875299756753</v>
      </c>
      <c r="D236" s="10">
        <f t="shared" si="131"/>
        <v>11.784412470024346</v>
      </c>
      <c r="E236" s="40">
        <f t="shared" si="132"/>
        <v>22.831175059951306</v>
      </c>
      <c r="F236" s="40">
        <f t="shared" si="133"/>
        <v>46.4</v>
      </c>
      <c r="G236" s="3">
        <f t="shared" si="134"/>
        <v>385.84412470024199</v>
      </c>
      <c r="H236" s="3">
        <f t="shared" si="135"/>
        <v>134.69012151470801</v>
      </c>
      <c r="I236">
        <f t="shared" si="120"/>
        <v>1.3469012151470802E-4</v>
      </c>
      <c r="J236" s="4">
        <f t="shared" si="136"/>
        <v>416.69500198291348</v>
      </c>
      <c r="K236" s="40">
        <f t="shared" si="137"/>
        <v>3.0937309826200643</v>
      </c>
      <c r="L236" s="40">
        <f t="shared" si="121"/>
        <v>2.9062690173799357</v>
      </c>
      <c r="M236" s="10">
        <f t="shared" si="138"/>
        <v>6.1873633445040062</v>
      </c>
      <c r="N236" s="10">
        <f t="shared" si="110"/>
        <v>17.20418640980624</v>
      </c>
      <c r="O236" s="10">
        <f t="shared" si="111"/>
        <v>-0.14810000000000001</v>
      </c>
      <c r="P236" s="10">
        <f t="shared" si="139"/>
        <v>13.134458033201064</v>
      </c>
      <c r="Q236" s="42">
        <f t="shared" si="140"/>
        <v>0.32912029120493391</v>
      </c>
      <c r="R236" s="4">
        <f t="shared" si="141"/>
        <v>494471.66104155069</v>
      </c>
      <c r="S236">
        <f t="shared" si="122"/>
        <v>4.9447166104155072E-4</v>
      </c>
      <c r="T236" s="41">
        <f t="shared" si="123"/>
        <v>2.7822170531523953E-4</v>
      </c>
      <c r="U236" s="42">
        <f t="shared" si="142"/>
        <v>0.8826566385422201</v>
      </c>
      <c r="V236" s="42">
        <f t="shared" si="143"/>
        <v>0.94910738315761134</v>
      </c>
      <c r="W236" s="42">
        <f t="shared" si="144"/>
        <v>0.93708037252401322</v>
      </c>
      <c r="X236" s="42">
        <f t="shared" si="145"/>
        <v>1.2027010633598123E-2</v>
      </c>
      <c r="Y236" s="42">
        <f t="shared" si="119"/>
        <v>5.4941327057572058E-3</v>
      </c>
      <c r="Z236" s="10">
        <f t="shared" si="146"/>
        <v>19.74731877777857</v>
      </c>
      <c r="AA236">
        <f t="shared" si="124"/>
        <v>6189796.0991651854</v>
      </c>
      <c r="AB236" s="10">
        <f t="shared" si="125"/>
        <v>6.1897960991651857</v>
      </c>
      <c r="AC236" s="10">
        <f t="shared" si="126"/>
        <v>6.0887960991651857</v>
      </c>
      <c r="AD236" s="3">
        <f t="shared" si="127"/>
        <v>883.07412605731474</v>
      </c>
      <c r="AI236" s="94">
        <f t="shared" si="128"/>
        <v>0.93708037252401322</v>
      </c>
    </row>
    <row r="237" spans="2:35">
      <c r="B237" s="39">
        <f t="shared" si="129"/>
        <v>209</v>
      </c>
      <c r="C237" s="42">
        <f t="shared" si="130"/>
        <v>3.9344124700236351</v>
      </c>
      <c r="D237" s="10">
        <f t="shared" si="131"/>
        <v>11.765587529976386</v>
      </c>
      <c r="E237" s="40">
        <f t="shared" si="132"/>
        <v>22.868824940047226</v>
      </c>
      <c r="F237" s="40">
        <f t="shared" si="133"/>
        <v>46.4</v>
      </c>
      <c r="G237" s="3">
        <f t="shared" si="134"/>
        <v>385.65587529976239</v>
      </c>
      <c r="H237" s="3">
        <f t="shared" si="135"/>
        <v>134.69012151470801</v>
      </c>
      <c r="I237">
        <f t="shared" si="120"/>
        <v>1.3469012151470802E-4</v>
      </c>
      <c r="J237" s="4">
        <f t="shared" si="136"/>
        <v>418.04635768616527</v>
      </c>
      <c r="K237" s="40">
        <f t="shared" si="137"/>
        <v>3.1037640547418697</v>
      </c>
      <c r="L237" s="40">
        <f t="shared" si="121"/>
        <v>2.8962359452581303</v>
      </c>
      <c r="M237" s="10">
        <f t="shared" si="138"/>
        <v>6.1897960991651857</v>
      </c>
      <c r="N237" s="10">
        <f t="shared" si="110"/>
        <v>17.20418640980624</v>
      </c>
      <c r="O237" s="10">
        <f t="shared" si="111"/>
        <v>-0.14810000000000001</v>
      </c>
      <c r="P237" s="10">
        <f t="shared" si="139"/>
        <v>13.133693384592165</v>
      </c>
      <c r="Q237" s="42">
        <f t="shared" si="140"/>
        <v>0.33055362297968394</v>
      </c>
      <c r="R237" s="4">
        <f t="shared" si="141"/>
        <v>493709.2551109895</v>
      </c>
      <c r="S237">
        <f t="shared" si="122"/>
        <v>4.9370925511098946E-4</v>
      </c>
      <c r="T237" s="41">
        <f t="shared" si="123"/>
        <v>2.7898411124580079E-4</v>
      </c>
      <c r="U237" s="42">
        <f t="shared" si="142"/>
        <v>0.88129570583587191</v>
      </c>
      <c r="V237" s="42">
        <f t="shared" si="143"/>
        <v>0.94948896712035347</v>
      </c>
      <c r="W237" s="42">
        <f t="shared" si="144"/>
        <v>0.93745492897342653</v>
      </c>
      <c r="X237" s="42">
        <f t="shared" si="145"/>
        <v>1.203403814692694E-2</v>
      </c>
      <c r="Y237" s="42">
        <f t="shared" si="119"/>
        <v>5.5113814750117505E-3</v>
      </c>
      <c r="Z237" s="10">
        <f t="shared" si="146"/>
        <v>19.755180502576764</v>
      </c>
      <c r="AA237">
        <f t="shared" si="124"/>
        <v>6192220.146693998</v>
      </c>
      <c r="AB237" s="10">
        <f t="shared" si="125"/>
        <v>6.1922201466939981</v>
      </c>
      <c r="AC237" s="10">
        <f t="shared" si="126"/>
        <v>6.0912201466939981</v>
      </c>
      <c r="AD237" s="3">
        <f t="shared" si="127"/>
        <v>883.42569205134123</v>
      </c>
      <c r="AI237" s="94">
        <f t="shared" si="128"/>
        <v>0.93745492897342653</v>
      </c>
    </row>
    <row r="238" spans="2:35">
      <c r="B238" s="39">
        <f t="shared" si="129"/>
        <v>210</v>
      </c>
      <c r="C238" s="42">
        <f t="shared" si="130"/>
        <v>3.953237410071595</v>
      </c>
      <c r="D238" s="10">
        <f t="shared" si="131"/>
        <v>11.746762589928426</v>
      </c>
      <c r="E238" s="40">
        <f t="shared" si="132"/>
        <v>22.906474820143146</v>
      </c>
      <c r="F238" s="40">
        <f t="shared" si="133"/>
        <v>46.4</v>
      </c>
      <c r="G238" s="3">
        <f t="shared" si="134"/>
        <v>385.46762589928278</v>
      </c>
      <c r="H238" s="3">
        <f t="shared" si="135"/>
        <v>134.69012151470801</v>
      </c>
      <c r="I238">
        <f t="shared" si="120"/>
        <v>1.3469012151470802E-4</v>
      </c>
      <c r="J238" s="4">
        <f t="shared" si="136"/>
        <v>419.39994001437071</v>
      </c>
      <c r="K238" s="40">
        <f t="shared" si="137"/>
        <v>3.1138136583281106</v>
      </c>
      <c r="L238" s="40">
        <f t="shared" si="121"/>
        <v>2.8861863416718894</v>
      </c>
      <c r="M238" s="10">
        <f t="shared" si="138"/>
        <v>6.1922201466939981</v>
      </c>
      <c r="N238" s="10">
        <f t="shared" si="110"/>
        <v>17.20418640980624</v>
      </c>
      <c r="O238" s="10">
        <f t="shared" si="111"/>
        <v>-0.14810000000000001</v>
      </c>
      <c r="P238" s="10">
        <f t="shared" si="139"/>
        <v>13.132931815864128</v>
      </c>
      <c r="Q238" s="42">
        <f t="shared" si="140"/>
        <v>0.33198703787225348</v>
      </c>
      <c r="R238" s="4">
        <f t="shared" si="141"/>
        <v>492946.49967239564</v>
      </c>
      <c r="S238">
        <f t="shared" si="122"/>
        <v>4.9294649967239566E-4</v>
      </c>
      <c r="T238" s="41">
        <f t="shared" si="123"/>
        <v>2.797468666843946E-4</v>
      </c>
      <c r="U238" s="42">
        <f t="shared" si="142"/>
        <v>0.87993414924020985</v>
      </c>
      <c r="V238" s="42">
        <f t="shared" si="143"/>
        <v>0.94986915701798968</v>
      </c>
      <c r="W238" s="42">
        <f t="shared" si="144"/>
        <v>0.93782814483858967</v>
      </c>
      <c r="X238" s="42">
        <f t="shared" si="145"/>
        <v>1.2041012179400012E-2</v>
      </c>
      <c r="Y238" s="42">
        <f t="shared" si="119"/>
        <v>5.5286412411913134E-3</v>
      </c>
      <c r="Z238" s="10">
        <f t="shared" si="146"/>
        <v>19.7630139944646</v>
      </c>
      <c r="AA238">
        <f t="shared" si="124"/>
        <v>6194635.4890190111</v>
      </c>
      <c r="AB238" s="10">
        <f t="shared" si="125"/>
        <v>6.194635489019011</v>
      </c>
      <c r="AC238" s="10">
        <f t="shared" si="126"/>
        <v>6.093635489019011</v>
      </c>
      <c r="AD238" s="3">
        <f t="shared" si="127"/>
        <v>883.77599550674563</v>
      </c>
      <c r="AI238" s="94">
        <f t="shared" si="128"/>
        <v>0.93782814483858967</v>
      </c>
    </row>
    <row r="239" spans="2:35">
      <c r="B239" s="39">
        <f t="shared" si="129"/>
        <v>211</v>
      </c>
      <c r="C239" s="42">
        <f t="shared" si="130"/>
        <v>3.9720623501195549</v>
      </c>
      <c r="D239" s="10">
        <f t="shared" si="131"/>
        <v>11.727937649880467</v>
      </c>
      <c r="E239" s="40">
        <f t="shared" si="132"/>
        <v>22.944124700239065</v>
      </c>
      <c r="F239" s="40">
        <f t="shared" si="133"/>
        <v>46.4</v>
      </c>
      <c r="G239" s="3">
        <f t="shared" si="134"/>
        <v>385.27937649880317</v>
      </c>
      <c r="H239" s="3">
        <f t="shared" si="135"/>
        <v>134.69012151470801</v>
      </c>
      <c r="I239">
        <f t="shared" si="120"/>
        <v>1.3469012151470802E-4</v>
      </c>
      <c r="J239" s="4">
        <f t="shared" si="136"/>
        <v>420.75574896753005</v>
      </c>
      <c r="K239" s="40">
        <f t="shared" si="137"/>
        <v>3.123879793378789</v>
      </c>
      <c r="L239" s="40">
        <f t="shared" si="121"/>
        <v>2.876120206621211</v>
      </c>
      <c r="M239" s="10">
        <f t="shared" si="138"/>
        <v>6.194635489019011</v>
      </c>
      <c r="N239" s="10">
        <f t="shared" si="110"/>
        <v>17.20418640980624</v>
      </c>
      <c r="O239" s="10">
        <f t="shared" si="111"/>
        <v>-0.14810000000000001</v>
      </c>
      <c r="P239" s="10">
        <f t="shared" si="139"/>
        <v>13.132173322434374</v>
      </c>
      <c r="Q239" s="42">
        <f t="shared" si="140"/>
        <v>0.3334205355565858</v>
      </c>
      <c r="R239" s="4">
        <f t="shared" si="141"/>
        <v>492183.39598325134</v>
      </c>
      <c r="S239">
        <f t="shared" si="122"/>
        <v>4.9218339598325138E-4</v>
      </c>
      <c r="T239" s="41">
        <f t="shared" si="123"/>
        <v>2.8050997037353887E-4</v>
      </c>
      <c r="U239" s="42">
        <f t="shared" si="142"/>
        <v>0.87857197099990281</v>
      </c>
      <c r="V239" s="42">
        <f t="shared" si="143"/>
        <v>0.95024795309767551</v>
      </c>
      <c r="W239" s="42">
        <f t="shared" si="144"/>
        <v>0.93820002041643191</v>
      </c>
      <c r="X239" s="42">
        <f t="shared" si="145"/>
        <v>1.2047932681243601E-2</v>
      </c>
      <c r="Y239" s="42">
        <f t="shared" si="119"/>
        <v>5.5459119247908677E-3</v>
      </c>
      <c r="Z239" s="10">
        <f t="shared" si="146"/>
        <v>19.770819259670873</v>
      </c>
      <c r="AA239">
        <f t="shared" si="124"/>
        <v>6197042.1280607823</v>
      </c>
      <c r="AB239" s="10">
        <f t="shared" si="125"/>
        <v>6.1970421280607821</v>
      </c>
      <c r="AC239" s="10">
        <f t="shared" si="126"/>
        <v>6.0960421280607822</v>
      </c>
      <c r="AD239" s="3">
        <f t="shared" si="127"/>
        <v>884.12503670207138</v>
      </c>
      <c r="AI239" s="94">
        <f t="shared" si="128"/>
        <v>0.93820002041643191</v>
      </c>
    </row>
    <row r="240" spans="2:35">
      <c r="B240" s="39">
        <f t="shared" si="129"/>
        <v>212</v>
      </c>
      <c r="C240" s="42">
        <f t="shared" si="130"/>
        <v>3.9908872901675148</v>
      </c>
      <c r="D240" s="10">
        <f t="shared" si="131"/>
        <v>11.709112709832507</v>
      </c>
      <c r="E240" s="40">
        <f t="shared" si="132"/>
        <v>22.981774580334985</v>
      </c>
      <c r="F240" s="40">
        <f t="shared" si="133"/>
        <v>46.4</v>
      </c>
      <c r="G240" s="3">
        <f t="shared" si="134"/>
        <v>385.09112709832357</v>
      </c>
      <c r="H240" s="3">
        <f t="shared" si="135"/>
        <v>134.69012151470801</v>
      </c>
      <c r="I240">
        <f t="shared" si="120"/>
        <v>1.3469012151470802E-4</v>
      </c>
      <c r="J240" s="4">
        <f t="shared" si="136"/>
        <v>422.11378454564306</v>
      </c>
      <c r="K240" s="40">
        <f t="shared" si="137"/>
        <v>3.1339624598939033</v>
      </c>
      <c r="L240" s="40">
        <f t="shared" si="121"/>
        <v>2.8660375401060967</v>
      </c>
      <c r="M240" s="10">
        <f t="shared" si="138"/>
        <v>6.1970421280607821</v>
      </c>
      <c r="N240" s="10">
        <f t="shared" si="110"/>
        <v>17.20418640980624</v>
      </c>
      <c r="O240" s="10">
        <f t="shared" si="111"/>
        <v>-0.14810000000000001</v>
      </c>
      <c r="P240" s="10">
        <f t="shared" si="139"/>
        <v>13.13141789974371</v>
      </c>
      <c r="Q240" s="42">
        <f t="shared" si="140"/>
        <v>0.33485411570700713</v>
      </c>
      <c r="R240" s="4">
        <f t="shared" si="141"/>
        <v>491419.94530103926</v>
      </c>
      <c r="S240">
        <f t="shared" si="122"/>
        <v>4.9141994530103926E-4</v>
      </c>
      <c r="T240" s="41">
        <f t="shared" si="123"/>
        <v>2.8127342105575099E-4</v>
      </c>
      <c r="U240" s="42">
        <f t="shared" si="142"/>
        <v>0.87720917335962012</v>
      </c>
      <c r="V240" s="42">
        <f t="shared" si="143"/>
        <v>0.95062535560509687</v>
      </c>
      <c r="W240" s="42">
        <f t="shared" si="144"/>
        <v>0.93857055600265038</v>
      </c>
      <c r="X240" s="42">
        <f t="shared" si="145"/>
        <v>1.2054799602446487E-2</v>
      </c>
      <c r="Y240" s="42">
        <f t="shared" si="119"/>
        <v>5.5631934462182422E-3</v>
      </c>
      <c r="Z240" s="10">
        <f t="shared" si="146"/>
        <v>19.778596304396519</v>
      </c>
      <c r="AA240">
        <f t="shared" si="124"/>
        <v>6199440.0657312796</v>
      </c>
      <c r="AB240" s="10">
        <f t="shared" si="125"/>
        <v>6.1994400657312791</v>
      </c>
      <c r="AC240" s="10">
        <f t="shared" si="126"/>
        <v>6.0984400657312792</v>
      </c>
      <c r="AD240" s="3">
        <f t="shared" si="127"/>
        <v>884.47281591461638</v>
      </c>
      <c r="AI240" s="94">
        <f t="shared" si="128"/>
        <v>0.93857055600265038</v>
      </c>
    </row>
    <row r="241" spans="2:35">
      <c r="B241" s="39">
        <f t="shared" si="129"/>
        <v>213</v>
      </c>
      <c r="C241" s="42">
        <f t="shared" si="130"/>
        <v>4.0097122302154746</v>
      </c>
      <c r="D241" s="10">
        <f t="shared" si="131"/>
        <v>11.690287769784547</v>
      </c>
      <c r="E241" s="40">
        <f t="shared" si="132"/>
        <v>23.019424460430905</v>
      </c>
      <c r="F241" s="40">
        <f t="shared" si="133"/>
        <v>46.4</v>
      </c>
      <c r="G241" s="3">
        <f t="shared" si="134"/>
        <v>384.90287769784396</v>
      </c>
      <c r="H241" s="3">
        <f t="shared" si="135"/>
        <v>134.69012151470801</v>
      </c>
      <c r="I241">
        <f t="shared" si="120"/>
        <v>1.3469012151470802E-4</v>
      </c>
      <c r="J241" s="4">
        <f t="shared" si="136"/>
        <v>423.47404674870995</v>
      </c>
      <c r="K241" s="40">
        <f t="shared" si="137"/>
        <v>3.1440616578734546</v>
      </c>
      <c r="L241" s="40">
        <f t="shared" si="121"/>
        <v>2.8559383421265454</v>
      </c>
      <c r="M241" s="10">
        <f t="shared" si="138"/>
        <v>6.1994400657312791</v>
      </c>
      <c r="N241" s="10">
        <f t="shared" si="110"/>
        <v>17.20418640980624</v>
      </c>
      <c r="O241" s="10">
        <f t="shared" si="111"/>
        <v>-0.14810000000000001</v>
      </c>
      <c r="P241" s="10">
        <f t="shared" si="139"/>
        <v>13.130665543256399</v>
      </c>
      <c r="Q241" s="42">
        <f t="shared" si="140"/>
        <v>0.33628777799822496</v>
      </c>
      <c r="R241" s="4">
        <f t="shared" si="141"/>
        <v>490656.14888324164</v>
      </c>
      <c r="S241">
        <f t="shared" si="122"/>
        <v>4.9065614888324169E-4</v>
      </c>
      <c r="T241" s="41">
        <f t="shared" si="123"/>
        <v>2.8203721747354857E-4</v>
      </c>
      <c r="U241" s="42">
        <f t="shared" si="142"/>
        <v>0.87584575856403046</v>
      </c>
      <c r="V241" s="42">
        <f t="shared" si="143"/>
        <v>0.95100136478549568</v>
      </c>
      <c r="W241" s="42">
        <f t="shared" si="144"/>
        <v>0.93893975189161882</v>
      </c>
      <c r="X241" s="42">
        <f t="shared" si="145"/>
        <v>1.2061612893876861E-2</v>
      </c>
      <c r="Y241" s="42">
        <f t="shared" si="119"/>
        <v>5.5804857257954598E-3</v>
      </c>
      <c r="Z241" s="10">
        <f t="shared" si="146"/>
        <v>19.786345134818376</v>
      </c>
      <c r="AA241">
        <f t="shared" si="124"/>
        <v>6201829.3039350389</v>
      </c>
      <c r="AB241" s="10">
        <f t="shared" si="125"/>
        <v>6.201829303935039</v>
      </c>
      <c r="AC241" s="10">
        <f t="shared" si="126"/>
        <v>6.100829303935039</v>
      </c>
      <c r="AD241" s="3">
        <f t="shared" si="127"/>
        <v>884.81933342060029</v>
      </c>
      <c r="AI241" s="94">
        <f t="shared" si="128"/>
        <v>0.93893975189161882</v>
      </c>
    </row>
    <row r="242" spans="2:35">
      <c r="B242" s="39">
        <f t="shared" si="129"/>
        <v>214</v>
      </c>
      <c r="C242" s="42">
        <f t="shared" si="130"/>
        <v>4.0285371702634345</v>
      </c>
      <c r="D242" s="10">
        <f t="shared" si="131"/>
        <v>11.671462829736587</v>
      </c>
      <c r="E242" s="40">
        <f t="shared" si="132"/>
        <v>23.057074340526825</v>
      </c>
      <c r="F242" s="40">
        <f t="shared" si="133"/>
        <v>46.4</v>
      </c>
      <c r="G242" s="3">
        <f t="shared" si="134"/>
        <v>384.71462829736436</v>
      </c>
      <c r="H242" s="3">
        <f t="shared" si="135"/>
        <v>134.69012151470801</v>
      </c>
      <c r="I242">
        <f t="shared" si="120"/>
        <v>1.3469012151470802E-4</v>
      </c>
      <c r="J242" s="4">
        <f t="shared" si="136"/>
        <v>424.83653557673074</v>
      </c>
      <c r="K242" s="40">
        <f t="shared" si="137"/>
        <v>3.1541773873174437</v>
      </c>
      <c r="L242" s="40">
        <f t="shared" si="121"/>
        <v>2.8458226126825563</v>
      </c>
      <c r="M242" s="10">
        <f t="shared" si="138"/>
        <v>6.201829303935039</v>
      </c>
      <c r="N242" s="10">
        <f t="shared" si="110"/>
        <v>17.20418640980624</v>
      </c>
      <c r="O242" s="10">
        <f t="shared" si="111"/>
        <v>-0.14810000000000001</v>
      </c>
      <c r="P242" s="10">
        <f t="shared" si="139"/>
        <v>13.129916248459718</v>
      </c>
      <c r="Q242" s="42">
        <f t="shared" si="140"/>
        <v>0.33772152210532608</v>
      </c>
      <c r="R242" s="4">
        <f t="shared" si="141"/>
        <v>489892.00798734103</v>
      </c>
      <c r="S242">
        <f t="shared" si="122"/>
        <v>4.8989200798734106E-4</v>
      </c>
      <c r="T242" s="41">
        <f t="shared" si="123"/>
        <v>2.8280135836944919E-4</v>
      </c>
      <c r="U242" s="42">
        <f t="shared" si="142"/>
        <v>0.87448172885780318</v>
      </c>
      <c r="V242" s="42">
        <f t="shared" si="143"/>
        <v>0.95137598088212005</v>
      </c>
      <c r="W242" s="42">
        <f t="shared" si="144"/>
        <v>0.93930760837656702</v>
      </c>
      <c r="X242" s="42">
        <f t="shared" si="145"/>
        <v>1.2068372505553038E-2</v>
      </c>
      <c r="Y242" s="42">
        <f t="shared" si="119"/>
        <v>5.5977886837575977E-3</v>
      </c>
      <c r="Z242" s="10">
        <f t="shared" si="146"/>
        <v>19.794065757084152</v>
      </c>
      <c r="AA242">
        <f t="shared" si="124"/>
        <v>6204209.8445676183</v>
      </c>
      <c r="AB242" s="10">
        <f t="shared" si="125"/>
        <v>6.2042098445676181</v>
      </c>
      <c r="AC242" s="10">
        <f t="shared" si="126"/>
        <v>6.1032098445676182</v>
      </c>
      <c r="AD242" s="3">
        <f t="shared" si="127"/>
        <v>885.16458949494097</v>
      </c>
      <c r="AI242" s="94">
        <f t="shared" si="128"/>
        <v>0.93930760837656702</v>
      </c>
    </row>
    <row r="243" spans="2:35">
      <c r="B243" s="39">
        <f t="shared" si="129"/>
        <v>215</v>
      </c>
      <c r="C243" s="42">
        <f t="shared" si="130"/>
        <v>4.0473621103113944</v>
      </c>
      <c r="D243" s="10">
        <f t="shared" si="131"/>
        <v>11.652637889688627</v>
      </c>
      <c r="E243" s="40">
        <f t="shared" si="132"/>
        <v>23.094724220622744</v>
      </c>
      <c r="F243" s="40">
        <f t="shared" si="133"/>
        <v>46.4</v>
      </c>
      <c r="G243" s="3">
        <f t="shared" si="134"/>
        <v>384.52637889688475</v>
      </c>
      <c r="H243" s="3">
        <f t="shared" si="135"/>
        <v>134.69012151470801</v>
      </c>
      <c r="I243">
        <f t="shared" si="120"/>
        <v>1.3469012151470802E-4</v>
      </c>
      <c r="J243" s="4">
        <f t="shared" si="136"/>
        <v>426.20125102970519</v>
      </c>
      <c r="K243" s="40">
        <f t="shared" si="137"/>
        <v>3.1643096482258684</v>
      </c>
      <c r="L243" s="40">
        <f t="shared" si="121"/>
        <v>2.8356903517741316</v>
      </c>
      <c r="M243" s="10">
        <f t="shared" si="138"/>
        <v>6.2042098445676181</v>
      </c>
      <c r="N243" s="10">
        <f t="shared" si="110"/>
        <v>17.20418640980624</v>
      </c>
      <c r="O243" s="10">
        <f t="shared" si="111"/>
        <v>-0.14810000000000001</v>
      </c>
      <c r="P243" s="10">
        <f t="shared" si="139"/>
        <v>13.129170010864376</v>
      </c>
      <c r="Q243" s="42">
        <f t="shared" si="140"/>
        <v>0.33915534770377459</v>
      </c>
      <c r="R243" s="4">
        <f t="shared" si="141"/>
        <v>489127.52387081989</v>
      </c>
      <c r="S243">
        <f t="shared" si="122"/>
        <v>4.8912752387081989E-4</v>
      </c>
      <c r="T243" s="41">
        <f t="shared" si="123"/>
        <v>2.8356584248597036E-4</v>
      </c>
      <c r="U243" s="42">
        <f t="shared" si="142"/>
        <v>0.87311708648560704</v>
      </c>
      <c r="V243" s="42">
        <f t="shared" si="143"/>
        <v>0.95174920413804942</v>
      </c>
      <c r="W243" s="42">
        <f t="shared" si="144"/>
        <v>0.93967412574934273</v>
      </c>
      <c r="X243" s="42">
        <f t="shared" si="145"/>
        <v>1.2075078388706695E-2</v>
      </c>
      <c r="Y243" s="42">
        <f t="shared" si="119"/>
        <v>5.6151022402545978E-3</v>
      </c>
      <c r="Z243" s="10">
        <f t="shared" si="146"/>
        <v>19.801758177317879</v>
      </c>
      <c r="AA243">
        <f t="shared" si="124"/>
        <v>6206581.6895172708</v>
      </c>
      <c r="AB243" s="10">
        <f t="shared" si="125"/>
        <v>6.2065816895172707</v>
      </c>
      <c r="AC243" s="10">
        <f t="shared" si="126"/>
        <v>6.1055816895172708</v>
      </c>
      <c r="AD243" s="3">
        <f t="shared" si="127"/>
        <v>885.50858441149683</v>
      </c>
      <c r="AI243" s="94">
        <f t="shared" si="128"/>
        <v>0.93967412574934273</v>
      </c>
    </row>
    <row r="244" spans="2:35">
      <c r="B244" s="39">
        <f t="shared" si="129"/>
        <v>216</v>
      </c>
      <c r="C244" s="42">
        <f t="shared" si="130"/>
        <v>4.0661870503593542</v>
      </c>
      <c r="D244" s="10">
        <f t="shared" si="131"/>
        <v>11.633812949640667</v>
      </c>
      <c r="E244" s="40">
        <f t="shared" si="132"/>
        <v>23.132374100718664</v>
      </c>
      <c r="F244" s="40">
        <f t="shared" si="133"/>
        <v>46.4</v>
      </c>
      <c r="G244" s="3">
        <f t="shared" si="134"/>
        <v>384.33812949640514</v>
      </c>
      <c r="H244" s="3">
        <f t="shared" si="135"/>
        <v>134.69012151470801</v>
      </c>
      <c r="I244">
        <f t="shared" si="120"/>
        <v>1.3469012151470802E-4</v>
      </c>
      <c r="J244" s="4">
        <f t="shared" si="136"/>
        <v>427.56819310763353</v>
      </c>
      <c r="K244" s="40">
        <f t="shared" si="137"/>
        <v>3.1744584405987308</v>
      </c>
      <c r="L244" s="40">
        <f t="shared" si="121"/>
        <v>2.8255415594012692</v>
      </c>
      <c r="M244" s="10">
        <f t="shared" si="138"/>
        <v>6.2065816895172707</v>
      </c>
      <c r="N244" s="10">
        <f t="shared" si="110"/>
        <v>17.20418640980624</v>
      </c>
      <c r="O244" s="10">
        <f t="shared" si="111"/>
        <v>-0.14810000000000001</v>
      </c>
      <c r="P244" s="10">
        <f t="shared" si="139"/>
        <v>13.128426826003881</v>
      </c>
      <c r="Q244" s="42">
        <f t="shared" si="140"/>
        <v>0.3405892544694103</v>
      </c>
      <c r="R244" s="4">
        <f t="shared" si="141"/>
        <v>488362.69779116055</v>
      </c>
      <c r="S244">
        <f t="shared" si="122"/>
        <v>4.8836269779116057E-4</v>
      </c>
      <c r="T244" s="41">
        <f t="shared" si="123"/>
        <v>2.8433066856562968E-4</v>
      </c>
      <c r="U244" s="42">
        <f t="shared" si="142"/>
        <v>0.87175183369211118</v>
      </c>
      <c r="V244" s="42">
        <f t="shared" si="143"/>
        <v>0.9521210347944723</v>
      </c>
      <c r="W244" s="42">
        <f t="shared" si="144"/>
        <v>0.94003930430066884</v>
      </c>
      <c r="X244" s="42">
        <f t="shared" si="145"/>
        <v>1.2081730493803455E-2</v>
      </c>
      <c r="Y244" s="42">
        <f t="shared" si="119"/>
        <v>5.6324263153502497E-3</v>
      </c>
      <c r="Z244" s="10">
        <f t="shared" si="146"/>
        <v>19.809422401615336</v>
      </c>
      <c r="AA244">
        <f t="shared" si="124"/>
        <v>6208944.8406635411</v>
      </c>
      <c r="AB244" s="10">
        <f t="shared" si="125"/>
        <v>6.2089448406635412</v>
      </c>
      <c r="AC244" s="10">
        <f t="shared" si="126"/>
        <v>6.1079448406635413</v>
      </c>
      <c r="AD244" s="3">
        <f t="shared" si="127"/>
        <v>885.85131844286309</v>
      </c>
      <c r="AI244" s="94">
        <f t="shared" si="128"/>
        <v>0.94003930430066884</v>
      </c>
    </row>
    <row r="245" spans="2:35">
      <c r="B245" s="39">
        <f t="shared" si="129"/>
        <v>217</v>
      </c>
      <c r="C245" s="42">
        <f t="shared" si="130"/>
        <v>4.0850119904073141</v>
      </c>
      <c r="D245" s="10">
        <f t="shared" si="131"/>
        <v>11.614988009592707</v>
      </c>
      <c r="E245" s="40">
        <f t="shared" si="132"/>
        <v>23.170023980814584</v>
      </c>
      <c r="F245" s="40">
        <f t="shared" si="133"/>
        <v>46.4</v>
      </c>
      <c r="G245" s="3">
        <f t="shared" si="134"/>
        <v>384.14988009592554</v>
      </c>
      <c r="H245" s="3">
        <f t="shared" si="135"/>
        <v>134.69012151470801</v>
      </c>
      <c r="I245">
        <f t="shared" si="120"/>
        <v>1.3469012151470802E-4</v>
      </c>
      <c r="J245" s="4">
        <f t="shared" si="136"/>
        <v>428.93736181051577</v>
      </c>
      <c r="K245" s="40">
        <f t="shared" si="137"/>
        <v>3.1846237644360302</v>
      </c>
      <c r="L245" s="40">
        <f t="shared" si="121"/>
        <v>2.8153762355639698</v>
      </c>
      <c r="M245" s="10">
        <f t="shared" si="138"/>
        <v>6.2089448406635412</v>
      </c>
      <c r="N245" s="10">
        <f t="shared" si="110"/>
        <v>17.20418640980624</v>
      </c>
      <c r="O245" s="10">
        <f t="shared" si="111"/>
        <v>-0.14810000000000001</v>
      </c>
      <c r="P245" s="10">
        <f t="shared" si="139"/>
        <v>13.127686689434903</v>
      </c>
      <c r="Q245" s="42">
        <f t="shared" si="140"/>
        <v>0.34202324207844659</v>
      </c>
      <c r="R245" s="4">
        <f t="shared" si="141"/>
        <v>487597.53100584546</v>
      </c>
      <c r="S245">
        <f t="shared" si="122"/>
        <v>4.8759753100584546E-4</v>
      </c>
      <c r="T245" s="41">
        <f t="shared" si="123"/>
        <v>2.850958353509448E-4</v>
      </c>
      <c r="U245" s="42">
        <f t="shared" si="142"/>
        <v>0.87038597272198448</v>
      </c>
      <c r="V245" s="42">
        <f t="shared" si="143"/>
        <v>0.95249147309203186</v>
      </c>
      <c r="W245" s="42">
        <f t="shared" si="144"/>
        <v>0.94040314431992711</v>
      </c>
      <c r="X245" s="42">
        <f t="shared" si="145"/>
        <v>1.2088328772104751E-2</v>
      </c>
      <c r="Y245" s="42">
        <f t="shared" si="119"/>
        <v>5.6497608290234048E-3</v>
      </c>
      <c r="Z245" s="10">
        <f t="shared" si="146"/>
        <v>19.817058436047343</v>
      </c>
      <c r="AA245">
        <f t="shared" si="124"/>
        <v>6211299.2998782797</v>
      </c>
      <c r="AB245" s="10">
        <f t="shared" si="125"/>
        <v>6.2112992998782799</v>
      </c>
      <c r="AC245" s="10">
        <f t="shared" si="126"/>
        <v>6.1102992998782799</v>
      </c>
      <c r="AD245" s="3">
        <f t="shared" si="127"/>
        <v>886.19279186051915</v>
      </c>
      <c r="AI245" s="94">
        <f t="shared" si="128"/>
        <v>0.94040314431992711</v>
      </c>
    </row>
    <row r="246" spans="2:35">
      <c r="B246" s="39">
        <f t="shared" si="129"/>
        <v>218</v>
      </c>
      <c r="C246" s="42">
        <f t="shared" si="130"/>
        <v>4.103836930455274</v>
      </c>
      <c r="D246" s="10">
        <f t="shared" si="131"/>
        <v>11.596163069544748</v>
      </c>
      <c r="E246" s="40">
        <f t="shared" si="132"/>
        <v>23.207673860910504</v>
      </c>
      <c r="F246" s="40">
        <f t="shared" si="133"/>
        <v>46.4</v>
      </c>
      <c r="G246" s="3">
        <f t="shared" si="134"/>
        <v>383.96163069544593</v>
      </c>
      <c r="H246" s="3">
        <f t="shared" si="135"/>
        <v>134.69012151470801</v>
      </c>
      <c r="I246">
        <f t="shared" si="120"/>
        <v>1.3469012151470802E-4</v>
      </c>
      <c r="J246" s="4">
        <f t="shared" si="136"/>
        <v>430.30875713835167</v>
      </c>
      <c r="K246" s="40">
        <f t="shared" si="137"/>
        <v>3.1948056197377657</v>
      </c>
      <c r="L246" s="40">
        <f t="shared" si="121"/>
        <v>2.8051943802622343</v>
      </c>
      <c r="M246" s="10">
        <f t="shared" si="138"/>
        <v>6.2112992998782799</v>
      </c>
      <c r="N246" s="10">
        <f t="shared" si="110"/>
        <v>17.20418640980624</v>
      </c>
      <c r="O246" s="10">
        <f t="shared" si="111"/>
        <v>-0.14810000000000001</v>
      </c>
      <c r="P246" s="10">
        <f t="shared" si="139"/>
        <v>13.12694959673688</v>
      </c>
      <c r="Q246" s="42">
        <f t="shared" si="140"/>
        <v>0.34345731020746872</v>
      </c>
      <c r="R246" s="4">
        <f t="shared" si="141"/>
        <v>486832.0247723572</v>
      </c>
      <c r="S246">
        <f t="shared" si="122"/>
        <v>4.8683202477235721E-4</v>
      </c>
      <c r="T246" s="41">
        <f t="shared" si="123"/>
        <v>2.8586134158443304E-4</v>
      </c>
      <c r="U246" s="42">
        <f t="shared" si="142"/>
        <v>0.86901950581989629</v>
      </c>
      <c r="V246" s="42">
        <f t="shared" si="143"/>
        <v>0.95286051926972237</v>
      </c>
      <c r="W246" s="42">
        <f t="shared" si="144"/>
        <v>0.94076564609531521</v>
      </c>
      <c r="X246" s="42">
        <f t="shared" si="145"/>
        <v>1.2094873174407161E-2</v>
      </c>
      <c r="Y246" s="42">
        <f t="shared" si="119"/>
        <v>5.6671057011673867E-3</v>
      </c>
      <c r="Z246" s="10">
        <f t="shared" si="146"/>
        <v>19.824666286656779</v>
      </c>
      <c r="AA246">
        <f t="shared" si="124"/>
        <v>6213645.0690247156</v>
      </c>
      <c r="AB246" s="10">
        <f t="shared" si="125"/>
        <v>6.2136450690247154</v>
      </c>
      <c r="AC246" s="10">
        <f t="shared" si="126"/>
        <v>6.1126450690247154</v>
      </c>
      <c r="AD246" s="3">
        <f t="shared" si="127"/>
        <v>886.53300493469408</v>
      </c>
      <c r="AI246" s="94">
        <f t="shared" si="128"/>
        <v>0.94076564609531521</v>
      </c>
    </row>
    <row r="247" spans="2:35">
      <c r="B247" s="39">
        <f t="shared" si="129"/>
        <v>219</v>
      </c>
      <c r="C247" s="42">
        <f t="shared" si="130"/>
        <v>4.1226618705032338</v>
      </c>
      <c r="D247" s="10">
        <f t="shared" si="131"/>
        <v>11.577338129496788</v>
      </c>
      <c r="E247" s="40">
        <f t="shared" si="132"/>
        <v>23.245323741006423</v>
      </c>
      <c r="F247" s="40">
        <f t="shared" si="133"/>
        <v>46.4</v>
      </c>
      <c r="G247" s="3">
        <f t="shared" si="134"/>
        <v>383.77338129496633</v>
      </c>
      <c r="H247" s="3">
        <f t="shared" si="135"/>
        <v>134.69012151470801</v>
      </c>
      <c r="I247">
        <f t="shared" si="120"/>
        <v>1.3469012151470802E-4</v>
      </c>
      <c r="J247" s="4">
        <f t="shared" si="136"/>
        <v>431.68237909114146</v>
      </c>
      <c r="K247" s="40">
        <f t="shared" si="137"/>
        <v>3.205004006503938</v>
      </c>
      <c r="L247" s="40">
        <f t="shared" si="121"/>
        <v>2.794995993496062</v>
      </c>
      <c r="M247" s="10">
        <f t="shared" si="138"/>
        <v>6.2136450690247154</v>
      </c>
      <c r="N247" s="10">
        <f t="shared" si="110"/>
        <v>17.20418640980624</v>
      </c>
      <c r="O247" s="10">
        <f t="shared" si="111"/>
        <v>-0.14810000000000001</v>
      </c>
      <c r="P247" s="10">
        <f t="shared" si="139"/>
        <v>13.126215543512217</v>
      </c>
      <c r="Q247" s="42">
        <f t="shared" si="140"/>
        <v>0.34489145853343189</v>
      </c>
      <c r="R247" s="4">
        <f t="shared" si="141"/>
        <v>486066.18034817802</v>
      </c>
      <c r="S247">
        <f t="shared" si="122"/>
        <v>4.8606618034817802E-4</v>
      </c>
      <c r="T247" s="41">
        <f t="shared" si="123"/>
        <v>2.8662718600861223E-4</v>
      </c>
      <c r="U247" s="42">
        <f t="shared" si="142"/>
        <v>0.86765243523051516</v>
      </c>
      <c r="V247" s="42">
        <f t="shared" si="143"/>
        <v>0.95322817356636047</v>
      </c>
      <c r="W247" s="42">
        <f t="shared" si="144"/>
        <v>0.94112680991370323</v>
      </c>
      <c r="X247" s="42">
        <f t="shared" si="145"/>
        <v>1.2101363652657238E-2</v>
      </c>
      <c r="Y247" s="42">
        <f t="shared" si="119"/>
        <v>5.684460851591717E-3</v>
      </c>
      <c r="Z247" s="10">
        <f t="shared" si="146"/>
        <v>19.832245959463584</v>
      </c>
      <c r="AA247">
        <f t="shared" si="124"/>
        <v>6215982.1499590129</v>
      </c>
      <c r="AB247" s="10">
        <f t="shared" si="125"/>
        <v>6.2159821499590127</v>
      </c>
      <c r="AC247" s="10">
        <f t="shared" si="126"/>
        <v>6.1149821499590127</v>
      </c>
      <c r="AD247" s="3">
        <f t="shared" si="127"/>
        <v>886.87195793459216</v>
      </c>
      <c r="AI247" s="94">
        <f t="shared" si="128"/>
        <v>0.94112680991370323</v>
      </c>
    </row>
    <row r="248" spans="2:35">
      <c r="B248" s="39">
        <f t="shared" si="129"/>
        <v>220</v>
      </c>
      <c r="C248" s="42">
        <f t="shared" si="130"/>
        <v>4.1414868105511937</v>
      </c>
      <c r="D248" s="10">
        <f t="shared" si="131"/>
        <v>11.558513189448828</v>
      </c>
      <c r="E248" s="40">
        <f t="shared" si="132"/>
        <v>23.282973621102343</v>
      </c>
      <c r="F248" s="40">
        <f t="shared" si="133"/>
        <v>46.4</v>
      </c>
      <c r="G248" s="3">
        <f t="shared" si="134"/>
        <v>383.58513189448672</v>
      </c>
      <c r="H248" s="3">
        <f t="shared" si="135"/>
        <v>134.69012151470801</v>
      </c>
      <c r="I248">
        <f t="shared" si="120"/>
        <v>1.3469012151470802E-4</v>
      </c>
      <c r="J248" s="4">
        <f t="shared" si="136"/>
        <v>433.05822766888491</v>
      </c>
      <c r="K248" s="40">
        <f t="shared" si="137"/>
        <v>3.2152189247345464</v>
      </c>
      <c r="L248" s="40">
        <f t="shared" si="121"/>
        <v>2.7847810752654536</v>
      </c>
      <c r="M248" s="10">
        <f t="shared" si="138"/>
        <v>6.2159821499590127</v>
      </c>
      <c r="N248" s="10">
        <f t="shared" si="110"/>
        <v>17.20418640980624</v>
      </c>
      <c r="O248" s="10">
        <f t="shared" si="111"/>
        <v>-0.14810000000000001</v>
      </c>
      <c r="P248" s="10">
        <f t="shared" si="139"/>
        <v>13.125484525385723</v>
      </c>
      <c r="Q248" s="42">
        <f t="shared" si="140"/>
        <v>0.34632568673365954</v>
      </c>
      <c r="R248" s="4">
        <f t="shared" si="141"/>
        <v>485299.99899079057</v>
      </c>
      <c r="S248">
        <f t="shared" si="122"/>
        <v>4.8529999899079055E-4</v>
      </c>
      <c r="T248" s="41">
        <f t="shared" si="123"/>
        <v>2.873933673659997E-4</v>
      </c>
      <c r="U248" s="42">
        <f t="shared" si="142"/>
        <v>0.86628476319851078</v>
      </c>
      <c r="V248" s="42">
        <f t="shared" si="143"/>
        <v>0.95359443621823925</v>
      </c>
      <c r="W248" s="42">
        <f t="shared" si="144"/>
        <v>0.94148663606087335</v>
      </c>
      <c r="X248" s="42">
        <f t="shared" si="145"/>
        <v>1.21078001573659E-2</v>
      </c>
      <c r="Y248" s="42">
        <f t="shared" si="119"/>
        <v>5.7018262000201317E-3</v>
      </c>
      <c r="Z248" s="10">
        <f t="shared" si="146"/>
        <v>19.83979746045695</v>
      </c>
      <c r="AA248">
        <f t="shared" si="124"/>
        <v>6218310.5445278483</v>
      </c>
      <c r="AB248" s="10">
        <f t="shared" si="125"/>
        <v>6.2183105445278484</v>
      </c>
      <c r="AC248" s="10">
        <f t="shared" si="126"/>
        <v>6.1173105445278484</v>
      </c>
      <c r="AD248" s="3">
        <f t="shared" si="127"/>
        <v>887.20965112804186</v>
      </c>
      <c r="AI248" s="94">
        <f t="shared" si="128"/>
        <v>0.94148663606087335</v>
      </c>
    </row>
    <row r="249" spans="2:35">
      <c r="B249" s="39">
        <f t="shared" si="129"/>
        <v>221</v>
      </c>
      <c r="C249" s="42">
        <f t="shared" si="130"/>
        <v>4.1603117505991536</v>
      </c>
      <c r="D249" s="10">
        <f t="shared" si="131"/>
        <v>11.539688249400868</v>
      </c>
      <c r="E249" s="40">
        <f t="shared" si="132"/>
        <v>23.320623501198263</v>
      </c>
      <c r="F249" s="40">
        <f t="shared" si="133"/>
        <v>46.4</v>
      </c>
      <c r="G249" s="3">
        <f t="shared" si="134"/>
        <v>383.39688249400712</v>
      </c>
      <c r="H249" s="3">
        <f t="shared" si="135"/>
        <v>134.69012151470801</v>
      </c>
      <c r="I249">
        <f t="shared" si="120"/>
        <v>1.3469012151470802E-4</v>
      </c>
      <c r="J249" s="4">
        <f t="shared" si="136"/>
        <v>434.43630287158248</v>
      </c>
      <c r="K249" s="40">
        <f t="shared" si="137"/>
        <v>3.2254503744295939</v>
      </c>
      <c r="L249" s="40">
        <f t="shared" si="121"/>
        <v>2.7745496255704061</v>
      </c>
      <c r="M249" s="10">
        <f t="shared" si="138"/>
        <v>6.2183105445278484</v>
      </c>
      <c r="N249" s="10">
        <f t="shared" si="110"/>
        <v>17.20418640980624</v>
      </c>
      <c r="O249" s="10">
        <f t="shared" si="111"/>
        <v>-0.14810000000000001</v>
      </c>
      <c r="P249" s="10">
        <f t="shared" si="139"/>
        <v>13.124756538005283</v>
      </c>
      <c r="Q249" s="42">
        <f t="shared" si="140"/>
        <v>0.34775999448584138</v>
      </c>
      <c r="R249" s="4">
        <f t="shared" si="141"/>
        <v>484533.481957677</v>
      </c>
      <c r="S249">
        <f t="shared" si="122"/>
        <v>4.8453348195767699E-4</v>
      </c>
      <c r="T249" s="41">
        <f t="shared" si="123"/>
        <v>2.8815988439911326E-4</v>
      </c>
      <c r="U249" s="42">
        <f t="shared" si="142"/>
        <v>0.86491649196855125</v>
      </c>
      <c r="V249" s="42">
        <f t="shared" si="143"/>
        <v>0.95395930746253088</v>
      </c>
      <c r="W249" s="42">
        <f t="shared" si="144"/>
        <v>0.94184512482114713</v>
      </c>
      <c r="X249" s="42">
        <f t="shared" si="145"/>
        <v>1.2114182641383753E-2</v>
      </c>
      <c r="Y249" s="42">
        <f t="shared" si="119"/>
        <v>5.7192016660940152E-3</v>
      </c>
      <c r="Z249" s="10">
        <f t="shared" si="146"/>
        <v>19.847320795606255</v>
      </c>
      <c r="AA249">
        <f t="shared" si="124"/>
        <v>6220630.2545717936</v>
      </c>
      <c r="AB249" s="10">
        <f t="shared" si="125"/>
        <v>6.2206302545717937</v>
      </c>
      <c r="AC249" s="10">
        <f t="shared" si="126"/>
        <v>6.1196302545717938</v>
      </c>
      <c r="AD249" s="3">
        <f t="shared" si="127"/>
        <v>887.546084781986</v>
      </c>
      <c r="AI249" s="94">
        <f t="shared" si="128"/>
        <v>0.94184512482114713</v>
      </c>
    </row>
    <row r="250" spans="2:35">
      <c r="B250" s="39">
        <f t="shared" si="129"/>
        <v>222</v>
      </c>
      <c r="C250" s="42">
        <f t="shared" si="130"/>
        <v>4.1791366906471135</v>
      </c>
      <c r="D250" s="10">
        <f t="shared" si="131"/>
        <v>11.520863309352908</v>
      </c>
      <c r="E250" s="40">
        <f t="shared" si="132"/>
        <v>23.358273381294183</v>
      </c>
      <c r="F250" s="40">
        <f t="shared" si="133"/>
        <v>46.4</v>
      </c>
      <c r="G250" s="3">
        <f t="shared" si="134"/>
        <v>383.20863309352751</v>
      </c>
      <c r="H250" s="3">
        <f t="shared" si="135"/>
        <v>134.69012151470801</v>
      </c>
      <c r="I250">
        <f t="shared" si="120"/>
        <v>1.3469012151470802E-4</v>
      </c>
      <c r="J250" s="4">
        <f t="shared" si="136"/>
        <v>435.81660469923349</v>
      </c>
      <c r="K250" s="40">
        <f t="shared" si="137"/>
        <v>3.2356983555890757</v>
      </c>
      <c r="L250" s="40">
        <f t="shared" si="121"/>
        <v>2.7643016444109243</v>
      </c>
      <c r="M250" s="10">
        <f t="shared" si="138"/>
        <v>6.2206302545717937</v>
      </c>
      <c r="N250" s="10">
        <f t="shared" si="110"/>
        <v>17.20418640980624</v>
      </c>
      <c r="O250" s="10">
        <f t="shared" si="111"/>
        <v>-0.14810000000000001</v>
      </c>
      <c r="P250" s="10">
        <f t="shared" si="139"/>
        <v>13.124031577040714</v>
      </c>
      <c r="Q250" s="42">
        <f t="shared" si="140"/>
        <v>0.34919438146803156</v>
      </c>
      <c r="R250" s="4">
        <f t="shared" si="141"/>
        <v>483766.6305063201</v>
      </c>
      <c r="S250">
        <f t="shared" si="122"/>
        <v>4.8376663050632012E-4</v>
      </c>
      <c r="T250" s="41">
        <f t="shared" si="123"/>
        <v>2.8892673585047013E-4</v>
      </c>
      <c r="U250" s="42">
        <f t="shared" si="142"/>
        <v>0.86354762378530669</v>
      </c>
      <c r="V250" s="42">
        <f t="shared" si="143"/>
        <v>0.95432278753284727</v>
      </c>
      <c r="W250" s="42">
        <f t="shared" si="144"/>
        <v>0.94220227647790633</v>
      </c>
      <c r="X250" s="42">
        <f t="shared" si="145"/>
        <v>1.2120511054940941E-2</v>
      </c>
      <c r="Y250" s="42">
        <f t="shared" si="119"/>
        <v>5.7365871693687148E-3</v>
      </c>
      <c r="Z250" s="10">
        <f t="shared" si="146"/>
        <v>19.854815970847373</v>
      </c>
      <c r="AA250">
        <f t="shared" si="124"/>
        <v>6222941.2819210878</v>
      </c>
      <c r="AB250" s="10">
        <f t="shared" si="125"/>
        <v>6.2229412819210879</v>
      </c>
      <c r="AC250" s="10">
        <f t="shared" si="126"/>
        <v>6.1219412819210879</v>
      </c>
      <c r="AD250" s="3">
        <f t="shared" si="127"/>
        <v>887.88125916186914</v>
      </c>
      <c r="AI250" s="94">
        <f t="shared" si="128"/>
        <v>0.94220227647790633</v>
      </c>
    </row>
    <row r="251" spans="2:35">
      <c r="B251" s="39">
        <f t="shared" si="129"/>
        <v>223</v>
      </c>
      <c r="C251" s="42">
        <f t="shared" si="130"/>
        <v>4.1979616306950733</v>
      </c>
      <c r="D251" s="10">
        <f t="shared" si="131"/>
        <v>11.502038369304948</v>
      </c>
      <c r="E251" s="40">
        <f t="shared" si="132"/>
        <v>23.395923261390102</v>
      </c>
      <c r="F251" s="40">
        <f t="shared" si="133"/>
        <v>46.4</v>
      </c>
      <c r="G251" s="3">
        <f t="shared" si="134"/>
        <v>383.0203836930479</v>
      </c>
      <c r="H251" s="3">
        <f t="shared" si="135"/>
        <v>134.69012151470801</v>
      </c>
      <c r="I251">
        <f t="shared" si="120"/>
        <v>1.3469012151470802E-4</v>
      </c>
      <c r="J251" s="4">
        <f t="shared" si="136"/>
        <v>437.1991331518384</v>
      </c>
      <c r="K251" s="40">
        <f t="shared" si="137"/>
        <v>3.2459628682129948</v>
      </c>
      <c r="L251" s="40">
        <f t="shared" si="121"/>
        <v>2.7540371317870052</v>
      </c>
      <c r="M251" s="10">
        <f t="shared" si="138"/>
        <v>6.2229412819210879</v>
      </c>
      <c r="N251" s="10">
        <f t="shared" si="110"/>
        <v>17.20418640980624</v>
      </c>
      <c r="O251" s="10">
        <f t="shared" si="111"/>
        <v>-0.14810000000000001</v>
      </c>
      <c r="P251" s="10">
        <f t="shared" si="139"/>
        <v>13.123309638185024</v>
      </c>
      <c r="Q251" s="42">
        <f t="shared" si="140"/>
        <v>0.35062884735864691</v>
      </c>
      <c r="R251" s="4">
        <f t="shared" si="141"/>
        <v>482999.4458942021</v>
      </c>
      <c r="S251">
        <f t="shared" si="122"/>
        <v>4.8299944589420211E-4</v>
      </c>
      <c r="T251" s="41">
        <f t="shared" si="123"/>
        <v>2.8969392046258814E-4</v>
      </c>
      <c r="U251" s="42">
        <f t="shared" si="142"/>
        <v>0.86217816089344546</v>
      </c>
      <c r="V251" s="42">
        <f t="shared" si="143"/>
        <v>0.95468487666428181</v>
      </c>
      <c r="W251" s="42">
        <f t="shared" si="144"/>
        <v>0.94255809131294155</v>
      </c>
      <c r="X251" s="42">
        <f t="shared" si="145"/>
        <v>1.2126785351340263E-2</v>
      </c>
      <c r="Y251" s="42">
        <f t="shared" si="119"/>
        <v>5.753982629318026E-3</v>
      </c>
      <c r="Z251" s="10">
        <f t="shared" si="146"/>
        <v>19.86228299209721</v>
      </c>
      <c r="AA251">
        <f t="shared" si="124"/>
        <v>6225243.6284001218</v>
      </c>
      <c r="AB251" s="10">
        <f t="shared" si="125"/>
        <v>6.225243628400122</v>
      </c>
      <c r="AC251" s="10">
        <f t="shared" si="126"/>
        <v>6.124243628400122</v>
      </c>
      <c r="AD251" s="3">
        <f t="shared" si="127"/>
        <v>888.21517453228739</v>
      </c>
      <c r="AI251" s="94">
        <f t="shared" si="128"/>
        <v>0.94255809131294155</v>
      </c>
    </row>
    <row r="252" spans="2:35">
      <c r="B252" s="39">
        <f t="shared" si="129"/>
        <v>224</v>
      </c>
      <c r="C252" s="42">
        <f t="shared" si="130"/>
        <v>4.2167865707430332</v>
      </c>
      <c r="D252" s="10">
        <f t="shared" si="131"/>
        <v>11.483213429256988</v>
      </c>
      <c r="E252" s="40">
        <f t="shared" si="132"/>
        <v>23.433573141486022</v>
      </c>
      <c r="F252" s="40">
        <f t="shared" si="133"/>
        <v>46.4</v>
      </c>
      <c r="G252" s="3">
        <f t="shared" si="134"/>
        <v>382.8321342925683</v>
      </c>
      <c r="H252" s="3">
        <f t="shared" si="135"/>
        <v>134.69012151470801</v>
      </c>
      <c r="I252">
        <f t="shared" si="120"/>
        <v>1.3469012151470802E-4</v>
      </c>
      <c r="J252" s="4">
        <f t="shared" si="136"/>
        <v>438.58388822939696</v>
      </c>
      <c r="K252" s="40">
        <f t="shared" si="137"/>
        <v>3.2562439123013496</v>
      </c>
      <c r="L252" s="40">
        <f t="shared" si="121"/>
        <v>2.7437560876986504</v>
      </c>
      <c r="M252" s="10">
        <f t="shared" si="138"/>
        <v>6.225243628400122</v>
      </c>
      <c r="N252" s="10">
        <f t="shared" si="110"/>
        <v>17.20418640980624</v>
      </c>
      <c r="O252" s="10">
        <f t="shared" si="111"/>
        <v>-0.14810000000000001</v>
      </c>
      <c r="P252" s="10">
        <f t="shared" si="139"/>
        <v>13.122590717152905</v>
      </c>
      <c r="Q252" s="42">
        <f t="shared" si="140"/>
        <v>0.35206339183646512</v>
      </c>
      <c r="R252" s="4">
        <f t="shared" si="141"/>
        <v>482231.92937880545</v>
      </c>
      <c r="S252">
        <f t="shared" si="122"/>
        <v>4.8223192937880543E-4</v>
      </c>
      <c r="T252" s="41">
        <f t="shared" si="123"/>
        <v>2.9046143697798483E-4</v>
      </c>
      <c r="U252" s="42">
        <f t="shared" si="142"/>
        <v>0.86080810553763665</v>
      </c>
      <c r="V252" s="42">
        <f t="shared" si="143"/>
        <v>0.95504557508911503</v>
      </c>
      <c r="W252" s="42">
        <f t="shared" si="144"/>
        <v>0.94291256960714342</v>
      </c>
      <c r="X252" s="42">
        <f t="shared" si="145"/>
        <v>1.2133005481971604E-2</v>
      </c>
      <c r="Y252" s="42">
        <f t="shared" si="119"/>
        <v>5.7713879653315267E-3</v>
      </c>
      <c r="Z252" s="10">
        <f t="shared" si="146"/>
        <v>19.869721865243552</v>
      </c>
      <c r="AA252">
        <f t="shared" si="124"/>
        <v>6227537.2958243098</v>
      </c>
      <c r="AB252" s="10">
        <f t="shared" si="125"/>
        <v>6.2275372958243098</v>
      </c>
      <c r="AC252" s="10">
        <f t="shared" si="126"/>
        <v>6.1265372958243098</v>
      </c>
      <c r="AD252" s="3">
        <f t="shared" si="127"/>
        <v>888.54783115653515</v>
      </c>
      <c r="AI252" s="94">
        <f t="shared" si="128"/>
        <v>0.94291256960714342</v>
      </c>
    </row>
    <row r="253" spans="2:35">
      <c r="B253" s="39">
        <f t="shared" si="129"/>
        <v>225</v>
      </c>
      <c r="C253" s="42">
        <f t="shared" si="130"/>
        <v>4.2356115107909931</v>
      </c>
      <c r="D253" s="10">
        <f t="shared" si="131"/>
        <v>11.464388489209028</v>
      </c>
      <c r="E253" s="40">
        <f t="shared" si="132"/>
        <v>23.471223021581942</v>
      </c>
      <c r="F253" s="40">
        <f t="shared" si="133"/>
        <v>46.4</v>
      </c>
      <c r="G253" s="3">
        <f t="shared" si="134"/>
        <v>382.64388489208869</v>
      </c>
      <c r="H253" s="3">
        <f t="shared" si="135"/>
        <v>134.69012151470801</v>
      </c>
      <c r="I253">
        <f t="shared" si="120"/>
        <v>1.3469012151470802E-4</v>
      </c>
      <c r="J253" s="4">
        <f t="shared" si="136"/>
        <v>439.97086993190965</v>
      </c>
      <c r="K253" s="40">
        <f t="shared" si="137"/>
        <v>3.266541487854143</v>
      </c>
      <c r="L253" s="40">
        <f t="shared" si="121"/>
        <v>2.733458512145857</v>
      </c>
      <c r="M253" s="10">
        <f t="shared" si="138"/>
        <v>6.2275372958243098</v>
      </c>
      <c r="N253" s="10">
        <f t="shared" si="110"/>
        <v>17.20418640980624</v>
      </c>
      <c r="O253" s="10">
        <f t="shared" si="111"/>
        <v>-0.14810000000000001</v>
      </c>
      <c r="P253" s="10">
        <f t="shared" si="139"/>
        <v>13.121874809681655</v>
      </c>
      <c r="Q253" s="42">
        <f t="shared" si="140"/>
        <v>0.35349801458062285</v>
      </c>
      <c r="R253" s="4">
        <f t="shared" si="141"/>
        <v>481464.08221761254</v>
      </c>
      <c r="S253">
        <f t="shared" si="122"/>
        <v>4.8146408221761252E-4</v>
      </c>
      <c r="T253" s="41">
        <f t="shared" si="123"/>
        <v>2.9122928413917774E-4</v>
      </c>
      <c r="U253" s="42">
        <f t="shared" si="142"/>
        <v>0.85943745996254928</v>
      </c>
      <c r="V253" s="42">
        <f t="shared" si="143"/>
        <v>0.95540488303918347</v>
      </c>
      <c r="W253" s="42">
        <f t="shared" si="144"/>
        <v>0.94326571164002015</v>
      </c>
      <c r="X253" s="42">
        <f t="shared" si="145"/>
        <v>1.2139171399163318E-2</v>
      </c>
      <c r="Y253" s="42">
        <f t="shared" si="119"/>
        <v>5.7888030967159958E-3</v>
      </c>
      <c r="Z253" s="10">
        <f t="shared" si="146"/>
        <v>19.877132596149025</v>
      </c>
      <c r="AA253">
        <f t="shared" si="124"/>
        <v>6229822.2860013042</v>
      </c>
      <c r="AB253" s="10">
        <f t="shared" si="125"/>
        <v>6.2298222860013039</v>
      </c>
      <c r="AC253" s="10">
        <f t="shared" si="126"/>
        <v>6.128822286001304</v>
      </c>
      <c r="AD253" s="3">
        <f t="shared" si="127"/>
        <v>888.87922929678086</v>
      </c>
      <c r="AI253" s="94">
        <f t="shared" si="128"/>
        <v>0.94326571164002015</v>
      </c>
    </row>
    <row r="254" spans="2:35">
      <c r="B254" s="39">
        <f t="shared" si="129"/>
        <v>226</v>
      </c>
      <c r="C254" s="42">
        <f t="shared" si="130"/>
        <v>4.2544364508389529</v>
      </c>
      <c r="D254" s="10">
        <f t="shared" si="131"/>
        <v>11.445563549161069</v>
      </c>
      <c r="E254" s="40">
        <f t="shared" si="132"/>
        <v>23.508872901677861</v>
      </c>
      <c r="F254" s="40">
        <f t="shared" si="133"/>
        <v>46.4</v>
      </c>
      <c r="G254" s="3">
        <f t="shared" si="134"/>
        <v>382.45563549160909</v>
      </c>
      <c r="H254" s="3">
        <f t="shared" si="135"/>
        <v>134.69012151470801</v>
      </c>
      <c r="I254">
        <f t="shared" si="120"/>
        <v>1.3469012151470802E-4</v>
      </c>
      <c r="J254" s="4">
        <f t="shared" si="136"/>
        <v>441.36007825937577</v>
      </c>
      <c r="K254" s="40">
        <f t="shared" si="137"/>
        <v>3.2768555948713711</v>
      </c>
      <c r="L254" s="40">
        <f t="shared" si="121"/>
        <v>2.7231444051286289</v>
      </c>
      <c r="M254" s="10">
        <f t="shared" si="138"/>
        <v>6.2298222860013039</v>
      </c>
      <c r="N254" s="10">
        <f t="shared" si="110"/>
        <v>17.20418640980624</v>
      </c>
      <c r="O254" s="10">
        <f t="shared" si="111"/>
        <v>-0.14810000000000001</v>
      </c>
      <c r="P254" s="10">
        <f t="shared" si="139"/>
        <v>13.121161911530702</v>
      </c>
      <c r="Q254" s="42">
        <f t="shared" si="140"/>
        <v>0.3549327152706141</v>
      </c>
      <c r="R254" s="4">
        <f t="shared" si="141"/>
        <v>480695.90566810599</v>
      </c>
      <c r="S254">
        <f t="shared" si="122"/>
        <v>4.80695905668106E-4</v>
      </c>
      <c r="T254" s="41">
        <f t="shared" si="123"/>
        <v>2.9199746068868425E-4</v>
      </c>
      <c r="U254" s="42">
        <f t="shared" si="142"/>
        <v>0.85806622641285268</v>
      </c>
      <c r="V254" s="42">
        <f t="shared" si="143"/>
        <v>0.95576280074484665</v>
      </c>
      <c r="W254" s="42">
        <f t="shared" si="144"/>
        <v>0.94361751768988489</v>
      </c>
      <c r="X254" s="42">
        <f t="shared" si="145"/>
        <v>1.2145283054961764E-2</v>
      </c>
      <c r="Y254" s="42">
        <f t="shared" si="119"/>
        <v>5.8062279426950884E-3</v>
      </c>
      <c r="Z254" s="10">
        <f t="shared" si="146"/>
        <v>19.88451519064904</v>
      </c>
      <c r="AA254">
        <f t="shared" si="124"/>
        <v>6232098.6007303698</v>
      </c>
      <c r="AB254" s="10">
        <f t="shared" si="125"/>
        <v>6.23209860073037</v>
      </c>
      <c r="AC254" s="10">
        <f t="shared" si="126"/>
        <v>6.1310986007303701</v>
      </c>
      <c r="AD254" s="3">
        <f t="shared" si="127"/>
        <v>889.20936921397674</v>
      </c>
      <c r="AI254" s="94">
        <f t="shared" si="128"/>
        <v>0.94361751768988489</v>
      </c>
    </row>
    <row r="255" spans="2:35">
      <c r="B255" s="39">
        <f t="shared" si="129"/>
        <v>227</v>
      </c>
      <c r="C255" s="42">
        <f t="shared" si="130"/>
        <v>4.2732613908869128</v>
      </c>
      <c r="D255" s="10">
        <f t="shared" si="131"/>
        <v>11.426738609113109</v>
      </c>
      <c r="E255" s="40">
        <f t="shared" si="132"/>
        <v>23.546522781773781</v>
      </c>
      <c r="F255" s="40">
        <f t="shared" si="133"/>
        <v>46.4</v>
      </c>
      <c r="G255" s="3">
        <f t="shared" si="134"/>
        <v>382.26738609112948</v>
      </c>
      <c r="H255" s="3">
        <f t="shared" si="135"/>
        <v>134.69012151470801</v>
      </c>
      <c r="I255">
        <f t="shared" si="120"/>
        <v>1.3469012151470802E-4</v>
      </c>
      <c r="J255" s="4">
        <f t="shared" si="136"/>
        <v>442.75151321179601</v>
      </c>
      <c r="K255" s="40">
        <f t="shared" si="137"/>
        <v>3.2871862333530379</v>
      </c>
      <c r="L255" s="40">
        <f t="shared" si="121"/>
        <v>2.7128137666469621</v>
      </c>
      <c r="M255" s="10">
        <f t="shared" si="138"/>
        <v>6.23209860073037</v>
      </c>
      <c r="N255" s="10">
        <f t="shared" si="110"/>
        <v>17.20418640980624</v>
      </c>
      <c r="O255" s="10">
        <f t="shared" si="111"/>
        <v>-0.14810000000000001</v>
      </c>
      <c r="P255" s="10">
        <f t="shared" si="139"/>
        <v>13.120452018481727</v>
      </c>
      <c r="Q255" s="42">
        <f t="shared" si="140"/>
        <v>0.35636749358628822</v>
      </c>
      <c r="R255" s="4">
        <f t="shared" si="141"/>
        <v>479927.40098776802</v>
      </c>
      <c r="S255">
        <f t="shared" si="122"/>
        <v>4.79927400987768E-4</v>
      </c>
      <c r="T255" s="41">
        <f t="shared" si="123"/>
        <v>2.9276596536902225E-4</v>
      </c>
      <c r="U255" s="42">
        <f t="shared" si="142"/>
        <v>0.85669440713321532</v>
      </c>
      <c r="V255" s="42">
        <f t="shared" si="143"/>
        <v>0.95611932843633951</v>
      </c>
      <c r="W255" s="42">
        <f t="shared" si="144"/>
        <v>0.94396798803375981</v>
      </c>
      <c r="X255" s="42">
        <f t="shared" si="145"/>
        <v>1.2151340402579702E-2</v>
      </c>
      <c r="Y255" s="42">
        <f t="shared" si="119"/>
        <v>5.8236624224110847E-3</v>
      </c>
      <c r="Z255" s="10">
        <f t="shared" si="146"/>
        <v>19.891869654556814</v>
      </c>
      <c r="AA255">
        <f t="shared" si="124"/>
        <v>6234366.2418039264</v>
      </c>
      <c r="AB255" s="10">
        <f t="shared" si="125"/>
        <v>6.2343662418039267</v>
      </c>
      <c r="AC255" s="10">
        <f t="shared" si="126"/>
        <v>6.1333662418039268</v>
      </c>
      <c r="AD255" s="3">
        <f t="shared" si="127"/>
        <v>889.53825116808218</v>
      </c>
      <c r="AI255" s="94">
        <f t="shared" si="128"/>
        <v>0.94396798803375981</v>
      </c>
    </row>
    <row r="256" spans="2:35">
      <c r="B256" s="39">
        <f t="shared" si="129"/>
        <v>228</v>
      </c>
      <c r="C256" s="42">
        <f t="shared" si="130"/>
        <v>4.2920863309348727</v>
      </c>
      <c r="D256" s="10">
        <f t="shared" si="131"/>
        <v>11.407913669065149</v>
      </c>
      <c r="E256" s="40">
        <f t="shared" si="132"/>
        <v>23.584172661869701</v>
      </c>
      <c r="F256" s="40">
        <f t="shared" si="133"/>
        <v>46.4</v>
      </c>
      <c r="G256" s="3">
        <f t="shared" si="134"/>
        <v>382.07913669064988</v>
      </c>
      <c r="H256" s="3">
        <f t="shared" si="135"/>
        <v>134.69012151470801</v>
      </c>
      <c r="I256">
        <f t="shared" si="120"/>
        <v>1.3469012151470802E-4</v>
      </c>
      <c r="J256" s="4">
        <f t="shared" si="136"/>
        <v>444.14517478917014</v>
      </c>
      <c r="K256" s="40">
        <f t="shared" si="137"/>
        <v>3.2975334032991426</v>
      </c>
      <c r="L256" s="40">
        <f t="shared" si="121"/>
        <v>2.7024665967008574</v>
      </c>
      <c r="M256" s="10">
        <f t="shared" si="138"/>
        <v>6.2343662418039267</v>
      </c>
      <c r="N256" s="10">
        <f t="shared" si="110"/>
        <v>17.20418640980624</v>
      </c>
      <c r="O256" s="10">
        <f t="shared" si="111"/>
        <v>-0.14810000000000001</v>
      </c>
      <c r="P256" s="10">
        <f t="shared" si="139"/>
        <v>13.11974512633811</v>
      </c>
      <c r="Q256" s="42">
        <f t="shared" si="140"/>
        <v>0.35780234920784815</v>
      </c>
      <c r="R256" s="4">
        <f t="shared" si="141"/>
        <v>479158.56943408109</v>
      </c>
      <c r="S256">
        <f t="shared" si="122"/>
        <v>4.7915856943408109E-4</v>
      </c>
      <c r="T256" s="41">
        <f t="shared" si="123"/>
        <v>2.9353479692270916E-4</v>
      </c>
      <c r="U256" s="42">
        <f t="shared" si="142"/>
        <v>0.85532200436830652</v>
      </c>
      <c r="V256" s="42">
        <f t="shared" si="143"/>
        <v>0.95647446634161504</v>
      </c>
      <c r="W256" s="42">
        <f t="shared" si="144"/>
        <v>0.94431712294761228</v>
      </c>
      <c r="X256" s="42">
        <f t="shared" si="145"/>
        <v>1.2157343394002762E-2</v>
      </c>
      <c r="Y256" s="42">
        <f t="shared" si="119"/>
        <v>5.8411064549232037E-3</v>
      </c>
      <c r="Z256" s="10">
        <f t="shared" si="146"/>
        <v>19.899195993656686</v>
      </c>
      <c r="AA256">
        <f t="shared" si="124"/>
        <v>6236625.2110054903</v>
      </c>
      <c r="AB256" s="10">
        <f t="shared" si="125"/>
        <v>6.2366252110054905</v>
      </c>
      <c r="AC256" s="10">
        <f t="shared" si="126"/>
        <v>6.1356252110054905</v>
      </c>
      <c r="AD256" s="3">
        <f t="shared" si="127"/>
        <v>889.8658754177651</v>
      </c>
      <c r="AI256" s="94">
        <f t="shared" si="128"/>
        <v>0.94431712294761228</v>
      </c>
    </row>
    <row r="257" spans="2:35">
      <c r="B257" s="39">
        <f t="shared" si="129"/>
        <v>229</v>
      </c>
      <c r="C257" s="42">
        <f t="shared" si="130"/>
        <v>4.3109112709828326</v>
      </c>
      <c r="D257" s="10">
        <f t="shared" si="131"/>
        <v>11.389088729017189</v>
      </c>
      <c r="E257" s="40">
        <f t="shared" si="132"/>
        <v>23.621822541965621</v>
      </c>
      <c r="F257" s="40">
        <f t="shared" si="133"/>
        <v>46.4</v>
      </c>
      <c r="G257" s="3">
        <f t="shared" si="134"/>
        <v>381.89088729017027</v>
      </c>
      <c r="H257" s="3">
        <f t="shared" si="135"/>
        <v>134.69012151470801</v>
      </c>
      <c r="I257">
        <f t="shared" si="120"/>
        <v>1.3469012151470802E-4</v>
      </c>
      <c r="J257" s="4">
        <f t="shared" si="136"/>
        <v>445.54106299149771</v>
      </c>
      <c r="K257" s="40">
        <f t="shared" si="137"/>
        <v>3.3078971047096806</v>
      </c>
      <c r="L257" s="40">
        <f t="shared" si="121"/>
        <v>2.6921028952903194</v>
      </c>
      <c r="M257" s="10">
        <f t="shared" si="138"/>
        <v>6.2366252110054905</v>
      </c>
      <c r="N257" s="10">
        <f t="shared" si="110"/>
        <v>17.20418640980624</v>
      </c>
      <c r="O257" s="10">
        <f t="shared" si="111"/>
        <v>-0.14810000000000001</v>
      </c>
      <c r="P257" s="10">
        <f t="shared" si="139"/>
        <v>13.119041230925484</v>
      </c>
      <c r="Q257" s="42">
        <f t="shared" si="140"/>
        <v>0.3592372818158488</v>
      </c>
      <c r="R257" s="4">
        <f t="shared" si="141"/>
        <v>478389.41226452787</v>
      </c>
      <c r="S257">
        <f t="shared" si="122"/>
        <v>4.7838941226452787E-4</v>
      </c>
      <c r="T257" s="41">
        <f t="shared" si="123"/>
        <v>2.9430395409226238E-4</v>
      </c>
      <c r="U257" s="42">
        <f t="shared" si="142"/>
        <v>0.85394902036279541</v>
      </c>
      <c r="V257" s="42">
        <f t="shared" si="143"/>
        <v>0.95682821468817825</v>
      </c>
      <c r="W257" s="42">
        <f t="shared" si="144"/>
        <v>0.94466492270604008</v>
      </c>
      <c r="X257" s="42">
        <f t="shared" si="145"/>
        <v>1.2163291982138169E-2</v>
      </c>
      <c r="Y257" s="42">
        <f t="shared" si="119"/>
        <v>5.8585599592090067E-3</v>
      </c>
      <c r="Z257" s="10">
        <f t="shared" si="146"/>
        <v>19.906494213708001</v>
      </c>
      <c r="AA257">
        <f t="shared" si="124"/>
        <v>6238875.51011087</v>
      </c>
      <c r="AB257" s="10">
        <f t="shared" si="125"/>
        <v>6.2388755101108702</v>
      </c>
      <c r="AC257" s="10">
        <f t="shared" si="126"/>
        <v>6.1378755101108702</v>
      </c>
      <c r="AD257" s="3">
        <f t="shared" si="127"/>
        <v>890.19224222057574</v>
      </c>
      <c r="AI257" s="94">
        <f t="shared" si="128"/>
        <v>0.94466492270604008</v>
      </c>
    </row>
    <row r="258" spans="2:35">
      <c r="B258" s="39">
        <f t="shared" si="129"/>
        <v>230</v>
      </c>
      <c r="C258" s="42">
        <f t="shared" si="130"/>
        <v>4.3297362110307924</v>
      </c>
      <c r="D258" s="10">
        <f t="shared" si="131"/>
        <v>11.370263788969229</v>
      </c>
      <c r="E258" s="40">
        <f t="shared" si="132"/>
        <v>23.65947242206154</v>
      </c>
      <c r="F258" s="40">
        <f t="shared" si="133"/>
        <v>46.4</v>
      </c>
      <c r="G258" s="3">
        <f t="shared" si="134"/>
        <v>381.70263788969066</v>
      </c>
      <c r="H258" s="3">
        <f t="shared" si="135"/>
        <v>134.69012151470801</v>
      </c>
      <c r="I258">
        <f t="shared" si="120"/>
        <v>1.3469012151470802E-4</v>
      </c>
      <c r="J258" s="4">
        <f t="shared" si="136"/>
        <v>446.9391778187794</v>
      </c>
      <c r="K258" s="40">
        <f t="shared" si="137"/>
        <v>3.3182773375846581</v>
      </c>
      <c r="L258" s="40">
        <f t="shared" si="121"/>
        <v>2.6817226624153419</v>
      </c>
      <c r="M258" s="10">
        <f t="shared" si="138"/>
        <v>6.2388755101108702</v>
      </c>
      <c r="N258" s="10">
        <f t="shared" si="110"/>
        <v>17.20418640980624</v>
      </c>
      <c r="O258" s="10">
        <f t="shared" si="111"/>
        <v>-0.14810000000000001</v>
      </c>
      <c r="P258" s="10">
        <f t="shared" si="139"/>
        <v>13.118340328091298</v>
      </c>
      <c r="Q258" s="42">
        <f t="shared" si="140"/>
        <v>0.36067229109119509</v>
      </c>
      <c r="R258" s="4">
        <f t="shared" si="141"/>
        <v>477619.93073659053</v>
      </c>
      <c r="S258">
        <f t="shared" si="122"/>
        <v>4.7761993073659054E-4</v>
      </c>
      <c r="T258" s="41">
        <f t="shared" si="123"/>
        <v>2.9507343562019971E-4</v>
      </c>
      <c r="U258" s="42">
        <f t="shared" si="142"/>
        <v>0.85257545736135087</v>
      </c>
      <c r="V258" s="42">
        <f t="shared" si="143"/>
        <v>0.95718057370261433</v>
      </c>
      <c r="W258" s="42">
        <f t="shared" si="144"/>
        <v>0.94501138758245307</v>
      </c>
      <c r="X258" s="42">
        <f t="shared" si="145"/>
        <v>1.2169186120161268E-2</v>
      </c>
      <c r="Y258" s="42">
        <f t="shared" si="119"/>
        <v>5.8760228541648533E-3</v>
      </c>
      <c r="Z258" s="10">
        <f t="shared" si="146"/>
        <v>19.913764320445662</v>
      </c>
      <c r="AA258">
        <f t="shared" si="124"/>
        <v>6241117.1408883408</v>
      </c>
      <c r="AB258" s="10">
        <f t="shared" si="125"/>
        <v>6.241117140888341</v>
      </c>
      <c r="AC258" s="10">
        <f t="shared" si="126"/>
        <v>6.140117140888341</v>
      </c>
      <c r="AD258" s="3">
        <f t="shared" si="127"/>
        <v>890.51735183297183</v>
      </c>
      <c r="AI258" s="94">
        <f t="shared" si="128"/>
        <v>0.94501138758245307</v>
      </c>
    </row>
    <row r="259" spans="2:35">
      <c r="B259" s="39">
        <f t="shared" si="129"/>
        <v>231</v>
      </c>
      <c r="C259" s="42">
        <f t="shared" si="130"/>
        <v>4.3485611510787523</v>
      </c>
      <c r="D259" s="10">
        <f t="shared" si="131"/>
        <v>11.351438848921269</v>
      </c>
      <c r="E259" s="40">
        <f t="shared" si="132"/>
        <v>23.69712230215746</v>
      </c>
      <c r="F259" s="40">
        <f t="shared" si="133"/>
        <v>46.4</v>
      </c>
      <c r="G259" s="3">
        <f t="shared" si="134"/>
        <v>381.51438848921106</v>
      </c>
      <c r="H259" s="3">
        <f t="shared" si="135"/>
        <v>134.69012151470801</v>
      </c>
      <c r="I259">
        <f t="shared" si="120"/>
        <v>1.3469012151470802E-4</v>
      </c>
      <c r="J259" s="4">
        <f t="shared" si="136"/>
        <v>448.33951927101475</v>
      </c>
      <c r="K259" s="40">
        <f t="shared" si="137"/>
        <v>3.3286741019240713</v>
      </c>
      <c r="L259" s="40">
        <f t="shared" si="121"/>
        <v>2.6713258980759287</v>
      </c>
      <c r="M259" s="10">
        <f t="shared" si="138"/>
        <v>6.241117140888341</v>
      </c>
      <c r="N259" s="10">
        <f t="shared" si="110"/>
        <v>17.20418640980624</v>
      </c>
      <c r="O259" s="10">
        <f t="shared" si="111"/>
        <v>-0.14810000000000001</v>
      </c>
      <c r="P259" s="10">
        <f t="shared" si="139"/>
        <v>13.117642413704667</v>
      </c>
      <c r="Q259" s="42">
        <f t="shared" si="140"/>
        <v>0.36210737671514021</v>
      </c>
      <c r="R259" s="4">
        <f t="shared" si="141"/>
        <v>476850.12610775168</v>
      </c>
      <c r="S259">
        <f t="shared" si="122"/>
        <v>4.768501261077517E-4</v>
      </c>
      <c r="T259" s="41">
        <f t="shared" si="123"/>
        <v>2.9584324024903855E-4</v>
      </c>
      <c r="U259" s="42">
        <f t="shared" si="142"/>
        <v>0.85120131760864215</v>
      </c>
      <c r="V259" s="42">
        <f t="shared" si="143"/>
        <v>0.95753154361002368</v>
      </c>
      <c r="W259" s="42">
        <f t="shared" si="144"/>
        <v>0.94535651784910257</v>
      </c>
      <c r="X259" s="42">
        <f t="shared" si="145"/>
        <v>1.217502576092111E-2</v>
      </c>
      <c r="Y259" s="42">
        <f t="shared" si="119"/>
        <v>5.8934950586055123E-3</v>
      </c>
      <c r="Z259" s="10">
        <f t="shared" si="146"/>
        <v>19.921006319577941</v>
      </c>
      <c r="AA259">
        <f t="shared" si="124"/>
        <v>6243350.1050979625</v>
      </c>
      <c r="AB259" s="10">
        <f t="shared" si="125"/>
        <v>6.2433501050979627</v>
      </c>
      <c r="AC259" s="10">
        <f t="shared" si="126"/>
        <v>6.1423501050979628</v>
      </c>
      <c r="AD259" s="3">
        <f t="shared" si="127"/>
        <v>890.84120451021931</v>
      </c>
      <c r="AI259" s="94">
        <f t="shared" si="128"/>
        <v>0.94535651784910257</v>
      </c>
    </row>
    <row r="260" spans="2:35">
      <c r="B260" s="39">
        <f t="shared" si="129"/>
        <v>232</v>
      </c>
      <c r="C260" s="42">
        <f t="shared" si="130"/>
        <v>4.3673860911267122</v>
      </c>
      <c r="D260" s="10">
        <f t="shared" si="131"/>
        <v>11.332613908873309</v>
      </c>
      <c r="E260" s="40">
        <f t="shared" si="132"/>
        <v>23.73477218225338</v>
      </c>
      <c r="F260" s="40">
        <f t="shared" si="133"/>
        <v>46.4</v>
      </c>
      <c r="G260" s="3">
        <f t="shared" si="134"/>
        <v>381.32613908873145</v>
      </c>
      <c r="H260" s="3">
        <f t="shared" si="135"/>
        <v>134.69012151470801</v>
      </c>
      <c r="I260">
        <f t="shared" si="120"/>
        <v>1.3469012151470802E-4</v>
      </c>
      <c r="J260" s="4">
        <f t="shared" si="136"/>
        <v>449.74208734820377</v>
      </c>
      <c r="K260" s="40">
        <f t="shared" si="137"/>
        <v>3.3390873977279205</v>
      </c>
      <c r="L260" s="40">
        <f t="shared" si="121"/>
        <v>2.6609126022720795</v>
      </c>
      <c r="M260" s="10">
        <f t="shared" si="138"/>
        <v>6.2433501050979627</v>
      </c>
      <c r="N260" s="10">
        <f t="shared" si="110"/>
        <v>17.20418640980624</v>
      </c>
      <c r="O260" s="10">
        <f t="shared" si="111"/>
        <v>-0.14810000000000001</v>
      </c>
      <c r="P260" s="10">
        <f t="shared" si="139"/>
        <v>13.116947483656537</v>
      </c>
      <c r="Q260" s="42">
        <f t="shared" si="140"/>
        <v>0.36354253836928385</v>
      </c>
      <c r="R260" s="4">
        <f t="shared" si="141"/>
        <v>476079.99963549373</v>
      </c>
      <c r="S260">
        <f t="shared" si="122"/>
        <v>4.7607999963549371E-4</v>
      </c>
      <c r="T260" s="41">
        <f t="shared" si="123"/>
        <v>2.9661336672129655E-4</v>
      </c>
      <c r="U260" s="42">
        <f t="shared" si="142"/>
        <v>0.84982660334933802</v>
      </c>
      <c r="V260" s="42">
        <f t="shared" si="143"/>
        <v>0.95788112463499309</v>
      </c>
      <c r="W260" s="42">
        <f t="shared" si="144"/>
        <v>0.94570031377697372</v>
      </c>
      <c r="X260" s="42">
        <f t="shared" si="145"/>
        <v>1.2180810858019364E-2</v>
      </c>
      <c r="Y260" s="42">
        <f t="shared" si="119"/>
        <v>5.9109764912653184E-3</v>
      </c>
      <c r="Z260" s="10">
        <f t="shared" si="146"/>
        <v>19.928220216789427</v>
      </c>
      <c r="AA260">
        <f t="shared" si="124"/>
        <v>6245574.4044924956</v>
      </c>
      <c r="AB260" s="10">
        <f t="shared" si="125"/>
        <v>6.2455744044924959</v>
      </c>
      <c r="AC260" s="10">
        <f t="shared" si="126"/>
        <v>6.1445744044924959</v>
      </c>
      <c r="AD260" s="3">
        <f t="shared" si="127"/>
        <v>891.16380050652583</v>
      </c>
      <c r="AI260" s="94">
        <f t="shared" si="128"/>
        <v>0.94570031377697372</v>
      </c>
    </row>
    <row r="261" spans="2:35">
      <c r="B261" s="39">
        <f t="shared" si="129"/>
        <v>233</v>
      </c>
      <c r="C261" s="42">
        <f t="shared" si="130"/>
        <v>4.386211031174672</v>
      </c>
      <c r="D261" s="10">
        <f t="shared" si="131"/>
        <v>11.313788968825349</v>
      </c>
      <c r="E261" s="40">
        <f t="shared" si="132"/>
        <v>23.7724220623493</v>
      </c>
      <c r="F261" s="40">
        <f t="shared" si="133"/>
        <v>46.4</v>
      </c>
      <c r="G261" s="3">
        <f t="shared" si="134"/>
        <v>381.13788968825185</v>
      </c>
      <c r="H261" s="3">
        <f t="shared" si="135"/>
        <v>134.69012151470801</v>
      </c>
      <c r="I261">
        <f t="shared" si="120"/>
        <v>1.3469012151470802E-4</v>
      </c>
      <c r="J261" s="4">
        <f t="shared" si="136"/>
        <v>451.14688205034668</v>
      </c>
      <c r="K261" s="40">
        <f t="shared" si="137"/>
        <v>3.3495172249962071</v>
      </c>
      <c r="L261" s="40">
        <f t="shared" si="121"/>
        <v>2.6504827750037929</v>
      </c>
      <c r="M261" s="10">
        <f t="shared" si="138"/>
        <v>6.2455744044924959</v>
      </c>
      <c r="N261" s="10">
        <f t="shared" si="110"/>
        <v>17.20418640980624</v>
      </c>
      <c r="O261" s="10">
        <f t="shared" si="111"/>
        <v>-0.14810000000000001</v>
      </c>
      <c r="P261" s="10">
        <f t="shared" si="139"/>
        <v>13.11625553385929</v>
      </c>
      <c r="Q261" s="42">
        <f t="shared" si="140"/>
        <v>0.36497777573557061</v>
      </c>
      <c r="R261" s="4">
        <f t="shared" si="141"/>
        <v>475309.55257729907</v>
      </c>
      <c r="S261">
        <f t="shared" si="122"/>
        <v>4.7530955257729906E-4</v>
      </c>
      <c r="T261" s="41">
        <f t="shared" si="123"/>
        <v>2.9738381377949119E-4</v>
      </c>
      <c r="U261" s="42">
        <f t="shared" si="142"/>
        <v>0.8484513168281077</v>
      </c>
      <c r="V261" s="42">
        <f t="shared" si="143"/>
        <v>0.95822931700033054</v>
      </c>
      <c r="W261" s="42">
        <f t="shared" si="144"/>
        <v>0.94604277563592876</v>
      </c>
      <c r="X261" s="42">
        <f t="shared" si="145"/>
        <v>1.2186541364401782E-2</v>
      </c>
      <c r="Y261" s="42">
        <f t="shared" si="119"/>
        <v>5.928467070797307E-3</v>
      </c>
      <c r="Z261" s="10">
        <f t="shared" si="146"/>
        <v>19.935406017737197</v>
      </c>
      <c r="AA261">
        <f t="shared" si="124"/>
        <v>6247790.0408162177</v>
      </c>
      <c r="AB261" s="10">
        <f t="shared" si="125"/>
        <v>6.2477900408162172</v>
      </c>
      <c r="AC261" s="10">
        <f t="shared" si="126"/>
        <v>6.1467900408162173</v>
      </c>
      <c r="AD261" s="3">
        <f t="shared" si="127"/>
        <v>891.48514007486835</v>
      </c>
      <c r="AI261" s="94">
        <f t="shared" si="128"/>
        <v>0.94604277563592876</v>
      </c>
    </row>
    <row r="262" spans="2:35">
      <c r="B262" s="39">
        <f t="shared" si="129"/>
        <v>234</v>
      </c>
      <c r="C262" s="42">
        <f t="shared" si="130"/>
        <v>4.4050359712226319</v>
      </c>
      <c r="D262" s="10">
        <f t="shared" si="131"/>
        <v>11.29496402877739</v>
      </c>
      <c r="E262" s="40">
        <f t="shared" si="132"/>
        <v>23.810071942445219</v>
      </c>
      <c r="F262" s="40">
        <f t="shared" si="133"/>
        <v>46.4</v>
      </c>
      <c r="G262" s="3">
        <f t="shared" si="134"/>
        <v>380.94964028777224</v>
      </c>
      <c r="H262" s="3">
        <f t="shared" si="135"/>
        <v>134.69012151470801</v>
      </c>
      <c r="I262">
        <f t="shared" si="120"/>
        <v>1.3469012151470802E-4</v>
      </c>
      <c r="J262" s="4">
        <f t="shared" si="136"/>
        <v>452.55390337744348</v>
      </c>
      <c r="K262" s="40">
        <f t="shared" si="137"/>
        <v>3.3599635837289306</v>
      </c>
      <c r="L262" s="40">
        <f t="shared" si="121"/>
        <v>2.6400364162710694</v>
      </c>
      <c r="M262" s="10">
        <f t="shared" si="138"/>
        <v>6.2477900408162172</v>
      </c>
      <c r="N262" s="10">
        <f t="shared" si="110"/>
        <v>17.20418640980624</v>
      </c>
      <c r="O262" s="10">
        <f t="shared" si="111"/>
        <v>-0.14810000000000001</v>
      </c>
      <c r="P262" s="10">
        <f t="shared" si="139"/>
        <v>13.115566560247069</v>
      </c>
      <c r="Q262" s="42">
        <f t="shared" si="140"/>
        <v>0.36641308849628795</v>
      </c>
      <c r="R262" s="4">
        <f t="shared" si="141"/>
        <v>474538.78619065013</v>
      </c>
      <c r="S262">
        <f t="shared" si="122"/>
        <v>4.7453878619065011E-4</v>
      </c>
      <c r="T262" s="41">
        <f t="shared" si="123"/>
        <v>2.9815458016614014E-4</v>
      </c>
      <c r="U262" s="42">
        <f t="shared" si="142"/>
        <v>0.84707546028962</v>
      </c>
      <c r="V262" s="42">
        <f t="shared" si="143"/>
        <v>0.95857612092856914</v>
      </c>
      <c r="W262" s="42">
        <f t="shared" si="144"/>
        <v>0.94638390369452308</v>
      </c>
      <c r="X262" s="42">
        <f t="shared" si="145"/>
        <v>1.2192217234046065E-2</v>
      </c>
      <c r="Y262" s="42">
        <f t="shared" si="119"/>
        <v>5.9459667157747715E-3</v>
      </c>
      <c r="Z262" s="10">
        <f t="shared" si="146"/>
        <v>19.942563728055131</v>
      </c>
      <c r="AA262">
        <f t="shared" si="124"/>
        <v>6249997.0158062521</v>
      </c>
      <c r="AB262" s="10">
        <f t="shared" si="125"/>
        <v>6.2499970158062519</v>
      </c>
      <c r="AC262" s="10">
        <f t="shared" si="126"/>
        <v>6.1489970158062519</v>
      </c>
      <c r="AD262" s="3">
        <f t="shared" si="127"/>
        <v>891.80522346718669</v>
      </c>
      <c r="AI262" s="94">
        <f t="shared" si="128"/>
        <v>0.94638390369452308</v>
      </c>
    </row>
    <row r="263" spans="2:35">
      <c r="B263" s="39">
        <f t="shared" si="129"/>
        <v>235</v>
      </c>
      <c r="C263" s="42">
        <f t="shared" si="130"/>
        <v>4.4238609112705918</v>
      </c>
      <c r="D263" s="10">
        <f t="shared" si="131"/>
        <v>11.27613908872943</v>
      </c>
      <c r="E263" s="40">
        <f t="shared" si="132"/>
        <v>23.847721822541139</v>
      </c>
      <c r="F263" s="40">
        <f t="shared" si="133"/>
        <v>46.4</v>
      </c>
      <c r="G263" s="3">
        <f t="shared" si="134"/>
        <v>380.76139088729263</v>
      </c>
      <c r="H263" s="3">
        <f t="shared" si="135"/>
        <v>134.69012151470801</v>
      </c>
      <c r="I263">
        <f t="shared" si="120"/>
        <v>1.3469012151470802E-4</v>
      </c>
      <c r="J263" s="4">
        <f t="shared" si="136"/>
        <v>453.96315132949417</v>
      </c>
      <c r="K263" s="40">
        <f t="shared" si="137"/>
        <v>3.3704264739260918</v>
      </c>
      <c r="L263" s="40">
        <f t="shared" si="121"/>
        <v>2.6295735260739082</v>
      </c>
      <c r="M263" s="10">
        <f t="shared" si="138"/>
        <v>6.2499970158062519</v>
      </c>
      <c r="N263" s="10">
        <f t="shared" si="110"/>
        <v>17.20418640980624</v>
      </c>
      <c r="O263" s="10">
        <f t="shared" si="111"/>
        <v>-0.14810000000000001</v>
      </c>
      <c r="P263" s="10">
        <f t="shared" si="139"/>
        <v>13.114880558775271</v>
      </c>
      <c r="Q263" s="42">
        <f t="shared" si="140"/>
        <v>0.36784847633406464</v>
      </c>
      <c r="R263" s="4">
        <f t="shared" si="141"/>
        <v>473767.70173302933</v>
      </c>
      <c r="S263">
        <f t="shared" si="122"/>
        <v>4.7376770173302932E-4</v>
      </c>
      <c r="T263" s="41">
        <f t="shared" si="123"/>
        <v>2.9892566462376094E-4</v>
      </c>
      <c r="U263" s="42">
        <f t="shared" si="142"/>
        <v>0.84569903597854401</v>
      </c>
      <c r="V263" s="42">
        <f t="shared" si="143"/>
        <v>0.9589215366405528</v>
      </c>
      <c r="W263" s="42">
        <f t="shared" si="144"/>
        <v>0.94672369822021152</v>
      </c>
      <c r="X263" s="42">
        <f t="shared" si="145"/>
        <v>1.2197838420341278E-2</v>
      </c>
      <c r="Y263" s="42">
        <f t="shared" si="119"/>
        <v>5.9634753446904942E-3</v>
      </c>
      <c r="Z263" s="10">
        <f t="shared" si="146"/>
        <v>19.949693353350401</v>
      </c>
      <c r="AA263">
        <f t="shared" si="124"/>
        <v>6252195.3311914885</v>
      </c>
      <c r="AB263" s="10">
        <f t="shared" si="125"/>
        <v>6.2521953311914888</v>
      </c>
      <c r="AC263" s="10">
        <f t="shared" si="126"/>
        <v>6.1511953311914889</v>
      </c>
      <c r="AD263" s="3">
        <f t="shared" si="127"/>
        <v>892.12405093422603</v>
      </c>
      <c r="AI263" s="94">
        <f t="shared" si="128"/>
        <v>0.94672369822021152</v>
      </c>
    </row>
    <row r="264" spans="2:35">
      <c r="B264" s="39">
        <f t="shared" si="129"/>
        <v>236</v>
      </c>
      <c r="C264" s="42">
        <f t="shared" si="130"/>
        <v>4.4426858513185516</v>
      </c>
      <c r="D264" s="10">
        <f t="shared" si="131"/>
        <v>11.25731414868147</v>
      </c>
      <c r="E264" s="40">
        <f t="shared" si="132"/>
        <v>23.885371702637059</v>
      </c>
      <c r="F264" s="40">
        <f t="shared" si="133"/>
        <v>46.4</v>
      </c>
      <c r="G264" s="3">
        <f t="shared" si="134"/>
        <v>380.57314148681303</v>
      </c>
      <c r="H264" s="3">
        <f t="shared" si="135"/>
        <v>134.69012151470801</v>
      </c>
      <c r="I264">
        <f t="shared" si="120"/>
        <v>1.3469012151470802E-4</v>
      </c>
      <c r="J264" s="4">
        <f t="shared" si="136"/>
        <v>455.3746259064983</v>
      </c>
      <c r="K264" s="40">
        <f t="shared" si="137"/>
        <v>3.3809058955876869</v>
      </c>
      <c r="L264" s="40">
        <f t="shared" si="121"/>
        <v>2.6190941044123131</v>
      </c>
      <c r="M264" s="10">
        <f t="shared" si="138"/>
        <v>6.2521953311914888</v>
      </c>
      <c r="N264" s="10">
        <f t="shared" si="110"/>
        <v>17.20418640980624</v>
      </c>
      <c r="O264" s="10">
        <f t="shared" si="111"/>
        <v>-0.14810000000000001</v>
      </c>
      <c r="P264" s="10">
        <f t="shared" si="139"/>
        <v>13.114197525420815</v>
      </c>
      <c r="Q264" s="42">
        <f t="shared" si="140"/>
        <v>0.369283938931869</v>
      </c>
      <c r="R264" s="4">
        <f t="shared" si="141"/>
        <v>472996.30046191928</v>
      </c>
      <c r="S264">
        <f t="shared" si="122"/>
        <v>4.7299630046191928E-4</v>
      </c>
      <c r="T264" s="41">
        <f t="shared" si="123"/>
        <v>2.9969706589487097E-4</v>
      </c>
      <c r="U264" s="42">
        <f t="shared" si="142"/>
        <v>0.84432204613954898</v>
      </c>
      <c r="V264" s="42">
        <f t="shared" si="143"/>
        <v>0.95926556435621313</v>
      </c>
      <c r="W264" s="42">
        <f t="shared" si="144"/>
        <v>0.94706215947918038</v>
      </c>
      <c r="X264" s="42">
        <f t="shared" si="145"/>
        <v>1.2203404877032753E-2</v>
      </c>
      <c r="Y264" s="42">
        <f t="shared" si="119"/>
        <v>5.980992875957338E-3</v>
      </c>
      <c r="Z264" s="10">
        <f t="shared" si="146"/>
        <v>19.956794899204574</v>
      </c>
      <c r="AA264">
        <f t="shared" si="124"/>
        <v>6254384.9886929207</v>
      </c>
      <c r="AB264" s="10">
        <f t="shared" si="125"/>
        <v>6.2543849886929204</v>
      </c>
      <c r="AC264" s="10">
        <f t="shared" si="126"/>
        <v>6.1533849886929204</v>
      </c>
      <c r="AD264" s="3">
        <f t="shared" si="127"/>
        <v>892.44162272558674</v>
      </c>
      <c r="AI264" s="94">
        <f t="shared" si="128"/>
        <v>0.94706215947918038</v>
      </c>
    </row>
    <row r="265" spans="2:35">
      <c r="B265" s="39">
        <f t="shared" si="129"/>
        <v>237</v>
      </c>
      <c r="C265" s="42">
        <f t="shared" si="130"/>
        <v>4.4615107913665115</v>
      </c>
      <c r="D265" s="10">
        <f t="shared" si="131"/>
        <v>11.23848920863351</v>
      </c>
      <c r="E265" s="40">
        <f t="shared" si="132"/>
        <v>23.923021582732979</v>
      </c>
      <c r="F265" s="40">
        <f t="shared" si="133"/>
        <v>46.4</v>
      </c>
      <c r="G265" s="3">
        <f t="shared" si="134"/>
        <v>380.38489208633342</v>
      </c>
      <c r="H265" s="3">
        <f t="shared" si="135"/>
        <v>134.69012151470801</v>
      </c>
      <c r="I265">
        <f t="shared" si="120"/>
        <v>1.3469012151470802E-4</v>
      </c>
      <c r="J265" s="4">
        <f t="shared" si="136"/>
        <v>456.78832710845654</v>
      </c>
      <c r="K265" s="40">
        <f t="shared" si="137"/>
        <v>3.3914018487137216</v>
      </c>
      <c r="L265" s="40">
        <f t="shared" si="121"/>
        <v>2.6085981512862784</v>
      </c>
      <c r="M265" s="10">
        <f t="shared" si="138"/>
        <v>6.2543849886929204</v>
      </c>
      <c r="N265" s="10">
        <f t="shared" si="110"/>
        <v>17.20418640980624</v>
      </c>
      <c r="O265" s="10">
        <f t="shared" si="111"/>
        <v>-0.14810000000000001</v>
      </c>
      <c r="P265" s="10">
        <f t="shared" si="139"/>
        <v>13.11351745618196</v>
      </c>
      <c r="Q265" s="42">
        <f t="shared" si="140"/>
        <v>0.37071947597300708</v>
      </c>
      <c r="R265" s="4">
        <f t="shared" si="141"/>
        <v>472224.58363480214</v>
      </c>
      <c r="S265">
        <f t="shared" si="122"/>
        <v>4.7222458363480215E-4</v>
      </c>
      <c r="T265" s="41">
        <f t="shared" si="123"/>
        <v>3.0046878272198811E-4</v>
      </c>
      <c r="U265" s="42">
        <f t="shared" si="142"/>
        <v>0.84294449301730356</v>
      </c>
      <c r="V265" s="42">
        <f t="shared" si="143"/>
        <v>0.9596082042949593</v>
      </c>
      <c r="W265" s="42">
        <f t="shared" si="144"/>
        <v>0.9473992877364007</v>
      </c>
      <c r="X265" s="42">
        <f t="shared" si="145"/>
        <v>1.2208916558558602E-2</v>
      </c>
      <c r="Y265" s="42">
        <f t="shared" si="119"/>
        <v>5.9985192279093128E-3</v>
      </c>
      <c r="Z265" s="10">
        <f t="shared" si="146"/>
        <v>19.963868371176201</v>
      </c>
      <c r="AA265">
        <f t="shared" si="124"/>
        <v>6256565.9900244456</v>
      </c>
      <c r="AB265" s="10">
        <f t="shared" si="125"/>
        <v>6.2565659900244457</v>
      </c>
      <c r="AC265" s="10">
        <f t="shared" si="126"/>
        <v>6.1555659900244457</v>
      </c>
      <c r="AD265" s="3">
        <f t="shared" si="127"/>
        <v>892.75793908983985</v>
      </c>
      <c r="AI265" s="94">
        <f t="shared" si="128"/>
        <v>0.9473992877364007</v>
      </c>
    </row>
    <row r="266" spans="2:35">
      <c r="B266" s="39">
        <f t="shared" si="129"/>
        <v>238</v>
      </c>
      <c r="C266" s="42">
        <f t="shared" si="130"/>
        <v>4.4803357314144714</v>
      </c>
      <c r="D266" s="10">
        <f t="shared" si="131"/>
        <v>11.21966426858555</v>
      </c>
      <c r="E266" s="40">
        <f t="shared" si="132"/>
        <v>23.960671462828898</v>
      </c>
      <c r="F266" s="40">
        <f t="shared" si="133"/>
        <v>46.4</v>
      </c>
      <c r="G266" s="3">
        <f t="shared" si="134"/>
        <v>380.19664268585382</v>
      </c>
      <c r="H266" s="3">
        <f t="shared" si="135"/>
        <v>134.69012151470801</v>
      </c>
      <c r="I266">
        <f t="shared" si="120"/>
        <v>1.3469012151470802E-4</v>
      </c>
      <c r="J266" s="4">
        <f t="shared" si="136"/>
        <v>458.20425493536845</v>
      </c>
      <c r="K266" s="40">
        <f t="shared" si="137"/>
        <v>3.4019143333041915</v>
      </c>
      <c r="L266" s="40">
        <f t="shared" si="121"/>
        <v>2.5980856666958085</v>
      </c>
      <c r="M266" s="10">
        <f t="shared" si="138"/>
        <v>6.2565659900244457</v>
      </c>
      <c r="N266" s="10">
        <f t="shared" si="110"/>
        <v>17.20418640980624</v>
      </c>
      <c r="O266" s="10">
        <f t="shared" si="111"/>
        <v>-0.14810000000000001</v>
      </c>
      <c r="P266" s="10">
        <f t="shared" si="139"/>
        <v>13.112840347077993</v>
      </c>
      <c r="Q266" s="42">
        <f t="shared" si="140"/>
        <v>0.372155087141121</v>
      </c>
      <c r="R266" s="4">
        <f t="shared" si="141"/>
        <v>471452.5525091606</v>
      </c>
      <c r="S266">
        <f t="shared" si="122"/>
        <v>4.7145255250916057E-4</v>
      </c>
      <c r="T266" s="41">
        <f t="shared" si="123"/>
        <v>3.0124081384762968E-4</v>
      </c>
      <c r="U266" s="42">
        <f t="shared" si="142"/>
        <v>0.84156637885647712</v>
      </c>
      <c r="V266" s="42">
        <f t="shared" si="143"/>
        <v>0.95994945667425768</v>
      </c>
      <c r="W266" s="42">
        <f t="shared" si="144"/>
        <v>0.94773508325575073</v>
      </c>
      <c r="X266" s="42">
        <f t="shared" si="145"/>
        <v>1.2214373418506952E-2</v>
      </c>
      <c r="Y266" s="42">
        <f t="shared" si="119"/>
        <v>6.0160543188004355E-3</v>
      </c>
      <c r="Z266" s="10">
        <f t="shared" si="146"/>
        <v>19.970913774796166</v>
      </c>
      <c r="AA266">
        <f t="shared" si="124"/>
        <v>6258738.3368914323</v>
      </c>
      <c r="AB266" s="10">
        <f t="shared" si="125"/>
        <v>6.2587383368914322</v>
      </c>
      <c r="AC266" s="10">
        <f t="shared" si="126"/>
        <v>6.1577383368914322</v>
      </c>
      <c r="AD266" s="3">
        <f t="shared" si="127"/>
        <v>893.07300027431938</v>
      </c>
      <c r="AI266" s="94">
        <f t="shared" si="128"/>
        <v>0.94773508325575073</v>
      </c>
    </row>
    <row r="267" spans="2:35">
      <c r="B267" s="39">
        <f t="shared" si="129"/>
        <v>239</v>
      </c>
      <c r="C267" s="42">
        <f t="shared" si="130"/>
        <v>4.4991606714624313</v>
      </c>
      <c r="D267" s="10">
        <f t="shared" si="131"/>
        <v>11.20083932853759</v>
      </c>
      <c r="E267" s="40">
        <f t="shared" si="132"/>
        <v>23.998321342924818</v>
      </c>
      <c r="F267" s="40">
        <f t="shared" si="133"/>
        <v>46.4</v>
      </c>
      <c r="G267" s="3">
        <f t="shared" si="134"/>
        <v>380.00839328537421</v>
      </c>
      <c r="H267" s="3">
        <f t="shared" si="135"/>
        <v>134.69012151470801</v>
      </c>
      <c r="I267">
        <f t="shared" si="120"/>
        <v>1.3469012151470802E-4</v>
      </c>
      <c r="J267" s="4">
        <f t="shared" si="136"/>
        <v>459.62240938723426</v>
      </c>
      <c r="K267" s="40">
        <f t="shared" si="137"/>
        <v>3.4124433493590991</v>
      </c>
      <c r="L267" s="40">
        <f t="shared" si="121"/>
        <v>2.5875566506409009</v>
      </c>
      <c r="M267" s="10">
        <f t="shared" si="138"/>
        <v>6.2587383368914322</v>
      </c>
      <c r="N267" s="10">
        <f t="shared" si="110"/>
        <v>17.20418640980624</v>
      </c>
      <c r="O267" s="10">
        <f t="shared" si="111"/>
        <v>-0.14810000000000001</v>
      </c>
      <c r="P267" s="10">
        <f t="shared" si="139"/>
        <v>13.112166194149591</v>
      </c>
      <c r="Q267" s="42">
        <f t="shared" si="140"/>
        <v>0.37359077212018721</v>
      </c>
      <c r="R267" s="4">
        <f t="shared" si="141"/>
        <v>470680.20834247692</v>
      </c>
      <c r="S267">
        <f t="shared" si="122"/>
        <v>4.7068020834247691E-4</v>
      </c>
      <c r="T267" s="41">
        <f t="shared" si="123"/>
        <v>3.0201315801431334E-4</v>
      </c>
      <c r="U267" s="42">
        <f t="shared" si="142"/>
        <v>0.84018770590173852</v>
      </c>
      <c r="V267" s="42">
        <f t="shared" si="143"/>
        <v>0.96028932171129922</v>
      </c>
      <c r="W267" s="42">
        <f t="shared" si="144"/>
        <v>0.94806954629979578</v>
      </c>
      <c r="X267" s="42">
        <f t="shared" si="145"/>
        <v>1.2219775411503431E-2</v>
      </c>
      <c r="Y267" s="42">
        <f t="shared" si="119"/>
        <v>6.0335980668062934E-3</v>
      </c>
      <c r="Z267" s="10">
        <f t="shared" si="146"/>
        <v>19.977931115571934</v>
      </c>
      <c r="AA267">
        <f t="shared" si="124"/>
        <v>6260902.0309920246</v>
      </c>
      <c r="AB267" s="10">
        <f t="shared" si="125"/>
        <v>6.2609020309920247</v>
      </c>
      <c r="AC267" s="10">
        <f t="shared" si="126"/>
        <v>6.1599020309920247</v>
      </c>
      <c r="AD267" s="3">
        <f t="shared" si="127"/>
        <v>893.38680652531173</v>
      </c>
      <c r="AI267" s="94">
        <f t="shared" si="128"/>
        <v>0.94806954629979578</v>
      </c>
    </row>
    <row r="268" spans="2:35">
      <c r="B268" s="39">
        <f t="shared" si="129"/>
        <v>240</v>
      </c>
      <c r="C268" s="42">
        <f t="shared" si="130"/>
        <v>4.5179856115103911</v>
      </c>
      <c r="D268" s="10">
        <f t="shared" si="131"/>
        <v>11.18201438848963</v>
      </c>
      <c r="E268" s="40">
        <f t="shared" si="132"/>
        <v>24.035971223020738</v>
      </c>
      <c r="F268" s="40">
        <f t="shared" si="133"/>
        <v>46.4</v>
      </c>
      <c r="G268" s="3">
        <f t="shared" si="134"/>
        <v>379.82014388489461</v>
      </c>
      <c r="H268" s="3">
        <f t="shared" si="135"/>
        <v>134.69012151470801</v>
      </c>
      <c r="I268">
        <f t="shared" si="120"/>
        <v>1.3469012151470802E-4</v>
      </c>
      <c r="J268" s="4">
        <f t="shared" si="136"/>
        <v>461.04279046405395</v>
      </c>
      <c r="K268" s="40">
        <f t="shared" si="137"/>
        <v>3.4229888968784441</v>
      </c>
      <c r="L268" s="40">
        <f t="shared" si="121"/>
        <v>2.5770111031215559</v>
      </c>
      <c r="M268" s="10">
        <f t="shared" si="138"/>
        <v>6.2609020309920247</v>
      </c>
      <c r="N268" s="10">
        <f t="shared" si="110"/>
        <v>17.20418640980624</v>
      </c>
      <c r="O268" s="10">
        <f t="shared" si="111"/>
        <v>-0.14810000000000001</v>
      </c>
      <c r="P268" s="10">
        <f t="shared" si="139"/>
        <v>13.111494993458347</v>
      </c>
      <c r="Q268" s="42">
        <f t="shared" si="140"/>
        <v>0.37502653059451468</v>
      </c>
      <c r="R268" s="4">
        <f t="shared" si="141"/>
        <v>469907.55239223363</v>
      </c>
      <c r="S268">
        <f t="shared" si="122"/>
        <v>4.6990755239223361E-4</v>
      </c>
      <c r="T268" s="41">
        <f t="shared" si="123"/>
        <v>3.0278581396455664E-4</v>
      </c>
      <c r="U268" s="42">
        <f t="shared" si="142"/>
        <v>0.83880847639775657</v>
      </c>
      <c r="V268" s="42">
        <f t="shared" si="143"/>
        <v>0.96062779962207423</v>
      </c>
      <c r="W268" s="42">
        <f t="shared" si="144"/>
        <v>0.94840267712998882</v>
      </c>
      <c r="X268" s="42">
        <f t="shared" si="145"/>
        <v>1.2225122492085405E-2</v>
      </c>
      <c r="Y268" s="42">
        <f t="shared" si="119"/>
        <v>6.0511503900239965E-3</v>
      </c>
      <c r="Z268" s="10">
        <f t="shared" si="146"/>
        <v>19.984920398986489</v>
      </c>
      <c r="AA268">
        <f t="shared" si="124"/>
        <v>6263057.0740168225</v>
      </c>
      <c r="AB268" s="10">
        <f t="shared" si="125"/>
        <v>6.2630570740168228</v>
      </c>
      <c r="AC268" s="10">
        <f t="shared" si="126"/>
        <v>6.1620570740168228</v>
      </c>
      <c r="AD268" s="3">
        <f t="shared" si="127"/>
        <v>893.69935808800903</v>
      </c>
      <c r="AI268" s="94">
        <f t="shared" si="128"/>
        <v>0.94840267712998882</v>
      </c>
    </row>
    <row r="269" spans="2:35">
      <c r="B269" s="39">
        <f t="shared" si="129"/>
        <v>241</v>
      </c>
      <c r="C269" s="42">
        <f t="shared" si="130"/>
        <v>4.536810551558351</v>
      </c>
      <c r="D269" s="10">
        <f t="shared" si="131"/>
        <v>11.16318944844167</v>
      </c>
      <c r="E269" s="40">
        <f t="shared" si="132"/>
        <v>24.073621103116658</v>
      </c>
      <c r="F269" s="40">
        <f t="shared" si="133"/>
        <v>46.4</v>
      </c>
      <c r="G269" s="3">
        <f t="shared" si="134"/>
        <v>379.631894484415</v>
      </c>
      <c r="H269" s="3">
        <f t="shared" si="135"/>
        <v>134.69012151470801</v>
      </c>
      <c r="I269">
        <f t="shared" si="120"/>
        <v>1.3469012151470802E-4</v>
      </c>
      <c r="J269" s="4">
        <f t="shared" si="136"/>
        <v>462.46539816582731</v>
      </c>
      <c r="K269" s="40">
        <f t="shared" si="137"/>
        <v>3.4335509758622247</v>
      </c>
      <c r="L269" s="40">
        <f t="shared" si="121"/>
        <v>2.5664490241377753</v>
      </c>
      <c r="M269" s="10">
        <f t="shared" si="138"/>
        <v>6.2630570740168228</v>
      </c>
      <c r="N269" s="10">
        <f t="shared" si="110"/>
        <v>17.20418640980624</v>
      </c>
      <c r="O269" s="10">
        <f t="shared" si="111"/>
        <v>-0.14810000000000001</v>
      </c>
      <c r="P269" s="10">
        <f t="shared" si="139"/>
        <v>13.110826741086802</v>
      </c>
      <c r="Q269" s="42">
        <f t="shared" si="140"/>
        <v>0.37646236224874335</v>
      </c>
      <c r="R269" s="4">
        <f t="shared" si="141"/>
        <v>469134.58591591317</v>
      </c>
      <c r="S269">
        <f t="shared" si="122"/>
        <v>4.6913458591591318E-4</v>
      </c>
      <c r="T269" s="41">
        <f t="shared" si="123"/>
        <v>3.0355878044087707E-4</v>
      </c>
      <c r="U269" s="42">
        <f t="shared" si="142"/>
        <v>0.83742869258920083</v>
      </c>
      <c r="V269" s="42">
        <f t="shared" si="143"/>
        <v>0.96096489062080681</v>
      </c>
      <c r="W269" s="42">
        <f t="shared" si="144"/>
        <v>0.9487344760066212</v>
      </c>
      <c r="X269" s="42">
        <f t="shared" si="145"/>
        <v>1.2230414614185614E-2</v>
      </c>
      <c r="Y269" s="42">
        <f t="shared" si="119"/>
        <v>6.0687112064713852E-3</v>
      </c>
      <c r="Z269" s="10">
        <f t="shared" si="146"/>
        <v>19.991881630494834</v>
      </c>
      <c r="AA269">
        <f t="shared" si="124"/>
        <v>6265203.4676477946</v>
      </c>
      <c r="AB269" s="10">
        <f t="shared" si="125"/>
        <v>6.2652034676477948</v>
      </c>
      <c r="AC269" s="10">
        <f t="shared" si="126"/>
        <v>6.1642034676477948</v>
      </c>
      <c r="AD269" s="3">
        <f t="shared" si="127"/>
        <v>894.01065520635166</v>
      </c>
      <c r="AI269" s="94">
        <f t="shared" si="128"/>
        <v>0.9487344760066212</v>
      </c>
    </row>
    <row r="270" spans="2:35">
      <c r="B270" s="39">
        <f t="shared" si="129"/>
        <v>242</v>
      </c>
      <c r="C270" s="42">
        <f t="shared" si="130"/>
        <v>4.5556354916063109</v>
      </c>
      <c r="D270" s="10">
        <f t="shared" si="131"/>
        <v>11.144364508393711</v>
      </c>
      <c r="E270" s="40">
        <f t="shared" si="132"/>
        <v>24.111270983212577</v>
      </c>
      <c r="F270" s="40">
        <f t="shared" si="133"/>
        <v>46.4</v>
      </c>
      <c r="G270" s="3">
        <f t="shared" si="134"/>
        <v>379.44364508393539</v>
      </c>
      <c r="H270" s="3">
        <f t="shared" si="135"/>
        <v>134.69012151470801</v>
      </c>
      <c r="I270">
        <f t="shared" si="120"/>
        <v>1.3469012151470802E-4</v>
      </c>
      <c r="J270" s="4">
        <f t="shared" si="136"/>
        <v>463.89023249255456</v>
      </c>
      <c r="K270" s="40">
        <f t="shared" si="137"/>
        <v>3.4441295863104426</v>
      </c>
      <c r="L270" s="40">
        <f t="shared" si="121"/>
        <v>2.5558704136895574</v>
      </c>
      <c r="M270" s="10">
        <f t="shared" si="138"/>
        <v>6.2652034676477948</v>
      </c>
      <c r="N270" s="10">
        <f t="shared" si="110"/>
        <v>17.20418640980624</v>
      </c>
      <c r="O270" s="10">
        <f t="shared" si="111"/>
        <v>-0.14810000000000001</v>
      </c>
      <c r="P270" s="10">
        <f t="shared" si="139"/>
        <v>13.110161433138707</v>
      </c>
      <c r="Q270" s="42">
        <f t="shared" si="140"/>
        <v>0.37789826676784227</v>
      </c>
      <c r="R270" s="4">
        <f t="shared" si="141"/>
        <v>468361.31017099792</v>
      </c>
      <c r="S270">
        <f t="shared" si="122"/>
        <v>4.6836131017099792E-4</v>
      </c>
      <c r="T270" s="41">
        <f t="shared" si="123"/>
        <v>3.0433205618579233E-4</v>
      </c>
      <c r="U270" s="42">
        <f t="shared" si="142"/>
        <v>0.83604835672073985</v>
      </c>
      <c r="V270" s="42">
        <f t="shared" si="143"/>
        <v>0.96130059492200115</v>
      </c>
      <c r="W270" s="42">
        <f t="shared" si="144"/>
        <v>0.94906494318865531</v>
      </c>
      <c r="X270" s="42">
        <f t="shared" si="145"/>
        <v>1.2235651733345843E-2</v>
      </c>
      <c r="Y270" s="42">
        <f t="shared" si="119"/>
        <v>6.0862804340894167E-3</v>
      </c>
      <c r="Z270" s="10">
        <f t="shared" si="146"/>
        <v>19.998814815530935</v>
      </c>
      <c r="AA270">
        <f t="shared" si="124"/>
        <v>6267341.2135604247</v>
      </c>
      <c r="AB270" s="10">
        <f t="shared" si="125"/>
        <v>6.2673412135604245</v>
      </c>
      <c r="AC270" s="10">
        <f t="shared" si="126"/>
        <v>6.1663412135604245</v>
      </c>
      <c r="AD270" s="3">
        <f t="shared" si="127"/>
        <v>894.3206981233393</v>
      </c>
      <c r="AI270" s="94">
        <f t="shared" si="128"/>
        <v>0.94906494318865531</v>
      </c>
    </row>
    <row r="271" spans="2:35">
      <c r="B271" s="39">
        <f t="shared" si="129"/>
        <v>243</v>
      </c>
      <c r="C271" s="42">
        <f t="shared" si="130"/>
        <v>4.5744604316542707</v>
      </c>
      <c r="D271" s="10">
        <f t="shared" si="131"/>
        <v>11.125539568345751</v>
      </c>
      <c r="E271" s="40">
        <f t="shared" si="132"/>
        <v>24.148920863308497</v>
      </c>
      <c r="F271" s="40">
        <f t="shared" si="133"/>
        <v>46.4</v>
      </c>
      <c r="G271" s="3">
        <f t="shared" si="134"/>
        <v>379.25539568345579</v>
      </c>
      <c r="H271" s="3">
        <f t="shared" si="135"/>
        <v>134.69012151470801</v>
      </c>
      <c r="I271">
        <f t="shared" si="120"/>
        <v>1.3469012151470802E-4</v>
      </c>
      <c r="J271" s="4">
        <f t="shared" si="136"/>
        <v>465.31729344423525</v>
      </c>
      <c r="K271" s="40">
        <f t="shared" si="137"/>
        <v>3.4547247282230948</v>
      </c>
      <c r="L271" s="40">
        <f t="shared" si="121"/>
        <v>2.5452752717769052</v>
      </c>
      <c r="M271" s="10">
        <f t="shared" si="138"/>
        <v>6.2673412135604245</v>
      </c>
      <c r="N271" s="10">
        <f t="shared" si="110"/>
        <v>17.20418640980624</v>
      </c>
      <c r="O271" s="10">
        <f t="shared" si="111"/>
        <v>-0.14810000000000001</v>
      </c>
      <c r="P271" s="10">
        <f t="shared" si="139"/>
        <v>13.109499065738287</v>
      </c>
      <c r="Q271" s="42">
        <f t="shared" si="140"/>
        <v>0.37933424383710795</v>
      </c>
      <c r="R271" s="4">
        <f t="shared" si="141"/>
        <v>467587.72641497047</v>
      </c>
      <c r="S271">
        <f t="shared" si="122"/>
        <v>4.6758772641497049E-4</v>
      </c>
      <c r="T271" s="41">
        <f t="shared" si="123"/>
        <v>3.0510563994181976E-4</v>
      </c>
      <c r="U271" s="42">
        <f t="shared" si="142"/>
        <v>0.83466747103704297</v>
      </c>
      <c r="V271" s="42">
        <f t="shared" si="143"/>
        <v>0.96163491273786261</v>
      </c>
      <c r="W271" s="42">
        <f t="shared" si="144"/>
        <v>0.94939407893405547</v>
      </c>
      <c r="X271" s="42">
        <f t="shared" si="145"/>
        <v>1.2240833803807138E-2</v>
      </c>
      <c r="Y271" s="42">
        <f t="shared" si="119"/>
        <v>6.1038579907403759E-3</v>
      </c>
      <c r="Z271" s="10">
        <f t="shared" si="146"/>
        <v>20.005719959500958</v>
      </c>
      <c r="AA271">
        <f t="shared" si="124"/>
        <v>6269470.3134216256</v>
      </c>
      <c r="AB271" s="10">
        <f t="shared" si="125"/>
        <v>6.2694703134216256</v>
      </c>
      <c r="AC271" s="10">
        <f t="shared" si="126"/>
        <v>6.1684703134216257</v>
      </c>
      <c r="AD271" s="3">
        <f t="shared" si="127"/>
        <v>894.62948708072884</v>
      </c>
      <c r="AI271" s="94">
        <f t="shared" si="128"/>
        <v>0.94939407893405547</v>
      </c>
    </row>
    <row r="272" spans="2:35">
      <c r="B272" s="39">
        <f t="shared" si="129"/>
        <v>244</v>
      </c>
      <c r="C272" s="42">
        <f t="shared" si="130"/>
        <v>4.5932853717022306</v>
      </c>
      <c r="D272" s="10">
        <f t="shared" si="131"/>
        <v>11.106714628297791</v>
      </c>
      <c r="E272" s="40">
        <f t="shared" si="132"/>
        <v>24.186570743404417</v>
      </c>
      <c r="F272" s="40">
        <f t="shared" si="133"/>
        <v>46.4</v>
      </c>
      <c r="G272" s="3">
        <f t="shared" si="134"/>
        <v>379.06714628297618</v>
      </c>
      <c r="H272" s="3">
        <f t="shared" si="135"/>
        <v>134.69012151470801</v>
      </c>
      <c r="I272">
        <f t="shared" si="120"/>
        <v>1.3469012151470802E-4</v>
      </c>
      <c r="J272" s="4">
        <f t="shared" si="136"/>
        <v>466.74658102087028</v>
      </c>
      <c r="K272" s="40">
        <f t="shared" si="137"/>
        <v>3.4653364016001875</v>
      </c>
      <c r="L272" s="40">
        <f t="shared" si="121"/>
        <v>2.5346635983998125</v>
      </c>
      <c r="M272" s="10">
        <f t="shared" si="138"/>
        <v>6.2694703134216256</v>
      </c>
      <c r="N272" s="10">
        <f t="shared" si="110"/>
        <v>17.20418640980624</v>
      </c>
      <c r="O272" s="10">
        <f t="shared" si="111"/>
        <v>-0.14810000000000001</v>
      </c>
      <c r="P272" s="10">
        <f t="shared" si="139"/>
        <v>13.108839635030821</v>
      </c>
      <c r="Q272" s="42">
        <f t="shared" si="140"/>
        <v>0.38077029314216271</v>
      </c>
      <c r="R272" s="4">
        <f t="shared" si="141"/>
        <v>466813.83590531297</v>
      </c>
      <c r="S272">
        <f t="shared" si="122"/>
        <v>4.6681383590531296E-4</v>
      </c>
      <c r="T272" s="41">
        <f t="shared" si="123"/>
        <v>3.0587953045147729E-4</v>
      </c>
      <c r="U272" s="42">
        <f t="shared" si="142"/>
        <v>0.83328603778277899</v>
      </c>
      <c r="V272" s="42">
        <f t="shared" si="143"/>
        <v>0.96196784428046822</v>
      </c>
      <c r="W272" s="42">
        <f t="shared" si="144"/>
        <v>0.94972188349946596</v>
      </c>
      <c r="X272" s="42">
        <f t="shared" si="145"/>
        <v>1.2245960781002263E-2</v>
      </c>
      <c r="Y272" s="42">
        <f t="shared" si="119"/>
        <v>6.1214437942096623E-3</v>
      </c>
      <c r="Z272" s="10">
        <f t="shared" si="146"/>
        <v>20.012597067788189</v>
      </c>
      <c r="AA272">
        <f t="shared" si="124"/>
        <v>6271590.7688912526</v>
      </c>
      <c r="AB272" s="10">
        <f t="shared" si="125"/>
        <v>6.2715907688912527</v>
      </c>
      <c r="AC272" s="10">
        <f t="shared" si="126"/>
        <v>6.1705907688912527</v>
      </c>
      <c r="AD272" s="3">
        <f t="shared" si="127"/>
        <v>894.9370223192534</v>
      </c>
      <c r="AI272" s="94">
        <f t="shared" si="128"/>
        <v>0.94972188349946596</v>
      </c>
    </row>
    <row r="273" spans="2:35">
      <c r="B273" s="39">
        <f t="shared" si="129"/>
        <v>245</v>
      </c>
      <c r="C273" s="42">
        <f t="shared" si="130"/>
        <v>4.6121103117501905</v>
      </c>
      <c r="D273" s="10">
        <f t="shared" si="131"/>
        <v>11.087889688249831</v>
      </c>
      <c r="E273" s="40">
        <f t="shared" si="132"/>
        <v>24.224220623500337</v>
      </c>
      <c r="F273" s="40">
        <f t="shared" si="133"/>
        <v>46.4</v>
      </c>
      <c r="G273" s="3">
        <f t="shared" si="134"/>
        <v>378.87889688249658</v>
      </c>
      <c r="H273" s="3">
        <f t="shared" si="135"/>
        <v>134.69012151470801</v>
      </c>
      <c r="I273">
        <f t="shared" si="120"/>
        <v>1.3469012151470802E-4</v>
      </c>
      <c r="J273" s="4">
        <f t="shared" si="136"/>
        <v>468.17809522245875</v>
      </c>
      <c r="K273" s="40">
        <f t="shared" si="137"/>
        <v>3.4759646064417145</v>
      </c>
      <c r="L273" s="40">
        <f t="shared" si="121"/>
        <v>2.5240353935582855</v>
      </c>
      <c r="M273" s="10">
        <f t="shared" si="138"/>
        <v>6.2715907688912527</v>
      </c>
      <c r="N273" s="10">
        <f t="shared" si="110"/>
        <v>17.20418640980624</v>
      </c>
      <c r="O273" s="10">
        <f t="shared" si="111"/>
        <v>-0.14810000000000001</v>
      </c>
      <c r="P273" s="10">
        <f t="shared" si="139"/>
        <v>13.108183137182101</v>
      </c>
      <c r="Q273" s="42">
        <f t="shared" si="140"/>
        <v>0.38220641436895286</v>
      </c>
      <c r="R273" s="4">
        <f t="shared" si="141"/>
        <v>466039.63989950815</v>
      </c>
      <c r="S273">
        <f t="shared" si="122"/>
        <v>4.6603963989950818E-4</v>
      </c>
      <c r="T273" s="41">
        <f t="shared" si="123"/>
        <v>3.0665372645728207E-4</v>
      </c>
      <c r="U273" s="42">
        <f t="shared" si="142"/>
        <v>0.83190405920261701</v>
      </c>
      <c r="V273" s="42">
        <f t="shared" si="143"/>
        <v>0.96229938976030049</v>
      </c>
      <c r="W273" s="42">
        <f t="shared" si="144"/>
        <v>0.95004835714044455</v>
      </c>
      <c r="X273" s="42">
        <f t="shared" si="145"/>
        <v>1.2251032619855939E-2</v>
      </c>
      <c r="Y273" s="42">
        <f t="shared" si="119"/>
        <v>6.1390377622051358E-3</v>
      </c>
      <c r="Z273" s="10">
        <f t="shared" si="146"/>
        <v>20.019446145750084</v>
      </c>
      <c r="AA273">
        <f t="shared" si="124"/>
        <v>6273702.5816212017</v>
      </c>
      <c r="AB273" s="10">
        <f t="shared" si="125"/>
        <v>6.273702581621202</v>
      </c>
      <c r="AC273" s="10">
        <f t="shared" si="126"/>
        <v>6.172702581621202</v>
      </c>
      <c r="AD273" s="3">
        <f t="shared" si="127"/>
        <v>895.24330407849186</v>
      </c>
      <c r="AI273" s="94">
        <f t="shared" si="128"/>
        <v>0.95004835714044455</v>
      </c>
    </row>
    <row r="274" spans="2:35">
      <c r="B274" s="39">
        <f t="shared" si="129"/>
        <v>246</v>
      </c>
      <c r="C274" s="42">
        <f t="shared" si="130"/>
        <v>4.6309352517981504</v>
      </c>
      <c r="D274" s="10">
        <f t="shared" si="131"/>
        <v>11.069064748201871</v>
      </c>
      <c r="E274" s="40">
        <f t="shared" si="132"/>
        <v>24.261870503596256</v>
      </c>
      <c r="F274" s="40">
        <f t="shared" si="133"/>
        <v>46.4</v>
      </c>
      <c r="G274" s="3">
        <f t="shared" si="134"/>
        <v>378.69064748201697</v>
      </c>
      <c r="H274" s="3">
        <f t="shared" si="135"/>
        <v>134.69012151470801</v>
      </c>
      <c r="I274">
        <f t="shared" si="120"/>
        <v>1.3469012151470802E-4</v>
      </c>
      <c r="J274" s="4">
        <f t="shared" si="136"/>
        <v>469.61183604900111</v>
      </c>
      <c r="K274" s="40">
        <f t="shared" si="137"/>
        <v>3.4866093427476788</v>
      </c>
      <c r="L274" s="40">
        <f t="shared" si="121"/>
        <v>2.5133906572523212</v>
      </c>
      <c r="M274" s="10">
        <f t="shared" si="138"/>
        <v>6.273702581621202</v>
      </c>
      <c r="N274" s="10">
        <f t="shared" si="110"/>
        <v>17.20418640980624</v>
      </c>
      <c r="O274" s="10">
        <f t="shared" si="111"/>
        <v>-0.14810000000000001</v>
      </c>
      <c r="P274" s="10">
        <f t="shared" si="139"/>
        <v>13.107529568378643</v>
      </c>
      <c r="Q274" s="42">
        <f t="shared" si="140"/>
        <v>0.38364260720374715</v>
      </c>
      <c r="R274" s="4">
        <f t="shared" si="141"/>
        <v>465265.13965503831</v>
      </c>
      <c r="S274">
        <f t="shared" si="122"/>
        <v>4.6526513965503832E-4</v>
      </c>
      <c r="T274" s="41">
        <f t="shared" si="123"/>
        <v>3.0742822670175193E-4</v>
      </c>
      <c r="U274" s="42">
        <f t="shared" si="142"/>
        <v>0.83052153754122615</v>
      </c>
      <c r="V274" s="42">
        <f t="shared" si="143"/>
        <v>0.9626295493869923</v>
      </c>
      <c r="W274" s="42">
        <f t="shared" si="144"/>
        <v>0.95037350011132349</v>
      </c>
      <c r="X274" s="42">
        <f t="shared" si="145"/>
        <v>1.2256049275668812E-2</v>
      </c>
      <c r="Y274" s="42">
        <f t="shared" si="119"/>
        <v>6.1566398123577368E-3</v>
      </c>
      <c r="Z274" s="10">
        <f t="shared" si="146"/>
        <v>20.026267198719303</v>
      </c>
      <c r="AA274">
        <f t="shared" si="124"/>
        <v>6275805.7532557184</v>
      </c>
      <c r="AB274" s="10">
        <f t="shared" si="125"/>
        <v>6.2758057532557183</v>
      </c>
      <c r="AC274" s="10">
        <f t="shared" si="126"/>
        <v>6.1748057532557183</v>
      </c>
      <c r="AD274" s="3">
        <f t="shared" si="127"/>
        <v>895.5483325969135</v>
      </c>
      <c r="AI274" s="94">
        <f t="shared" si="128"/>
        <v>0.95037350011132349</v>
      </c>
    </row>
    <row r="275" spans="2:35">
      <c r="B275" s="39">
        <f t="shared" si="129"/>
        <v>247</v>
      </c>
      <c r="C275" s="42">
        <f t="shared" si="130"/>
        <v>4.6497601918461102</v>
      </c>
      <c r="D275" s="10">
        <f t="shared" si="131"/>
        <v>11.050239808153911</v>
      </c>
      <c r="E275" s="40">
        <f t="shared" si="132"/>
        <v>24.299520383692176</v>
      </c>
      <c r="F275" s="40">
        <f t="shared" si="133"/>
        <v>46.4</v>
      </c>
      <c r="G275" s="3">
        <f t="shared" si="134"/>
        <v>378.50239808153736</v>
      </c>
      <c r="H275" s="3">
        <f t="shared" si="135"/>
        <v>134.69012151470801</v>
      </c>
      <c r="I275">
        <f t="shared" si="120"/>
        <v>1.3469012151470802E-4</v>
      </c>
      <c r="J275" s="4">
        <f t="shared" si="136"/>
        <v>471.04780350049737</v>
      </c>
      <c r="K275" s="40">
        <f t="shared" si="137"/>
        <v>3.4972706105180809</v>
      </c>
      <c r="L275" s="40">
        <f t="shared" si="121"/>
        <v>2.5027293894819191</v>
      </c>
      <c r="M275" s="10">
        <f t="shared" si="138"/>
        <v>6.2758057532557183</v>
      </c>
      <c r="N275" s="10">
        <f t="shared" si="110"/>
        <v>17.20418640980624</v>
      </c>
      <c r="O275" s="10">
        <f t="shared" si="111"/>
        <v>-0.14810000000000001</v>
      </c>
      <c r="P275" s="10">
        <f t="shared" si="139"/>
        <v>13.106878924827518</v>
      </c>
      <c r="Q275" s="42">
        <f t="shared" si="140"/>
        <v>0.38507887133313506</v>
      </c>
      <c r="R275" s="4">
        <f t="shared" si="141"/>
        <v>464490.33642938588</v>
      </c>
      <c r="S275">
        <f t="shared" si="122"/>
        <v>4.6449033642938589E-4</v>
      </c>
      <c r="T275" s="41">
        <f t="shared" si="123"/>
        <v>3.0820302992740436E-4</v>
      </c>
      <c r="U275" s="42">
        <f t="shared" si="142"/>
        <v>0.82913847504327531</v>
      </c>
      <c r="V275" s="42">
        <f t="shared" si="143"/>
        <v>0.96295832336929221</v>
      </c>
      <c r="W275" s="42">
        <f t="shared" si="144"/>
        <v>0.9506973126652577</v>
      </c>
      <c r="X275" s="42">
        <f t="shared" si="145"/>
        <v>1.2261010704034514E-2</v>
      </c>
      <c r="Y275" s="42">
        <f t="shared" si="119"/>
        <v>6.1742498622219828E-3</v>
      </c>
      <c r="Z275" s="10">
        <f t="shared" si="146"/>
        <v>20.033060232004519</v>
      </c>
      <c r="AA275">
        <f t="shared" si="124"/>
        <v>6277900.2854316542</v>
      </c>
      <c r="AB275" s="10">
        <f t="shared" si="125"/>
        <v>6.2779002854316541</v>
      </c>
      <c r="AC275" s="10">
        <f t="shared" si="126"/>
        <v>6.1769002854316541</v>
      </c>
      <c r="AD275" s="3">
        <f t="shared" si="127"/>
        <v>895.85210811191507</v>
      </c>
      <c r="AI275" s="94">
        <f t="shared" si="128"/>
        <v>0.9506973126652577</v>
      </c>
    </row>
    <row r="276" spans="2:35">
      <c r="B276" s="39">
        <f t="shared" si="129"/>
        <v>248</v>
      </c>
      <c r="C276" s="42">
        <f t="shared" si="130"/>
        <v>4.6685851318940701</v>
      </c>
      <c r="D276" s="10">
        <f t="shared" si="131"/>
        <v>11.031414868105951</v>
      </c>
      <c r="E276" s="40">
        <f t="shared" si="132"/>
        <v>24.337170263788096</v>
      </c>
      <c r="F276" s="40">
        <f t="shared" si="133"/>
        <v>46.4</v>
      </c>
      <c r="G276" s="3">
        <f t="shared" si="134"/>
        <v>378.31414868105776</v>
      </c>
      <c r="H276" s="3">
        <f t="shared" si="135"/>
        <v>134.69012151470801</v>
      </c>
      <c r="I276">
        <f t="shared" si="120"/>
        <v>1.3469012151470802E-4</v>
      </c>
      <c r="J276" s="4">
        <f t="shared" si="136"/>
        <v>472.48599757694728</v>
      </c>
      <c r="K276" s="40">
        <f t="shared" si="137"/>
        <v>3.5079484097529181</v>
      </c>
      <c r="L276" s="40">
        <f t="shared" si="121"/>
        <v>2.4920515902470819</v>
      </c>
      <c r="M276" s="10">
        <f t="shared" si="138"/>
        <v>6.2779002854316541</v>
      </c>
      <c r="N276" s="10">
        <f t="shared" si="110"/>
        <v>17.20418640980624</v>
      </c>
      <c r="O276" s="10">
        <f t="shared" si="111"/>
        <v>-0.14810000000000001</v>
      </c>
      <c r="P276" s="10">
        <f t="shared" si="139"/>
        <v>13.106231202756216</v>
      </c>
      <c r="Q276" s="42">
        <f t="shared" si="140"/>
        <v>0.38651520644402498</v>
      </c>
      <c r="R276" s="4">
        <f t="shared" si="141"/>
        <v>463715.23148003337</v>
      </c>
      <c r="S276">
        <f t="shared" si="122"/>
        <v>4.6371523148003334E-4</v>
      </c>
      <c r="T276" s="41">
        <f t="shared" si="123"/>
        <v>3.0897813487675691E-4</v>
      </c>
      <c r="U276" s="42">
        <f t="shared" si="142"/>
        <v>0.82775487395343361</v>
      </c>
      <c r="V276" s="42">
        <f t="shared" si="143"/>
        <v>0.96328571191471835</v>
      </c>
      <c r="W276" s="42">
        <f t="shared" si="144"/>
        <v>0.95101979505426282</v>
      </c>
      <c r="X276" s="42">
        <f t="shared" si="145"/>
        <v>1.2265916860455528E-2</v>
      </c>
      <c r="Y276" s="42">
        <f t="shared" si="119"/>
        <v>6.191867829275912E-3</v>
      </c>
      <c r="Z276" s="10">
        <f t="shared" si="146"/>
        <v>20.039825250889297</v>
      </c>
      <c r="AA276">
        <f t="shared" si="124"/>
        <v>6279986.1797781195</v>
      </c>
      <c r="AB276" s="10">
        <f t="shared" si="125"/>
        <v>6.2799861797781196</v>
      </c>
      <c r="AC276" s="10">
        <f t="shared" si="126"/>
        <v>6.1789861797781196</v>
      </c>
      <c r="AD276" s="3">
        <f t="shared" si="127"/>
        <v>896.1546308597708</v>
      </c>
      <c r="AI276" s="94">
        <f t="shared" si="128"/>
        <v>0.95101979505426282</v>
      </c>
    </row>
    <row r="277" spans="2:35">
      <c r="B277" s="39">
        <f t="shared" si="129"/>
        <v>249</v>
      </c>
      <c r="C277" s="42">
        <f t="shared" si="130"/>
        <v>4.68741007194203</v>
      </c>
      <c r="D277" s="10">
        <f t="shared" si="131"/>
        <v>11.012589928057992</v>
      </c>
      <c r="E277" s="40">
        <f t="shared" si="132"/>
        <v>24.374820143884016</v>
      </c>
      <c r="F277" s="40">
        <f t="shared" si="133"/>
        <v>46.4</v>
      </c>
      <c r="G277" s="3">
        <f t="shared" si="134"/>
        <v>378.12589928057815</v>
      </c>
      <c r="H277" s="3">
        <f t="shared" si="135"/>
        <v>134.69012151470801</v>
      </c>
      <c r="I277">
        <f t="shared" si="120"/>
        <v>1.3469012151470802E-4</v>
      </c>
      <c r="J277" s="4">
        <f t="shared" si="136"/>
        <v>473.92641827835109</v>
      </c>
      <c r="K277" s="40">
        <f t="shared" si="137"/>
        <v>3.5186427404521932</v>
      </c>
      <c r="L277" s="40">
        <f t="shared" si="121"/>
        <v>2.4813572595478068</v>
      </c>
      <c r="M277" s="10">
        <f t="shared" si="138"/>
        <v>6.2799861797781196</v>
      </c>
      <c r="N277" s="10">
        <f t="shared" si="110"/>
        <v>17.20418640980624</v>
      </c>
      <c r="O277" s="10">
        <f t="shared" si="111"/>
        <v>-0.14810000000000001</v>
      </c>
      <c r="P277" s="10">
        <f t="shared" si="139"/>
        <v>13.105586398412672</v>
      </c>
      <c r="Q277" s="42">
        <f t="shared" si="140"/>
        <v>0.38795161222364277</v>
      </c>
      <c r="R277" s="4">
        <f t="shared" si="141"/>
        <v>462939.82606446312</v>
      </c>
      <c r="S277">
        <f t="shared" si="122"/>
        <v>4.6293982606446314E-4</v>
      </c>
      <c r="T277" s="41">
        <f t="shared" si="123"/>
        <v>3.0975354029232711E-4</v>
      </c>
      <c r="U277" s="42">
        <f t="shared" si="142"/>
        <v>0.82637073651636983</v>
      </c>
      <c r="V277" s="42">
        <f t="shared" si="143"/>
        <v>0.96361171522999922</v>
      </c>
      <c r="W277" s="42">
        <f t="shared" si="144"/>
        <v>0.95134094752916332</v>
      </c>
      <c r="X277" s="42">
        <f t="shared" si="145"/>
        <v>1.2270767700835905E-2</v>
      </c>
      <c r="Y277" s="42">
        <f t="shared" si="119"/>
        <v>6.2094936309217402E-3</v>
      </c>
      <c r="Z277" s="10">
        <f t="shared" si="146"/>
        <v>20.046562260633362</v>
      </c>
      <c r="AA277">
        <f t="shared" si="124"/>
        <v>6282063.437916873</v>
      </c>
      <c r="AB277" s="10">
        <f t="shared" si="125"/>
        <v>6.2820634379168734</v>
      </c>
      <c r="AC277" s="10">
        <f t="shared" si="126"/>
        <v>6.1810634379168734</v>
      </c>
      <c r="AD277" s="3">
        <f t="shared" si="127"/>
        <v>896.45590107568864</v>
      </c>
      <c r="AI277" s="94">
        <f t="shared" si="128"/>
        <v>0.95134094752916332</v>
      </c>
    </row>
    <row r="278" spans="2:35">
      <c r="B278" s="39">
        <f t="shared" si="129"/>
        <v>250</v>
      </c>
      <c r="C278" s="42">
        <f t="shared" si="130"/>
        <v>4.7062350119899898</v>
      </c>
      <c r="D278" s="10">
        <f t="shared" si="131"/>
        <v>10.993764988010032</v>
      </c>
      <c r="E278" s="40">
        <f t="shared" si="132"/>
        <v>24.412470023979935</v>
      </c>
      <c r="F278" s="40">
        <f t="shared" si="133"/>
        <v>46.4</v>
      </c>
      <c r="G278" s="3">
        <f t="shared" si="134"/>
        <v>377.93764988009855</v>
      </c>
      <c r="H278" s="3">
        <f t="shared" si="135"/>
        <v>134.69012151470801</v>
      </c>
      <c r="I278">
        <f t="shared" si="120"/>
        <v>1.3469012151470802E-4</v>
      </c>
      <c r="J278" s="4">
        <f t="shared" si="136"/>
        <v>475.36906560470879</v>
      </c>
      <c r="K278" s="40">
        <f t="shared" si="137"/>
        <v>3.5293536026159056</v>
      </c>
      <c r="L278" s="40">
        <f t="shared" si="121"/>
        <v>2.4706463973840944</v>
      </c>
      <c r="M278" s="10">
        <f t="shared" si="138"/>
        <v>6.2820634379168734</v>
      </c>
      <c r="N278" s="10">
        <f t="shared" si="110"/>
        <v>17.20418640980624</v>
      </c>
      <c r="O278" s="10">
        <f t="shared" si="111"/>
        <v>-0.14810000000000001</v>
      </c>
      <c r="P278" s="10">
        <f t="shared" si="139"/>
        <v>13.104944508065094</v>
      </c>
      <c r="Q278" s="42">
        <f t="shared" si="140"/>
        <v>0.38938808835952987</v>
      </c>
      <c r="R278" s="4">
        <f t="shared" si="141"/>
        <v>462164.12144015759</v>
      </c>
      <c r="S278">
        <f t="shared" si="122"/>
        <v>4.6216412144015756E-4</v>
      </c>
      <c r="T278" s="41">
        <f t="shared" si="123"/>
        <v>3.1052924491663269E-4</v>
      </c>
      <c r="U278" s="42">
        <f t="shared" si="142"/>
        <v>0.82498606497675331</v>
      </c>
      <c r="V278" s="42">
        <f t="shared" si="143"/>
        <v>0.963936333520372</v>
      </c>
      <c r="W278" s="42">
        <f t="shared" si="144"/>
        <v>0.95166077033965157</v>
      </c>
      <c r="X278" s="42">
        <f t="shared" si="145"/>
        <v>1.2275563180720428E-2</v>
      </c>
      <c r="Y278" s="42">
        <f t="shared" si="119"/>
        <v>6.227127184485419E-3</v>
      </c>
      <c r="Z278" s="10">
        <f t="shared" si="146"/>
        <v>20.053271266470269</v>
      </c>
      <c r="AA278">
        <f t="shared" si="124"/>
        <v>6284132.0614616042</v>
      </c>
      <c r="AB278" s="10">
        <f t="shared" si="125"/>
        <v>6.2841320614616043</v>
      </c>
      <c r="AC278" s="10">
        <f t="shared" si="126"/>
        <v>6.1831320614616043</v>
      </c>
      <c r="AD278" s="3">
        <f t="shared" si="127"/>
        <v>896.75591899370625</v>
      </c>
      <c r="AI278" s="94">
        <f t="shared" si="128"/>
        <v>0.95166077033965157</v>
      </c>
    </row>
    <row r="279" spans="2:35">
      <c r="B279" s="39">
        <f t="shared" si="129"/>
        <v>251</v>
      </c>
      <c r="C279" s="42">
        <f t="shared" si="130"/>
        <v>4.7250599520379497</v>
      </c>
      <c r="D279" s="10">
        <f t="shared" si="131"/>
        <v>10.974940047962072</v>
      </c>
      <c r="E279" s="40">
        <f t="shared" si="132"/>
        <v>24.450119904075855</v>
      </c>
      <c r="F279" s="40">
        <f t="shared" si="133"/>
        <v>46.4</v>
      </c>
      <c r="G279" s="3">
        <f t="shared" si="134"/>
        <v>377.74940047961894</v>
      </c>
      <c r="H279" s="3">
        <f t="shared" si="135"/>
        <v>134.69012151470801</v>
      </c>
      <c r="I279">
        <f t="shared" si="120"/>
        <v>1.3469012151470802E-4</v>
      </c>
      <c r="J279" s="4">
        <f t="shared" si="136"/>
        <v>476.81393955601993</v>
      </c>
      <c r="K279" s="40">
        <f t="shared" si="137"/>
        <v>3.5400809962440518</v>
      </c>
      <c r="L279" s="40">
        <f t="shared" si="121"/>
        <v>2.4599190037559482</v>
      </c>
      <c r="M279" s="10">
        <f t="shared" si="138"/>
        <v>6.2841320614616043</v>
      </c>
      <c r="N279" s="10">
        <f t="shared" si="110"/>
        <v>17.20418640980624</v>
      </c>
      <c r="O279" s="10">
        <f t="shared" si="111"/>
        <v>-0.14810000000000001</v>
      </c>
      <c r="P279" s="10">
        <f t="shared" si="139"/>
        <v>13.104305528002092</v>
      </c>
      <c r="Q279" s="42">
        <f t="shared" si="140"/>
        <v>0.39082463453954175</v>
      </c>
      <c r="R279" s="4">
        <f t="shared" si="141"/>
        <v>461388.11886459944</v>
      </c>
      <c r="S279">
        <f t="shared" si="122"/>
        <v>4.6138811886459945E-4</v>
      </c>
      <c r="T279" s="41">
        <f t="shared" si="123"/>
        <v>3.1130524749219081E-4</v>
      </c>
      <c r="U279" s="42">
        <f t="shared" si="142"/>
        <v>0.82360086157925327</v>
      </c>
      <c r="V279" s="42">
        <f t="shared" si="143"/>
        <v>0.96425956699044757</v>
      </c>
      <c r="W279" s="42">
        <f t="shared" si="144"/>
        <v>0.95197926373417741</v>
      </c>
      <c r="X279" s="42">
        <f t="shared" si="145"/>
        <v>1.2280303256270164E-2</v>
      </c>
      <c r="Y279" s="42">
        <f t="shared" si="119"/>
        <v>6.2447684072176012E-3</v>
      </c>
      <c r="Z279" s="10">
        <f t="shared" si="146"/>
        <v>20.059952273609692</v>
      </c>
      <c r="AA279">
        <f t="shared" si="124"/>
        <v>6286192.0520186415</v>
      </c>
      <c r="AB279" s="10">
        <f t="shared" si="125"/>
        <v>6.2861920520186416</v>
      </c>
      <c r="AC279" s="10">
        <f t="shared" si="126"/>
        <v>6.1851920520186416</v>
      </c>
      <c r="AD279" s="3">
        <f t="shared" si="127"/>
        <v>897.05468484679352</v>
      </c>
      <c r="AI279" s="94">
        <f t="shared" si="128"/>
        <v>0.95197926373417741</v>
      </c>
    </row>
    <row r="280" spans="2:35">
      <c r="B280" s="39">
        <f t="shared" si="129"/>
        <v>252</v>
      </c>
      <c r="C280" s="42">
        <f t="shared" si="130"/>
        <v>4.7438848920859096</v>
      </c>
      <c r="D280" s="10">
        <f t="shared" si="131"/>
        <v>10.956115107914112</v>
      </c>
      <c r="E280" s="40">
        <f t="shared" si="132"/>
        <v>24.487769784171775</v>
      </c>
      <c r="F280" s="40">
        <f t="shared" si="133"/>
        <v>46.4</v>
      </c>
      <c r="G280" s="3">
        <f t="shared" si="134"/>
        <v>377.56115107913934</v>
      </c>
      <c r="H280" s="3">
        <f t="shared" si="135"/>
        <v>134.69012151470801</v>
      </c>
      <c r="I280">
        <f t="shared" si="120"/>
        <v>1.3469012151470802E-4</v>
      </c>
      <c r="J280" s="4">
        <f t="shared" si="136"/>
        <v>478.26104013228519</v>
      </c>
      <c r="K280" s="40">
        <f t="shared" si="137"/>
        <v>3.5508249213366372</v>
      </c>
      <c r="L280" s="40">
        <f t="shared" si="121"/>
        <v>2.4491750786633628</v>
      </c>
      <c r="M280" s="10">
        <f t="shared" si="138"/>
        <v>6.2861920520186416</v>
      </c>
      <c r="N280" s="10">
        <f t="shared" si="110"/>
        <v>17.20418640980624</v>
      </c>
      <c r="O280" s="10">
        <f t="shared" si="111"/>
        <v>-0.14810000000000001</v>
      </c>
      <c r="P280" s="10">
        <f t="shared" si="139"/>
        <v>13.103669454532435</v>
      </c>
      <c r="Q280" s="42">
        <f t="shared" si="140"/>
        <v>0.39226125045184629</v>
      </c>
      <c r="R280" s="4">
        <f t="shared" si="141"/>
        <v>460611.81959527073</v>
      </c>
      <c r="S280">
        <f t="shared" si="122"/>
        <v>4.6061181959527071E-4</v>
      </c>
      <c r="T280" s="41">
        <f t="shared" si="123"/>
        <v>3.1208154676151955E-4</v>
      </c>
      <c r="U280" s="42">
        <f t="shared" si="142"/>
        <v>0.82221512856853796</v>
      </c>
      <c r="V280" s="42">
        <f t="shared" si="143"/>
        <v>0.96458141584440726</v>
      </c>
      <c r="W280" s="42">
        <f t="shared" si="144"/>
        <v>0.95229642796005742</v>
      </c>
      <c r="X280" s="42">
        <f t="shared" si="145"/>
        <v>1.2284987884349841E-2</v>
      </c>
      <c r="Y280" s="42">
        <f t="shared" si="119"/>
        <v>6.2624172162947262E-3</v>
      </c>
      <c r="Z280" s="10">
        <f t="shared" si="146"/>
        <v>20.066605287239938</v>
      </c>
      <c r="AA280">
        <f t="shared" si="124"/>
        <v>6288243.4111877205</v>
      </c>
      <c r="AB280" s="10">
        <f t="shared" si="125"/>
        <v>6.2882434111877208</v>
      </c>
      <c r="AC280" s="10">
        <f t="shared" si="126"/>
        <v>6.1872434111877208</v>
      </c>
      <c r="AD280" s="3">
        <f t="shared" si="127"/>
        <v>897.3521988669645</v>
      </c>
      <c r="AI280" s="94">
        <f t="shared" si="128"/>
        <v>0.95229642796005742</v>
      </c>
    </row>
    <row r="281" spans="2:35">
      <c r="B281" s="39">
        <f t="shared" si="129"/>
        <v>253</v>
      </c>
      <c r="C281" s="42">
        <f t="shared" si="130"/>
        <v>4.7627098321338694</v>
      </c>
      <c r="D281" s="10">
        <f t="shared" si="131"/>
        <v>10.937290167866152</v>
      </c>
      <c r="E281" s="40">
        <f t="shared" si="132"/>
        <v>24.525419664267694</v>
      </c>
      <c r="F281" s="40">
        <f t="shared" si="133"/>
        <v>46.4</v>
      </c>
      <c r="G281" s="3">
        <f t="shared" si="134"/>
        <v>377.37290167865973</v>
      </c>
      <c r="H281" s="3">
        <f t="shared" si="135"/>
        <v>134.69012151470801</v>
      </c>
      <c r="I281">
        <f t="shared" si="120"/>
        <v>1.3469012151470802E-4</v>
      </c>
      <c r="J281" s="4">
        <f t="shared" si="136"/>
        <v>479.71036733350411</v>
      </c>
      <c r="K281" s="40">
        <f t="shared" si="137"/>
        <v>3.5615853778936586</v>
      </c>
      <c r="L281" s="40">
        <f t="shared" si="121"/>
        <v>2.4384146221063414</v>
      </c>
      <c r="M281" s="10">
        <f t="shared" si="138"/>
        <v>6.2882434111877208</v>
      </c>
      <c r="N281" s="10">
        <f t="shared" si="110"/>
        <v>17.20418640980624</v>
      </c>
      <c r="O281" s="10">
        <f t="shared" si="111"/>
        <v>-0.14810000000000001</v>
      </c>
      <c r="P281" s="10">
        <f t="shared" si="139"/>
        <v>13.103036283984702</v>
      </c>
      <c r="Q281" s="42">
        <f t="shared" si="140"/>
        <v>0.39369793578492202</v>
      </c>
      <c r="R281" s="4">
        <f t="shared" si="141"/>
        <v>459835.22488965414</v>
      </c>
      <c r="S281">
        <f t="shared" si="122"/>
        <v>4.5983522488965412E-4</v>
      </c>
      <c r="T281" s="41">
        <f t="shared" si="123"/>
        <v>3.1285814146713613E-4</v>
      </c>
      <c r="U281" s="42">
        <f t="shared" si="142"/>
        <v>0.82082886818927714</v>
      </c>
      <c r="V281" s="42">
        <f t="shared" si="143"/>
        <v>0.96490188028372426</v>
      </c>
      <c r="W281" s="42">
        <f t="shared" si="144"/>
        <v>0.95261226326359338</v>
      </c>
      <c r="X281" s="42">
        <f t="shared" si="145"/>
        <v>1.2289617020130872E-2</v>
      </c>
      <c r="Y281" s="42">
        <f t="shared" si="119"/>
        <v>6.2800735288166664E-3</v>
      </c>
      <c r="Z281" s="10">
        <f t="shared" si="146"/>
        <v>20.073230312519613</v>
      </c>
      <c r="AA281">
        <f t="shared" si="124"/>
        <v>6290286.1405594237</v>
      </c>
      <c r="AB281" s="10">
        <f t="shared" si="125"/>
        <v>6.2902861405594237</v>
      </c>
      <c r="AC281" s="10">
        <f t="shared" si="126"/>
        <v>6.1892861405594237</v>
      </c>
      <c r="AD281" s="3">
        <f t="shared" si="127"/>
        <v>897.64846128490558</v>
      </c>
      <c r="AI281" s="94">
        <f t="shared" si="128"/>
        <v>0.95261226326359338</v>
      </c>
    </row>
    <row r="282" spans="2:35">
      <c r="B282" s="39">
        <f t="shared" si="129"/>
        <v>254</v>
      </c>
      <c r="C282" s="42">
        <f t="shared" si="130"/>
        <v>4.7815347721818293</v>
      </c>
      <c r="D282" s="10">
        <f t="shared" si="131"/>
        <v>10.918465227818192</v>
      </c>
      <c r="E282" s="40">
        <f t="shared" si="132"/>
        <v>24.563069544363614</v>
      </c>
      <c r="F282" s="40">
        <f t="shared" si="133"/>
        <v>46.4</v>
      </c>
      <c r="G282" s="3">
        <f t="shared" si="134"/>
        <v>377.18465227818012</v>
      </c>
      <c r="H282" s="3">
        <f t="shared" si="135"/>
        <v>134.69012151470801</v>
      </c>
      <c r="I282">
        <f t="shared" si="120"/>
        <v>1.3469012151470802E-4</v>
      </c>
      <c r="J282" s="4">
        <f t="shared" si="136"/>
        <v>481.16192115967692</v>
      </c>
      <c r="K282" s="40">
        <f t="shared" si="137"/>
        <v>3.5723623659151169</v>
      </c>
      <c r="L282" s="40">
        <f t="shared" si="121"/>
        <v>2.4276376340848831</v>
      </c>
      <c r="M282" s="10">
        <f t="shared" si="138"/>
        <v>6.2902861405594237</v>
      </c>
      <c r="N282" s="10">
        <f t="shared" si="110"/>
        <v>17.20418640980624</v>
      </c>
      <c r="O282" s="10">
        <f t="shared" si="111"/>
        <v>-0.14810000000000001</v>
      </c>
      <c r="P282" s="10">
        <f t="shared" si="139"/>
        <v>13.102406012708034</v>
      </c>
      <c r="Q282" s="42">
        <f t="shared" si="140"/>
        <v>0.3951346902275566</v>
      </c>
      <c r="R282" s="4">
        <f t="shared" si="141"/>
        <v>459058.33600523206</v>
      </c>
      <c r="S282">
        <f t="shared" si="122"/>
        <v>4.5905833600523208E-4</v>
      </c>
      <c r="T282" s="41">
        <f t="shared" si="123"/>
        <v>3.1363503035155817E-4</v>
      </c>
      <c r="U282" s="42">
        <f t="shared" si="142"/>
        <v>0.81944208268613949</v>
      </c>
      <c r="V282" s="42">
        <f t="shared" si="143"/>
        <v>0.9652209605106159</v>
      </c>
      <c r="W282" s="42">
        <f t="shared" si="144"/>
        <v>0.95292676988967751</v>
      </c>
      <c r="X282" s="42">
        <f t="shared" si="145"/>
        <v>1.2294190620938394E-2</v>
      </c>
      <c r="Y282" s="42">
        <f t="shared" si="119"/>
        <v>6.2977372618098961E-3</v>
      </c>
      <c r="Z282" s="10">
        <f t="shared" si="146"/>
        <v>20.079827354586854</v>
      </c>
      <c r="AA282">
        <f t="shared" si="124"/>
        <v>6292320.2417180203</v>
      </c>
      <c r="AB282" s="10">
        <f t="shared" si="125"/>
        <v>6.29232024171802</v>
      </c>
      <c r="AC282" s="10">
        <f t="shared" si="126"/>
        <v>6.19132024171802</v>
      </c>
      <c r="AD282" s="3">
        <f t="shared" si="127"/>
        <v>897.94347233038729</v>
      </c>
      <c r="AI282" s="94">
        <f t="shared" si="128"/>
        <v>0.95292676988967751</v>
      </c>
    </row>
    <row r="283" spans="2:35">
      <c r="B283" s="39">
        <f t="shared" si="129"/>
        <v>255</v>
      </c>
      <c r="C283" s="42">
        <f t="shared" si="130"/>
        <v>4.8003597122297892</v>
      </c>
      <c r="D283" s="10">
        <f t="shared" si="131"/>
        <v>10.899640287770232</v>
      </c>
      <c r="E283" s="40">
        <f t="shared" si="132"/>
        <v>24.600719424459534</v>
      </c>
      <c r="F283" s="40">
        <f t="shared" si="133"/>
        <v>46.4</v>
      </c>
      <c r="G283" s="3">
        <f t="shared" si="134"/>
        <v>376.99640287770052</v>
      </c>
      <c r="H283" s="3">
        <f t="shared" si="135"/>
        <v>134.69012151470801</v>
      </c>
      <c r="I283">
        <f t="shared" si="120"/>
        <v>1.3469012151470802E-4</v>
      </c>
      <c r="J283" s="4">
        <f t="shared" si="136"/>
        <v>482.61570161080363</v>
      </c>
      <c r="K283" s="40">
        <f t="shared" si="137"/>
        <v>3.583155885401013</v>
      </c>
      <c r="L283" s="40">
        <f t="shared" si="121"/>
        <v>2.416844114598987</v>
      </c>
      <c r="M283" s="10">
        <f t="shared" si="138"/>
        <v>6.29232024171802</v>
      </c>
      <c r="N283" s="10">
        <f t="shared" si="110"/>
        <v>17.20418640980624</v>
      </c>
      <c r="O283" s="10">
        <f t="shared" si="111"/>
        <v>-0.14810000000000001</v>
      </c>
      <c r="P283" s="10">
        <f t="shared" si="139"/>
        <v>13.101778637071192</v>
      </c>
      <c r="Q283" s="42">
        <f t="shared" si="140"/>
        <v>0.396571513468845</v>
      </c>
      <c r="R283" s="4">
        <f t="shared" si="141"/>
        <v>458281.15419948689</v>
      </c>
      <c r="S283">
        <f t="shared" si="122"/>
        <v>4.5828115419948689E-4</v>
      </c>
      <c r="T283" s="41">
        <f t="shared" si="123"/>
        <v>3.1441221215730336E-4</v>
      </c>
      <c r="U283" s="42">
        <f t="shared" si="142"/>
        <v>0.81805477430379414</v>
      </c>
      <c r="V283" s="42">
        <f t="shared" si="143"/>
        <v>0.96553865672533545</v>
      </c>
      <c r="W283" s="42">
        <f t="shared" si="144"/>
        <v>0.95323994808222989</v>
      </c>
      <c r="X283" s="42">
        <f t="shared" si="145"/>
        <v>1.229870864310556E-2</v>
      </c>
      <c r="Y283" s="42">
        <f t="shared" si="119"/>
        <v>6.3154083322261448E-3</v>
      </c>
      <c r="Z283" s="10">
        <f t="shared" si="146"/>
        <v>20.086396418554148</v>
      </c>
      <c r="AA283">
        <f t="shared" si="124"/>
        <v>6294345.7162398696</v>
      </c>
      <c r="AB283" s="10">
        <f t="shared" si="125"/>
        <v>6.2943457162398699</v>
      </c>
      <c r="AC283" s="10">
        <f t="shared" si="126"/>
        <v>6.19334571623987</v>
      </c>
      <c r="AD283" s="3">
        <f t="shared" si="127"/>
        <v>898.23723223203331</v>
      </c>
      <c r="AI283" s="94">
        <f t="shared" si="128"/>
        <v>0.95323994808222989</v>
      </c>
    </row>
    <row r="284" spans="2:35">
      <c r="B284" s="39">
        <f t="shared" si="129"/>
        <v>256</v>
      </c>
      <c r="C284" s="42">
        <f t="shared" si="130"/>
        <v>4.8191846522777491</v>
      </c>
      <c r="D284" s="10">
        <f t="shared" si="131"/>
        <v>10.880815347722272</v>
      </c>
      <c r="E284" s="40">
        <f t="shared" si="132"/>
        <v>24.638369304555454</v>
      </c>
      <c r="F284" s="40">
        <f t="shared" si="133"/>
        <v>46.4</v>
      </c>
      <c r="G284" s="3">
        <f t="shared" si="134"/>
        <v>376.80815347722091</v>
      </c>
      <c r="H284" s="3">
        <f t="shared" si="135"/>
        <v>134.69012151470801</v>
      </c>
      <c r="I284">
        <f t="shared" si="120"/>
        <v>1.3469012151470802E-4</v>
      </c>
      <c r="J284" s="4">
        <f t="shared" si="136"/>
        <v>484.07170868688399</v>
      </c>
      <c r="K284" s="40">
        <f t="shared" si="137"/>
        <v>3.5939659363513448</v>
      </c>
      <c r="L284" s="40">
        <f t="shared" si="121"/>
        <v>2.4060340636486552</v>
      </c>
      <c r="M284" s="10">
        <f t="shared" si="138"/>
        <v>6.2943457162398699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17.20418640980624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-0.14810000000000001</v>
      </c>
      <c r="P284" s="10">
        <f t="shared" si="139"/>
        <v>13.101154153462973</v>
      </c>
      <c r="Q284" s="42">
        <f t="shared" si="140"/>
        <v>0.39800840519818809</v>
      </c>
      <c r="R284" s="4">
        <f t="shared" si="141"/>
        <v>457503.68072990113</v>
      </c>
      <c r="S284">
        <f t="shared" si="122"/>
        <v>4.5750368072990111E-4</v>
      </c>
      <c r="T284" s="41">
        <f t="shared" si="123"/>
        <v>3.1518968562688915E-4</v>
      </c>
      <c r="U284" s="42">
        <f t="shared" si="142"/>
        <v>0.81666694528691008</v>
      </c>
      <c r="V284" s="42">
        <f t="shared" si="143"/>
        <v>0.96585496912738489</v>
      </c>
      <c r="W284" s="42">
        <f t="shared" si="144"/>
        <v>0.95355179808395318</v>
      </c>
      <c r="X284" s="42">
        <f t="shared" si="145"/>
        <v>1.2303171043431704E-2</v>
      </c>
      <c r="Y284" s="42">
        <f t="shared" si="119"/>
        <v>6.3330866569431448E-3</v>
      </c>
      <c r="Z284" s="10">
        <f t="shared" si="146"/>
        <v>20.09293750950987</v>
      </c>
      <c r="AA284">
        <f t="shared" si="124"/>
        <v>6296362.5656938972</v>
      </c>
      <c r="AB284" s="10">
        <f t="shared" si="125"/>
        <v>6.2963625656938973</v>
      </c>
      <c r="AC284" s="10">
        <f t="shared" si="126"/>
        <v>6.1953625656938973</v>
      </c>
      <c r="AD284" s="3">
        <f t="shared" si="127"/>
        <v>898.52974121738896</v>
      </c>
      <c r="AI284" s="94">
        <f t="shared" si="128"/>
        <v>0.95355179808395318</v>
      </c>
    </row>
    <row r="285" spans="2:35">
      <c r="B285" s="39">
        <f t="shared" si="129"/>
        <v>257</v>
      </c>
      <c r="C285" s="42">
        <f t="shared" si="130"/>
        <v>4.8380095923257089</v>
      </c>
      <c r="D285" s="10">
        <f t="shared" si="131"/>
        <v>10.861990407674313</v>
      </c>
      <c r="E285" s="40">
        <f t="shared" si="132"/>
        <v>24.676019184651373</v>
      </c>
      <c r="F285" s="40">
        <f t="shared" si="133"/>
        <v>46.4</v>
      </c>
      <c r="G285" s="3">
        <f t="shared" si="134"/>
        <v>376.61990407674131</v>
      </c>
      <c r="H285" s="3">
        <f t="shared" si="135"/>
        <v>134.69012151470801</v>
      </c>
      <c r="I285">
        <f t="shared" si="120"/>
        <v>1.3469012151470802E-4</v>
      </c>
      <c r="J285" s="4">
        <f t="shared" si="136"/>
        <v>485.52994238791803</v>
      </c>
      <c r="K285" s="40">
        <f t="shared" si="137"/>
        <v>3.6047925187661125</v>
      </c>
      <c r="L285" s="40">
        <f t="shared" si="121"/>
        <v>2.3952074812338875</v>
      </c>
      <c r="M285" s="10">
        <f t="shared" si="138"/>
        <v>6.2963625656938973</v>
      </c>
      <c r="N285" s="10">
        <f t="shared" si="147"/>
        <v>17.20418640980624</v>
      </c>
      <c r="O285" s="10">
        <f t="shared" si="148"/>
        <v>-0.14810000000000001</v>
      </c>
      <c r="P285" s="10">
        <f t="shared" si="139"/>
        <v>13.100532558292013</v>
      </c>
      <c r="Q285" s="42">
        <f t="shared" si="140"/>
        <v>0.39944536510529083</v>
      </c>
      <c r="R285" s="4">
        <f t="shared" si="141"/>
        <v>456725.91685395723</v>
      </c>
      <c r="S285">
        <f t="shared" si="122"/>
        <v>4.5672591685395723E-4</v>
      </c>
      <c r="T285" s="41">
        <f t="shared" si="123"/>
        <v>3.1596744950283302E-4</v>
      </c>
      <c r="U285" s="42">
        <f t="shared" si="142"/>
        <v>0.81527859788015633</v>
      </c>
      <c r="V285" s="42">
        <f t="shared" si="143"/>
        <v>0.96616989791524355</v>
      </c>
      <c r="W285" s="42">
        <f t="shared" si="144"/>
        <v>0.95386232013640526</v>
      </c>
      <c r="X285" s="42">
        <f t="shared" si="145"/>
        <v>1.2307577778838286E-2</v>
      </c>
      <c r="Y285" s="42">
        <f t="shared" si="119"/>
        <v>6.3507721527648843E-3</v>
      </c>
      <c r="Z285" s="10">
        <f t="shared" si="146"/>
        <v>20.099450632518217</v>
      </c>
      <c r="AA285">
        <f t="shared" si="124"/>
        <v>6298370.7916415753</v>
      </c>
      <c r="AB285" s="10">
        <f t="shared" si="125"/>
        <v>6.2983707916415757</v>
      </c>
      <c r="AC285" s="10">
        <f t="shared" si="126"/>
        <v>6.1973707916415757</v>
      </c>
      <c r="AD285" s="3">
        <f t="shared" si="127"/>
        <v>898.82099951291877</v>
      </c>
      <c r="AI285" s="94">
        <f t="shared" si="128"/>
        <v>0.95386232013640526</v>
      </c>
    </row>
    <row r="286" spans="2:35">
      <c r="B286" s="39">
        <f t="shared" si="129"/>
        <v>258</v>
      </c>
      <c r="C286" s="42">
        <f t="shared" si="130"/>
        <v>4.8568345323736688</v>
      </c>
      <c r="D286" s="10">
        <f t="shared" si="131"/>
        <v>10.843165467626353</v>
      </c>
      <c r="E286" s="40">
        <f t="shared" si="132"/>
        <v>24.713669064747293</v>
      </c>
      <c r="F286" s="40">
        <f t="shared" si="133"/>
        <v>46.4</v>
      </c>
      <c r="G286" s="3">
        <f t="shared" si="134"/>
        <v>376.4316546762617</v>
      </c>
      <c r="H286" s="3">
        <f t="shared" si="135"/>
        <v>134.69012151470801</v>
      </c>
      <c r="I286">
        <f t="shared" si="120"/>
        <v>1.3469012151470802E-4</v>
      </c>
      <c r="J286" s="4">
        <f t="shared" si="136"/>
        <v>486.99040271390618</v>
      </c>
      <c r="K286" s="40">
        <f t="shared" si="137"/>
        <v>3.615635632645319</v>
      </c>
      <c r="L286" s="40">
        <f t="shared" si="121"/>
        <v>2.384364367354681</v>
      </c>
      <c r="M286" s="10">
        <f t="shared" si="138"/>
        <v>6.2983707916415757</v>
      </c>
      <c r="N286" s="10">
        <f t="shared" si="147"/>
        <v>17.20418640980624</v>
      </c>
      <c r="O286" s="10">
        <f t="shared" si="148"/>
        <v>-0.14810000000000001</v>
      </c>
      <c r="P286" s="10">
        <f t="shared" si="139"/>
        <v>13.099913847986715</v>
      </c>
      <c r="Q286" s="42">
        <f t="shared" si="140"/>
        <v>0.40088239288016075</v>
      </c>
      <c r="R286" s="4">
        <f t="shared" si="141"/>
        <v>455947.86382913747</v>
      </c>
      <c r="S286">
        <f t="shared" si="122"/>
        <v>4.5594786382913746E-4</v>
      </c>
      <c r="T286" s="41">
        <f t="shared" si="123"/>
        <v>3.167455025276528E-4</v>
      </c>
      <c r="U286" s="42">
        <f t="shared" si="142"/>
        <v>0.81388973432820189</v>
      </c>
      <c r="V286" s="42">
        <f t="shared" si="143"/>
        <v>0.96648344328637581</v>
      </c>
      <c r="W286" s="42">
        <f t="shared" si="144"/>
        <v>0.9541715144799966</v>
      </c>
      <c r="X286" s="42">
        <f t="shared" si="145"/>
        <v>1.2311928806379213E-2</v>
      </c>
      <c r="Y286" s="42">
        <f t="shared" ref="Y286:Y349" si="149">IF((X286*(Q286-Q285)+Y285)&lt;0,0,X286*(Q286-Q285)+Y285)</f>
        <v>6.3684647364218722E-3</v>
      </c>
      <c r="Z286" s="10">
        <f t="shared" si="146"/>
        <v>20.105935792619146</v>
      </c>
      <c r="AA286">
        <f t="shared" si="124"/>
        <v>6300370.3956369013</v>
      </c>
      <c r="AB286" s="10">
        <f t="shared" si="125"/>
        <v>6.300370395636901</v>
      </c>
      <c r="AC286" s="10">
        <f t="shared" si="126"/>
        <v>6.1993703956369011</v>
      </c>
      <c r="AD286" s="3">
        <f t="shared" si="127"/>
        <v>899.11100734400304</v>
      </c>
      <c r="AI286" s="94">
        <f t="shared" si="128"/>
        <v>0.9541715144799966</v>
      </c>
    </row>
    <row r="287" spans="2:35">
      <c r="B287" s="39">
        <f t="shared" si="129"/>
        <v>259</v>
      </c>
      <c r="C287" s="42">
        <f t="shared" si="130"/>
        <v>4.8756594724216287</v>
      </c>
      <c r="D287" s="10">
        <f t="shared" si="131"/>
        <v>10.824340527578393</v>
      </c>
      <c r="E287" s="40">
        <f t="shared" si="132"/>
        <v>24.751318944843213</v>
      </c>
      <c r="F287" s="40">
        <f t="shared" si="133"/>
        <v>46.4</v>
      </c>
      <c r="G287" s="3">
        <f t="shared" si="134"/>
        <v>376.2434052757821</v>
      </c>
      <c r="H287" s="3">
        <f t="shared" si="135"/>
        <v>134.69012151470801</v>
      </c>
      <c r="I287">
        <f t="shared" si="120"/>
        <v>1.3469012151470802E-4</v>
      </c>
      <c r="J287" s="4">
        <f t="shared" si="136"/>
        <v>488.45308966484777</v>
      </c>
      <c r="K287" s="40">
        <f t="shared" si="137"/>
        <v>3.6264952779889597</v>
      </c>
      <c r="L287" s="40">
        <f t="shared" si="121"/>
        <v>2.3735047220110403</v>
      </c>
      <c r="M287" s="10">
        <f t="shared" si="138"/>
        <v>6.300370395636901</v>
      </c>
      <c r="N287" s="10">
        <f t="shared" si="147"/>
        <v>17.20418640980624</v>
      </c>
      <c r="O287" s="10">
        <f t="shared" si="148"/>
        <v>-0.14810000000000001</v>
      </c>
      <c r="P287" s="10">
        <f t="shared" si="139"/>
        <v>13.099298018995205</v>
      </c>
      <c r="Q287" s="42">
        <f t="shared" si="140"/>
        <v>0.40231948821310626</v>
      </c>
      <c r="R287" s="4">
        <f t="shared" si="141"/>
        <v>455169.52291292453</v>
      </c>
      <c r="S287">
        <f t="shared" si="122"/>
        <v>4.551695229129245E-4</v>
      </c>
      <c r="T287" s="41">
        <f t="shared" si="123"/>
        <v>3.1752384344386575E-4</v>
      </c>
      <c r="U287" s="42">
        <f t="shared" si="142"/>
        <v>0.81250035687571587</v>
      </c>
      <c r="V287" s="42">
        <f t="shared" si="143"/>
        <v>0.96679560543719667</v>
      </c>
      <c r="W287" s="42">
        <f t="shared" si="144"/>
        <v>0.9544793813539868</v>
      </c>
      <c r="X287" s="42">
        <f t="shared" si="145"/>
        <v>1.231622408320987E-2</v>
      </c>
      <c r="Y287" s="42">
        <f t="shared" si="149"/>
        <v>6.3861643245713643E-3</v>
      </c>
      <c r="Z287" s="10">
        <f t="shared" si="146"/>
        <v>20.112392994828301</v>
      </c>
      <c r="AA287">
        <f t="shared" si="124"/>
        <v>6302361.3792263726</v>
      </c>
      <c r="AB287" s="10">
        <f t="shared" si="125"/>
        <v>6.3023613792263724</v>
      </c>
      <c r="AC287" s="10">
        <f t="shared" si="126"/>
        <v>6.2013613792263724</v>
      </c>
      <c r="AD287" s="3">
        <f t="shared" si="127"/>
        <v>899.39976493493441</v>
      </c>
      <c r="AI287" s="94">
        <f t="shared" si="128"/>
        <v>0.9544793813539868</v>
      </c>
    </row>
    <row r="288" spans="2:35">
      <c r="B288" s="39">
        <f t="shared" si="129"/>
        <v>260</v>
      </c>
      <c r="C288" s="42">
        <f t="shared" si="130"/>
        <v>4.8944844124695885</v>
      </c>
      <c r="D288" s="10">
        <f t="shared" si="131"/>
        <v>10.805515587530433</v>
      </c>
      <c r="E288" s="40">
        <f t="shared" si="132"/>
        <v>24.788968824939133</v>
      </c>
      <c r="F288" s="40">
        <f t="shared" si="133"/>
        <v>46.4</v>
      </c>
      <c r="G288" s="3">
        <f t="shared" si="134"/>
        <v>376.05515587530249</v>
      </c>
      <c r="H288" s="3">
        <f t="shared" si="135"/>
        <v>134.69012151470801</v>
      </c>
      <c r="I288">
        <f t="shared" si="120"/>
        <v>1.3469012151470802E-4</v>
      </c>
      <c r="J288" s="4">
        <f t="shared" si="136"/>
        <v>489.91800324074347</v>
      </c>
      <c r="K288" s="40">
        <f t="shared" si="137"/>
        <v>3.637371454797039</v>
      </c>
      <c r="L288" s="40">
        <f t="shared" si="121"/>
        <v>2.362628545202961</v>
      </c>
      <c r="M288" s="10">
        <f t="shared" si="138"/>
        <v>6.3023613792263724</v>
      </c>
      <c r="N288" s="10">
        <f t="shared" si="147"/>
        <v>17.20418640980624</v>
      </c>
      <c r="O288" s="10">
        <f t="shared" si="148"/>
        <v>-0.14810000000000001</v>
      </c>
      <c r="P288" s="10">
        <f t="shared" si="139"/>
        <v>13.098685067785263</v>
      </c>
      <c r="Q288" s="42">
        <f t="shared" si="140"/>
        <v>0.40375665079473499</v>
      </c>
      <c r="R288" s="4">
        <f t="shared" si="141"/>
        <v>454390.89536280063</v>
      </c>
      <c r="S288">
        <f t="shared" si="122"/>
        <v>4.543908953628006E-4</v>
      </c>
      <c r="T288" s="41">
        <f t="shared" si="123"/>
        <v>3.1830247099398965E-4</v>
      </c>
      <c r="U288" s="42">
        <f t="shared" si="142"/>
        <v>0.81111046776736728</v>
      </c>
      <c r="V288" s="42">
        <f t="shared" si="143"/>
        <v>0.96710638456327147</v>
      </c>
      <c r="W288" s="42">
        <f t="shared" si="144"/>
        <v>0.95478592099648052</v>
      </c>
      <c r="X288" s="42">
        <f t="shared" si="145"/>
        <v>1.2320463566790951E-2</v>
      </c>
      <c r="Y288" s="42">
        <f t="shared" si="149"/>
        <v>6.4038708337978761E-3</v>
      </c>
      <c r="Z288" s="10">
        <f t="shared" si="146"/>
        <v>20.118822244137707</v>
      </c>
      <c r="AA288">
        <f t="shared" si="124"/>
        <v>6304343.7439492084</v>
      </c>
      <c r="AB288" s="10">
        <f t="shared" si="125"/>
        <v>6.3043437439492083</v>
      </c>
      <c r="AC288" s="10">
        <f t="shared" si="126"/>
        <v>6.2033437439492083</v>
      </c>
      <c r="AD288" s="3">
        <f t="shared" si="127"/>
        <v>899.68727250894972</v>
      </c>
      <c r="AI288" s="94">
        <f t="shared" si="128"/>
        <v>0.95478592099648052</v>
      </c>
    </row>
    <row r="289" spans="2:35">
      <c r="B289" s="39">
        <f t="shared" si="129"/>
        <v>261</v>
      </c>
      <c r="C289" s="42">
        <f t="shared" si="130"/>
        <v>4.9133093525175484</v>
      </c>
      <c r="D289" s="10">
        <f t="shared" si="131"/>
        <v>10.786690647482473</v>
      </c>
      <c r="E289" s="40">
        <f t="shared" si="132"/>
        <v>24.826618705035052</v>
      </c>
      <c r="F289" s="40">
        <f t="shared" si="133"/>
        <v>46.4</v>
      </c>
      <c r="G289" s="3">
        <f t="shared" si="134"/>
        <v>375.86690647482288</v>
      </c>
      <c r="H289" s="3">
        <f t="shared" si="135"/>
        <v>134.69012151470801</v>
      </c>
      <c r="I289">
        <f t="shared" si="120"/>
        <v>1.3469012151470802E-4</v>
      </c>
      <c r="J289" s="4">
        <f t="shared" si="136"/>
        <v>491.38514344159285</v>
      </c>
      <c r="K289" s="40">
        <f t="shared" si="137"/>
        <v>3.6482641630695549</v>
      </c>
      <c r="L289" s="40">
        <f t="shared" si="121"/>
        <v>2.3517358369304451</v>
      </c>
      <c r="M289" s="10">
        <f t="shared" si="138"/>
        <v>6.3043437439492083</v>
      </c>
      <c r="N289" s="10">
        <f t="shared" si="147"/>
        <v>17.20418640980624</v>
      </c>
      <c r="O289" s="10">
        <f t="shared" si="148"/>
        <v>-0.14810000000000001</v>
      </c>
      <c r="P289" s="10">
        <f t="shared" si="139"/>
        <v>13.098074990844216</v>
      </c>
      <c r="Q289" s="42">
        <f t="shared" si="140"/>
        <v>0.40519388031595233</v>
      </c>
      <c r="R289" s="4">
        <f t="shared" si="141"/>
        <v>453611.98243624833</v>
      </c>
      <c r="S289">
        <f t="shared" si="122"/>
        <v>4.5361198243624832E-4</v>
      </c>
      <c r="T289" s="41">
        <f t="shared" si="123"/>
        <v>3.1908138392054193E-4</v>
      </c>
      <c r="U289" s="42">
        <f t="shared" si="142"/>
        <v>0.80972006924782503</v>
      </c>
      <c r="V289" s="42">
        <f t="shared" si="143"/>
        <v>0.96741578085912949</v>
      </c>
      <c r="W289" s="42">
        <f t="shared" si="144"/>
        <v>0.95509113364446196</v>
      </c>
      <c r="X289" s="42">
        <f t="shared" si="145"/>
        <v>1.2324647214667528E-2</v>
      </c>
      <c r="Y289" s="42">
        <f t="shared" si="149"/>
        <v>6.4215841806133855E-3</v>
      </c>
      <c r="Z289" s="10">
        <f t="shared" si="146"/>
        <v>20.125223545515578</v>
      </c>
      <c r="AA289">
        <f t="shared" si="124"/>
        <v>6306317.4913372854</v>
      </c>
      <c r="AB289" s="10">
        <f t="shared" si="125"/>
        <v>6.3063174913372855</v>
      </c>
      <c r="AC289" s="10">
        <f t="shared" si="126"/>
        <v>6.2053174913372855</v>
      </c>
      <c r="AD289" s="3">
        <f t="shared" si="127"/>
        <v>899.97353028822124</v>
      </c>
      <c r="AI289" s="94">
        <f t="shared" si="128"/>
        <v>0.95509113364446196</v>
      </c>
    </row>
    <row r="290" spans="2:35">
      <c r="B290" s="39">
        <f t="shared" si="129"/>
        <v>262</v>
      </c>
      <c r="C290" s="42">
        <f t="shared" si="130"/>
        <v>4.9321342925655083</v>
      </c>
      <c r="D290" s="10">
        <f t="shared" si="131"/>
        <v>10.767865707434513</v>
      </c>
      <c r="E290" s="40">
        <f t="shared" si="132"/>
        <v>24.864268585130972</v>
      </c>
      <c r="F290" s="40">
        <f t="shared" si="133"/>
        <v>46.4</v>
      </c>
      <c r="G290" s="3">
        <f t="shared" si="134"/>
        <v>375.67865707434328</v>
      </c>
      <c r="H290" s="3">
        <f t="shared" si="135"/>
        <v>134.69012151470801</v>
      </c>
      <c r="I290">
        <f t="shared" si="120"/>
        <v>1.3469012151470802E-4</v>
      </c>
      <c r="J290" s="4">
        <f t="shared" si="136"/>
        <v>492.85451026739588</v>
      </c>
      <c r="K290" s="40">
        <f t="shared" si="137"/>
        <v>3.6591734028065059</v>
      </c>
      <c r="L290" s="40">
        <f t="shared" si="121"/>
        <v>2.3408265971934941</v>
      </c>
      <c r="M290" s="10">
        <f t="shared" si="138"/>
        <v>6.3063174913372855</v>
      </c>
      <c r="N290" s="10">
        <f t="shared" si="147"/>
        <v>17.20418640980624</v>
      </c>
      <c r="O290" s="10">
        <f t="shared" si="148"/>
        <v>-0.14810000000000001</v>
      </c>
      <c r="P290" s="10">
        <f t="shared" si="139"/>
        <v>13.097467784678869</v>
      </c>
      <c r="Q290" s="42">
        <f t="shared" si="140"/>
        <v>0.40663117646795977</v>
      </c>
      <c r="R290" s="4">
        <f t="shared" si="141"/>
        <v>452832.7853907501</v>
      </c>
      <c r="S290">
        <f t="shared" si="122"/>
        <v>4.5283278539075012E-4</v>
      </c>
      <c r="T290" s="41">
        <f t="shared" si="123"/>
        <v>3.1986058096604013E-4</v>
      </c>
      <c r="U290" s="42">
        <f t="shared" si="142"/>
        <v>0.80832916356175843</v>
      </c>
      <c r="V290" s="42">
        <f t="shared" si="143"/>
        <v>0.9677237945178826</v>
      </c>
      <c r="W290" s="42">
        <f t="shared" si="144"/>
        <v>0.95539501953378514</v>
      </c>
      <c r="X290" s="42">
        <f t="shared" si="145"/>
        <v>1.2328774984097457E-2</v>
      </c>
      <c r="Y290" s="42">
        <f t="shared" si="149"/>
        <v>6.4393042814569947E-3</v>
      </c>
      <c r="Z290" s="10">
        <f t="shared" si="146"/>
        <v>20.131596903904395</v>
      </c>
      <c r="AA290">
        <f t="shared" si="124"/>
        <v>6308282.6229145443</v>
      </c>
      <c r="AB290" s="10">
        <f t="shared" si="125"/>
        <v>6.3082826229145441</v>
      </c>
      <c r="AC290" s="10">
        <f t="shared" si="126"/>
        <v>6.2072826229145441</v>
      </c>
      <c r="AD290" s="3">
        <f t="shared" si="127"/>
        <v>900.25853849377006</v>
      </c>
      <c r="AI290" s="94">
        <f t="shared" si="128"/>
        <v>0.95539501953378514</v>
      </c>
    </row>
    <row r="291" spans="2:35">
      <c r="B291" s="39">
        <f t="shared" si="129"/>
        <v>263</v>
      </c>
      <c r="C291" s="42">
        <f t="shared" si="130"/>
        <v>4.9509592326134682</v>
      </c>
      <c r="D291" s="10">
        <f t="shared" si="131"/>
        <v>10.749040767386553</v>
      </c>
      <c r="E291" s="40">
        <f t="shared" si="132"/>
        <v>24.901918465226892</v>
      </c>
      <c r="F291" s="40">
        <f t="shared" si="133"/>
        <v>46.4</v>
      </c>
      <c r="G291" s="3">
        <f t="shared" si="134"/>
        <v>375.49040767386367</v>
      </c>
      <c r="H291" s="3">
        <f t="shared" si="135"/>
        <v>134.69012151470801</v>
      </c>
      <c r="I291">
        <f t="shared" si="120"/>
        <v>1.3469012151470802E-4</v>
      </c>
      <c r="J291" s="4">
        <f t="shared" si="136"/>
        <v>494.32610371815304</v>
      </c>
      <c r="K291" s="40">
        <f t="shared" si="137"/>
        <v>3.6700991740078961</v>
      </c>
      <c r="L291" s="40">
        <f t="shared" si="121"/>
        <v>2.3299008259921039</v>
      </c>
      <c r="M291" s="10">
        <f t="shared" si="138"/>
        <v>6.3082826229145441</v>
      </c>
      <c r="N291" s="10">
        <f t="shared" si="147"/>
        <v>17.20418640980624</v>
      </c>
      <c r="O291" s="10">
        <f t="shared" si="148"/>
        <v>-0.14810000000000001</v>
      </c>
      <c r="P291" s="10">
        <f t="shared" si="139"/>
        <v>13.096863445815643</v>
      </c>
      <c r="Q291" s="42">
        <f t="shared" si="140"/>
        <v>0.40806853894225315</v>
      </c>
      <c r="R291" s="4">
        <f t="shared" si="141"/>
        <v>452053.30548378819</v>
      </c>
      <c r="S291">
        <f t="shared" si="122"/>
        <v>4.5205330548378817E-4</v>
      </c>
      <c r="T291" s="41">
        <f t="shared" si="123"/>
        <v>3.2064006087300208E-4</v>
      </c>
      <c r="U291" s="42">
        <f t="shared" si="142"/>
        <v>0.80693775295383607</v>
      </c>
      <c r="V291" s="42">
        <f t="shared" si="143"/>
        <v>0.96803042573265363</v>
      </c>
      <c r="W291" s="42">
        <f t="shared" si="144"/>
        <v>0.95569757889908147</v>
      </c>
      <c r="X291" s="42">
        <f t="shared" si="145"/>
        <v>1.2332846833572164E-2</v>
      </c>
      <c r="Y291" s="42">
        <f t="shared" si="149"/>
        <v>6.4570310526967795E-3</v>
      </c>
      <c r="Z291" s="10">
        <f t="shared" si="146"/>
        <v>20.137942324225843</v>
      </c>
      <c r="AA291">
        <f t="shared" si="124"/>
        <v>6310239.1401985148</v>
      </c>
      <c r="AB291" s="10">
        <f t="shared" si="125"/>
        <v>6.3102391401985152</v>
      </c>
      <c r="AC291" s="10">
        <f t="shared" si="126"/>
        <v>6.2092391401985152</v>
      </c>
      <c r="AD291" s="3">
        <f t="shared" si="127"/>
        <v>900.54229734568742</v>
      </c>
      <c r="AI291" s="94">
        <f t="shared" si="128"/>
        <v>0.95569757889908147</v>
      </c>
    </row>
    <row r="292" spans="2:35">
      <c r="B292" s="39">
        <f t="shared" si="129"/>
        <v>264</v>
      </c>
      <c r="C292" s="42">
        <f t="shared" si="130"/>
        <v>4.969784172661428</v>
      </c>
      <c r="D292" s="10">
        <f t="shared" si="131"/>
        <v>10.730215827338593</v>
      </c>
      <c r="E292" s="40">
        <f t="shared" si="132"/>
        <v>24.939568345322812</v>
      </c>
      <c r="F292" s="40">
        <f t="shared" si="133"/>
        <v>46.4</v>
      </c>
      <c r="G292" s="3">
        <f t="shared" si="134"/>
        <v>375.30215827338407</v>
      </c>
      <c r="H292" s="3">
        <f t="shared" si="135"/>
        <v>134.69012151470801</v>
      </c>
      <c r="I292">
        <f t="shared" si="120"/>
        <v>1.3469012151470802E-4</v>
      </c>
      <c r="J292" s="4">
        <f t="shared" si="136"/>
        <v>495.79992379386385</v>
      </c>
      <c r="K292" s="40">
        <f t="shared" si="137"/>
        <v>3.6810414766737223</v>
      </c>
      <c r="L292" s="40">
        <f t="shared" si="121"/>
        <v>2.3189585233262777</v>
      </c>
      <c r="M292" s="10">
        <f t="shared" si="138"/>
        <v>6.3102391401985152</v>
      </c>
      <c r="N292" s="10">
        <f t="shared" si="147"/>
        <v>17.20418640980624</v>
      </c>
      <c r="O292" s="10">
        <f t="shared" si="148"/>
        <v>-0.14810000000000001</v>
      </c>
      <c r="P292" s="10">
        <f t="shared" si="139"/>
        <v>13.096261970800038</v>
      </c>
      <c r="Q292" s="42">
        <f t="shared" si="140"/>
        <v>0.40950596743062129</v>
      </c>
      <c r="R292" s="4">
        <f t="shared" si="141"/>
        <v>451273.54397284519</v>
      </c>
      <c r="S292">
        <f t="shared" si="122"/>
        <v>4.512735439728452E-4</v>
      </c>
      <c r="T292" s="41">
        <f t="shared" si="123"/>
        <v>3.2141982238394505E-4</v>
      </c>
      <c r="U292" s="42">
        <f t="shared" si="142"/>
        <v>0.80554583966872739</v>
      </c>
      <c r="V292" s="42">
        <f t="shared" si="143"/>
        <v>0.96833567469423643</v>
      </c>
      <c r="W292" s="42">
        <f t="shared" si="144"/>
        <v>0.95599881197399617</v>
      </c>
      <c r="X292" s="42">
        <f t="shared" si="145"/>
        <v>1.233686272024026E-2</v>
      </c>
      <c r="Y292" s="42">
        <f t="shared" si="149"/>
        <v>6.4747644106279397E-3</v>
      </c>
      <c r="Z292" s="10">
        <f t="shared" si="146"/>
        <v>20.144259811374205</v>
      </c>
      <c r="AA292">
        <f t="shared" si="124"/>
        <v>6312187.0446982766</v>
      </c>
      <c r="AB292" s="10">
        <f t="shared" si="125"/>
        <v>6.3121870446982768</v>
      </c>
      <c r="AC292" s="10">
        <f t="shared" si="126"/>
        <v>6.2111870446982769</v>
      </c>
      <c r="AD292" s="3">
        <f t="shared" si="127"/>
        <v>900.82480706283923</v>
      </c>
      <c r="AI292" s="94">
        <f t="shared" si="128"/>
        <v>0.95599881197399617</v>
      </c>
    </row>
    <row r="293" spans="2:35">
      <c r="B293" s="39">
        <f t="shared" si="129"/>
        <v>265</v>
      </c>
      <c r="C293" s="42">
        <f t="shared" si="130"/>
        <v>4.9886091127093879</v>
      </c>
      <c r="D293" s="10">
        <f t="shared" si="131"/>
        <v>10.711390887290634</v>
      </c>
      <c r="E293" s="40">
        <f t="shared" si="132"/>
        <v>24.977218225418731</v>
      </c>
      <c r="F293" s="40">
        <f t="shared" si="133"/>
        <v>46.4</v>
      </c>
      <c r="G293" s="3">
        <f t="shared" si="134"/>
        <v>375.11390887290446</v>
      </c>
      <c r="H293" s="3">
        <f t="shared" si="135"/>
        <v>134.69012151470801</v>
      </c>
      <c r="I293">
        <f t="shared" si="120"/>
        <v>1.3469012151470802E-4</v>
      </c>
      <c r="J293" s="4">
        <f t="shared" si="136"/>
        <v>497.27597049452856</v>
      </c>
      <c r="K293" s="40">
        <f t="shared" si="137"/>
        <v>3.6920003108039854</v>
      </c>
      <c r="L293" s="40">
        <f t="shared" si="121"/>
        <v>2.3079996891960146</v>
      </c>
      <c r="M293" s="10">
        <f t="shared" si="138"/>
        <v>6.3121870446982768</v>
      </c>
      <c r="N293" s="10">
        <f t="shared" si="147"/>
        <v>17.20418640980624</v>
      </c>
      <c r="O293" s="10">
        <f t="shared" si="148"/>
        <v>-0.14810000000000001</v>
      </c>
      <c r="P293" s="10">
        <f t="shared" si="139"/>
        <v>13.095663356197203</v>
      </c>
      <c r="Q293" s="42">
        <f t="shared" si="140"/>
        <v>0.41094346162514422</v>
      </c>
      <c r="R293" s="4">
        <f t="shared" si="141"/>
        <v>450493.50211540353</v>
      </c>
      <c r="S293">
        <f t="shared" si="122"/>
        <v>4.5049350211540356E-4</v>
      </c>
      <c r="T293" s="41">
        <f t="shared" si="123"/>
        <v>3.2219986424138669E-4</v>
      </c>
      <c r="U293" s="42">
        <f t="shared" si="142"/>
        <v>0.80415342595110106</v>
      </c>
      <c r="V293" s="42">
        <f t="shared" si="143"/>
        <v>0.96863954159371801</v>
      </c>
      <c r="W293" s="42">
        <f t="shared" si="144"/>
        <v>0.95629871899087271</v>
      </c>
      <c r="X293" s="42">
        <f t="shared" si="145"/>
        <v>1.2340822602845303E-2</v>
      </c>
      <c r="Y293" s="42">
        <f t="shared" si="149"/>
        <v>6.4925042714751675E-3</v>
      </c>
      <c r="Z293" s="10">
        <f t="shared" si="146"/>
        <v>20.150549370222866</v>
      </c>
      <c r="AA293">
        <f t="shared" si="124"/>
        <v>6314126.3379164673</v>
      </c>
      <c r="AB293" s="10">
        <f t="shared" si="125"/>
        <v>6.3141263379164672</v>
      </c>
      <c r="AC293" s="10">
        <f t="shared" si="126"/>
        <v>6.2131263379164672</v>
      </c>
      <c r="AD293" s="3">
        <f t="shared" si="127"/>
        <v>901.10606786315702</v>
      </c>
      <c r="AI293" s="94">
        <f t="shared" si="128"/>
        <v>0.95629871899087271</v>
      </c>
    </row>
    <row r="294" spans="2:35">
      <c r="B294" s="39">
        <f t="shared" si="129"/>
        <v>266</v>
      </c>
      <c r="C294" s="42">
        <f t="shared" si="130"/>
        <v>5.0074340527573478</v>
      </c>
      <c r="D294" s="10">
        <f t="shared" si="131"/>
        <v>10.692565947242674</v>
      </c>
      <c r="E294" s="40">
        <f t="shared" si="132"/>
        <v>25.014868105514651</v>
      </c>
      <c r="F294" s="40">
        <f t="shared" si="133"/>
        <v>46.4</v>
      </c>
      <c r="G294" s="3">
        <f t="shared" si="134"/>
        <v>374.92565947242485</v>
      </c>
      <c r="H294" s="3">
        <f t="shared" si="135"/>
        <v>134.69012151470801</v>
      </c>
      <c r="I294">
        <f t="shared" si="120"/>
        <v>1.3469012151470802E-4</v>
      </c>
      <c r="J294" s="4">
        <f t="shared" si="136"/>
        <v>498.75424382014694</v>
      </c>
      <c r="K294" s="40">
        <f t="shared" si="137"/>
        <v>3.702975676398685</v>
      </c>
      <c r="L294" s="40">
        <f t="shared" si="121"/>
        <v>2.297024323601315</v>
      </c>
      <c r="M294" s="10">
        <f t="shared" si="138"/>
        <v>6.3141263379164672</v>
      </c>
      <c r="N294" s="10">
        <f t="shared" si="147"/>
        <v>17.20418640980624</v>
      </c>
      <c r="O294" s="10">
        <f t="shared" si="148"/>
        <v>-0.14810000000000001</v>
      </c>
      <c r="P294" s="10">
        <f t="shared" si="139"/>
        <v>13.09506759859126</v>
      </c>
      <c r="Q294" s="42">
        <f t="shared" si="140"/>
        <v>0.4123810212181917</v>
      </c>
      <c r="R294" s="4">
        <f t="shared" si="141"/>
        <v>449713.18116894562</v>
      </c>
      <c r="S294">
        <f t="shared" si="122"/>
        <v>4.4971318116894564E-4</v>
      </c>
      <c r="T294" s="41">
        <f t="shared" si="123"/>
        <v>3.2298018518784461E-4</v>
      </c>
      <c r="U294" s="42">
        <f t="shared" si="142"/>
        <v>0.80276051404562643</v>
      </c>
      <c r="V294" s="42">
        <f t="shared" si="143"/>
        <v>0.96894202662013318</v>
      </c>
      <c r="W294" s="42">
        <f t="shared" si="144"/>
        <v>0.95659730018106359</v>
      </c>
      <c r="X294" s="42">
        <f t="shared" si="145"/>
        <v>1.2344726439069587E-2</v>
      </c>
      <c r="Y294" s="42">
        <f t="shared" si="149"/>
        <v>6.5102505513911987E-3</v>
      </c>
      <c r="Z294" s="10">
        <f t="shared" si="146"/>
        <v>20.15681100561897</v>
      </c>
      <c r="AA294">
        <f t="shared" si="124"/>
        <v>6316057.0213476326</v>
      </c>
      <c r="AB294" s="10">
        <f t="shared" si="125"/>
        <v>6.3160570213476328</v>
      </c>
      <c r="AC294" s="10">
        <f t="shared" si="126"/>
        <v>6.2150570213476328</v>
      </c>
      <c r="AD294" s="3">
        <f t="shared" si="127"/>
        <v>901.38607996339852</v>
      </c>
      <c r="AI294" s="94">
        <f t="shared" si="128"/>
        <v>0.95659730018106359</v>
      </c>
    </row>
    <row r="295" spans="2:35">
      <c r="B295" s="39">
        <f t="shared" si="129"/>
        <v>267</v>
      </c>
      <c r="C295" s="42">
        <f t="shared" si="130"/>
        <v>5.0262589928053076</v>
      </c>
      <c r="D295" s="10">
        <f t="shared" si="131"/>
        <v>10.673741007194714</v>
      </c>
      <c r="E295" s="40">
        <f t="shared" si="132"/>
        <v>25.052517985610571</v>
      </c>
      <c r="F295" s="40">
        <f t="shared" si="133"/>
        <v>46.4</v>
      </c>
      <c r="G295" s="3">
        <f t="shared" si="134"/>
        <v>374.73741007194525</v>
      </c>
      <c r="H295" s="3">
        <f t="shared" si="135"/>
        <v>134.69012151470801</v>
      </c>
      <c r="I295">
        <f t="shared" ref="I295:I358" si="150">H295/1000^2</f>
        <v>1.3469012151470802E-4</v>
      </c>
      <c r="J295" s="4">
        <f t="shared" si="136"/>
        <v>500.23474377071898</v>
      </c>
      <c r="K295" s="40">
        <f t="shared" si="137"/>
        <v>3.7139675734578197</v>
      </c>
      <c r="L295" s="40">
        <f t="shared" ref="L295:L358" si="151">IF((gstar-K295)&lt;0,0,gstar-K295)</f>
        <v>2.2860324265421803</v>
      </c>
      <c r="M295" s="10">
        <f t="shared" si="138"/>
        <v>6.3160570213476328</v>
      </c>
      <c r="N295" s="10">
        <f t="shared" si="147"/>
        <v>17.20418640980624</v>
      </c>
      <c r="O295" s="10">
        <f t="shared" si="148"/>
        <v>-0.14810000000000001</v>
      </c>
      <c r="P295" s="10">
        <f t="shared" si="139"/>
        <v>13.094474694585744</v>
      </c>
      <c r="Q295" s="42">
        <f t="shared" si="140"/>
        <v>0.41381864590242157</v>
      </c>
      <c r="R295" s="4">
        <f t="shared" si="141"/>
        <v>448932.58239095402</v>
      </c>
      <c r="S295">
        <f t="shared" ref="S295:S358" si="152">R295/1000^3</f>
        <v>4.4893258239095402E-4</v>
      </c>
      <c r="T295" s="41">
        <f t="shared" ref="T295:T358" si="153">(vc/1000^3-S295)</f>
        <v>3.2376078396583624E-4</v>
      </c>
      <c r="U295" s="42">
        <f t="shared" si="142"/>
        <v>0.80136710619697249</v>
      </c>
      <c r="V295" s="42">
        <f t="shared" si="143"/>
        <v>0.96924312996224427</v>
      </c>
      <c r="W295" s="42">
        <f t="shared" si="144"/>
        <v>0.95689455577467442</v>
      </c>
      <c r="X295" s="42">
        <f t="shared" si="145"/>
        <v>1.234857418756985E-2</v>
      </c>
      <c r="Y295" s="42">
        <f t="shared" si="149"/>
        <v>6.5280031664582926E-3</v>
      </c>
      <c r="Z295" s="10">
        <f t="shared" si="146"/>
        <v>20.163044722387188</v>
      </c>
      <c r="AA295">
        <f t="shared" ref="AA295:AA358" si="154">Z295*rat*to+patm*1000000</f>
        <v>6317979.0964793889</v>
      </c>
      <c r="AB295" s="10">
        <f t="shared" ref="AB295:AB358" si="155">AA295/1000000</f>
        <v>6.3179790964793892</v>
      </c>
      <c r="AC295" s="10">
        <f t="shared" ref="AC295:AC358" si="156">AB295-patm</f>
        <v>6.2169790964793892</v>
      </c>
      <c r="AD295" s="3">
        <f t="shared" ref="AD295:AD358" si="157">AC295*1000000/6895</f>
        <v>901.66484357931677</v>
      </c>
      <c r="AI295" s="94">
        <f t="shared" ref="AI295:AI358" si="158">($M295-patm)*1000000*$I295/SQRT(rat*to)*SQRT(k)*(2/(k+1))^((k+1)/2/(k-1))</f>
        <v>0.95689455577467442</v>
      </c>
    </row>
    <row r="296" spans="2:35">
      <c r="B296" s="39">
        <f t="shared" ref="B296:B359" si="159">1+B295</f>
        <v>268</v>
      </c>
      <c r="C296" s="42">
        <f t="shared" ref="C296:C359" si="160">xincp+C295</f>
        <v>5.0450839328532675</v>
      </c>
      <c r="D296" s="10">
        <f t="shared" ref="D296:D359" si="161">(F296-E296)/2</f>
        <v>10.654916067146754</v>
      </c>
      <c r="E296" s="40">
        <f t="shared" ref="E296:E359" si="162">E295+ci*2*xincp</f>
        <v>25.090167865706491</v>
      </c>
      <c r="F296" s="40">
        <f t="shared" ref="F296:F359" si="163">F295-osi*2*xincp</f>
        <v>46.4</v>
      </c>
      <c r="G296" s="3">
        <f t="shared" ref="G296:G359" si="164">G295-ei*n*2*xincp</f>
        <v>374.54916067146564</v>
      </c>
      <c r="H296" s="3">
        <f t="shared" ref="H296:H359" si="165">PI()/4*(dto+erate*(two-D296)/two)^2</f>
        <v>134.69012151470801</v>
      </c>
      <c r="I296">
        <f t="shared" si="150"/>
        <v>1.3469012151470802E-4</v>
      </c>
      <c r="J296" s="4">
        <f t="shared" ref="J296:J359" si="166">PI()/4*dc^2-PI()/4*(F296^2-E296^2)</f>
        <v>501.71747034624514</v>
      </c>
      <c r="K296" s="40">
        <f t="shared" ref="K296:K359" si="167">J296/H296</f>
        <v>3.7249760019813936</v>
      </c>
      <c r="L296" s="40">
        <f t="shared" si="151"/>
        <v>2.2750239980186064</v>
      </c>
      <c r="M296" s="10">
        <f t="shared" ref="M296:M359" si="168">AB295</f>
        <v>6.3179790964793892</v>
      </c>
      <c r="N296" s="10">
        <f t="shared" si="147"/>
        <v>17.20418640980624</v>
      </c>
      <c r="O296" s="10">
        <f t="shared" si="148"/>
        <v>-0.14810000000000001</v>
      </c>
      <c r="P296" s="10">
        <f t="shared" ref="P296:P359" si="169">(1+kv*L296)*N296*M296^O296</f>
        <v>13.093884640803191</v>
      </c>
      <c r="Q296" s="42">
        <f t="shared" ref="Q296:Q359" si="170">xincp/P296+Q295</f>
        <v>0.41525633537077827</v>
      </c>
      <c r="R296" s="4">
        <f t="shared" ref="R296:R359" si="171">PI()/4*(F296^2-E296^2)*G296</f>
        <v>448151.70703891088</v>
      </c>
      <c r="S296">
        <f t="shared" si="152"/>
        <v>4.4815170703891091E-4</v>
      </c>
      <c r="T296" s="41">
        <f t="shared" si="153"/>
        <v>3.2454165931787934E-4</v>
      </c>
      <c r="U296" s="42">
        <f t="shared" ref="U296:U359" si="172">rhopgrain*R296/1000^2</f>
        <v>0.79997320464980792</v>
      </c>
      <c r="V296" s="42">
        <f t="shared" ref="V296:V359" si="173">(U295-U296)/(Q296-Q295)</f>
        <v>0.969542851807776</v>
      </c>
      <c r="W296" s="42">
        <f t="shared" ref="W296:W359" si="174">IF(V296&lt;AI296,IF(AB295&gt;pbd,AI296,0),AI296)</f>
        <v>0.95719048600074486</v>
      </c>
      <c r="X296" s="42">
        <f t="shared" ref="X296:X359" si="175">V296-W296</f>
        <v>1.235236580703114E-2</v>
      </c>
      <c r="Y296" s="42">
        <f t="shared" si="149"/>
        <v>6.5457620326883504E-3</v>
      </c>
      <c r="Z296" s="10">
        <f t="shared" ref="Z296:Z359" si="176">Y296/T296</f>
        <v>20.169250525329208</v>
      </c>
      <c r="AA296">
        <f t="shared" si="154"/>
        <v>6319892.5647922661</v>
      </c>
      <c r="AB296" s="10">
        <f t="shared" si="155"/>
        <v>6.3198925647922657</v>
      </c>
      <c r="AC296" s="10">
        <f t="shared" si="156"/>
        <v>6.2188925647922657</v>
      </c>
      <c r="AD296" s="3">
        <f t="shared" si="157"/>
        <v>901.94235892563688</v>
      </c>
      <c r="AI296" s="94">
        <f t="shared" si="158"/>
        <v>0.95719048600074486</v>
      </c>
    </row>
    <row r="297" spans="2:35">
      <c r="B297" s="39">
        <f t="shared" si="159"/>
        <v>269</v>
      </c>
      <c r="C297" s="42">
        <f t="shared" si="160"/>
        <v>5.0639088729012274</v>
      </c>
      <c r="D297" s="10">
        <f t="shared" si="161"/>
        <v>10.636091127098794</v>
      </c>
      <c r="E297" s="40">
        <f t="shared" si="162"/>
        <v>25.12781774580241</v>
      </c>
      <c r="F297" s="40">
        <f t="shared" si="163"/>
        <v>46.4</v>
      </c>
      <c r="G297" s="3">
        <f t="shared" si="164"/>
        <v>374.36091127098604</v>
      </c>
      <c r="H297" s="3">
        <f t="shared" si="165"/>
        <v>134.69012151470801</v>
      </c>
      <c r="I297">
        <f t="shared" si="150"/>
        <v>1.3469012151470802E-4</v>
      </c>
      <c r="J297" s="4">
        <f t="shared" si="166"/>
        <v>503.20242354672496</v>
      </c>
      <c r="K297" s="40">
        <f t="shared" si="167"/>
        <v>3.7360009619694035</v>
      </c>
      <c r="L297" s="40">
        <f t="shared" si="151"/>
        <v>2.2639990380305965</v>
      </c>
      <c r="M297" s="10">
        <f t="shared" si="168"/>
        <v>6.3198925647922657</v>
      </c>
      <c r="N297" s="10">
        <f t="shared" si="147"/>
        <v>17.20418640980624</v>
      </c>
      <c r="O297" s="10">
        <f t="shared" si="148"/>
        <v>-0.14810000000000001</v>
      </c>
      <c r="P297" s="10">
        <f t="shared" si="169"/>
        <v>13.093297433885128</v>
      </c>
      <c r="Q297" s="42">
        <f t="shared" si="170"/>
        <v>0.4166940893164911</v>
      </c>
      <c r="R297" s="4">
        <f t="shared" si="171"/>
        <v>447370.5563702989</v>
      </c>
      <c r="S297">
        <f t="shared" si="152"/>
        <v>4.4737055637029889E-4</v>
      </c>
      <c r="T297" s="41">
        <f t="shared" si="153"/>
        <v>3.2532280998649136E-4</v>
      </c>
      <c r="U297" s="42">
        <f t="shared" si="172"/>
        <v>0.79857881164880207</v>
      </c>
      <c r="V297" s="42">
        <f t="shared" si="173"/>
        <v>0.96984119234291266</v>
      </c>
      <c r="W297" s="42">
        <f t="shared" si="174"/>
        <v>0.95748509108722279</v>
      </c>
      <c r="X297" s="42">
        <f t="shared" si="175"/>
        <v>1.2356101255689866E-2</v>
      </c>
      <c r="Y297" s="42">
        <f t="shared" si="149"/>
        <v>6.563527066022346E-3</v>
      </c>
      <c r="Z297" s="10">
        <f t="shared" si="176"/>
        <v>20.17542841922117</v>
      </c>
      <c r="AA297">
        <f t="shared" si="154"/>
        <v>6321797.4277589163</v>
      </c>
      <c r="AB297" s="10">
        <f t="shared" si="155"/>
        <v>6.3217974277589164</v>
      </c>
      <c r="AC297" s="10">
        <f t="shared" si="156"/>
        <v>6.2207974277589164</v>
      </c>
      <c r="AD297" s="3">
        <f t="shared" si="157"/>
        <v>902.21862621594141</v>
      </c>
      <c r="AI297" s="94">
        <f t="shared" si="158"/>
        <v>0.95748509108722279</v>
      </c>
    </row>
    <row r="298" spans="2:35">
      <c r="B298" s="39">
        <f t="shared" si="159"/>
        <v>270</v>
      </c>
      <c r="C298" s="42">
        <f t="shared" si="160"/>
        <v>5.0827338129491872</v>
      </c>
      <c r="D298" s="10">
        <f t="shared" si="161"/>
        <v>10.617266187050834</v>
      </c>
      <c r="E298" s="40">
        <f t="shared" si="162"/>
        <v>25.16546762589833</v>
      </c>
      <c r="F298" s="40">
        <f t="shared" si="163"/>
        <v>46.4</v>
      </c>
      <c r="G298" s="3">
        <f t="shared" si="164"/>
        <v>374.17266187050643</v>
      </c>
      <c r="H298" s="3">
        <f t="shared" si="165"/>
        <v>134.69012151470801</v>
      </c>
      <c r="I298">
        <f t="shared" si="150"/>
        <v>1.3469012151470802E-4</v>
      </c>
      <c r="J298" s="4">
        <f t="shared" si="166"/>
        <v>504.68960337215844</v>
      </c>
      <c r="K298" s="40">
        <f t="shared" si="167"/>
        <v>3.7470424534218489</v>
      </c>
      <c r="L298" s="40">
        <f t="shared" si="151"/>
        <v>2.2529575465781511</v>
      </c>
      <c r="M298" s="10">
        <f t="shared" si="168"/>
        <v>6.3217974277589164</v>
      </c>
      <c r="N298" s="10">
        <f t="shared" si="147"/>
        <v>17.20418640980624</v>
      </c>
      <c r="O298" s="10">
        <f t="shared" si="148"/>
        <v>-0.14810000000000001</v>
      </c>
      <c r="P298" s="10">
        <f t="shared" si="169"/>
        <v>13.092713070492259</v>
      </c>
      <c r="Q298" s="42">
        <f t="shared" si="170"/>
        <v>0.41813190743307282</v>
      </c>
      <c r="R298" s="4">
        <f t="shared" si="171"/>
        <v>446589.13164260046</v>
      </c>
      <c r="S298">
        <f t="shared" si="152"/>
        <v>4.4658913164260047E-4</v>
      </c>
      <c r="T298" s="41">
        <f t="shared" si="153"/>
        <v>3.2610423471418978E-4</v>
      </c>
      <c r="U298" s="42">
        <f t="shared" si="172"/>
        <v>0.79718392943862393</v>
      </c>
      <c r="V298" s="42">
        <f t="shared" si="173"/>
        <v>0.97013815175339346</v>
      </c>
      <c r="W298" s="42">
        <f t="shared" si="174"/>
        <v>0.95777837126084364</v>
      </c>
      <c r="X298" s="42">
        <f t="shared" si="175"/>
        <v>1.2359780492549821E-2</v>
      </c>
      <c r="Y298" s="42">
        <f t="shared" si="149"/>
        <v>6.5812981823315077E-3</v>
      </c>
      <c r="Z298" s="10">
        <f t="shared" si="176"/>
        <v>20.18157840881646</v>
      </c>
      <c r="AA298">
        <f t="shared" si="154"/>
        <v>6323693.6868449776</v>
      </c>
      <c r="AB298" s="10">
        <f t="shared" si="155"/>
        <v>6.3236936868449778</v>
      </c>
      <c r="AC298" s="10">
        <f t="shared" si="156"/>
        <v>6.2226936868449778</v>
      </c>
      <c r="AD298" s="3">
        <f t="shared" si="157"/>
        <v>902.49364566279587</v>
      </c>
      <c r="AI298" s="94">
        <f t="shared" si="158"/>
        <v>0.95777837126084364</v>
      </c>
    </row>
    <row r="299" spans="2:35">
      <c r="B299" s="39">
        <f t="shared" si="159"/>
        <v>271</v>
      </c>
      <c r="C299" s="42">
        <f t="shared" si="160"/>
        <v>5.1015587529971471</v>
      </c>
      <c r="D299" s="10">
        <f t="shared" si="161"/>
        <v>10.598441247002874</v>
      </c>
      <c r="E299" s="40">
        <f t="shared" si="162"/>
        <v>25.20311750599425</v>
      </c>
      <c r="F299" s="40">
        <f t="shared" si="163"/>
        <v>46.4</v>
      </c>
      <c r="G299" s="3">
        <f t="shared" si="164"/>
        <v>373.98441247002683</v>
      </c>
      <c r="H299" s="3">
        <f t="shared" si="165"/>
        <v>134.69012151470801</v>
      </c>
      <c r="I299">
        <f t="shared" si="150"/>
        <v>1.3469012151470802E-4</v>
      </c>
      <c r="J299" s="4">
        <f t="shared" si="166"/>
        <v>506.17900982254582</v>
      </c>
      <c r="K299" s="40">
        <f t="shared" si="167"/>
        <v>3.7581004763387318</v>
      </c>
      <c r="L299" s="40">
        <f t="shared" si="151"/>
        <v>2.2418995236612682</v>
      </c>
      <c r="M299" s="10">
        <f t="shared" si="168"/>
        <v>6.3236936868449778</v>
      </c>
      <c r="N299" s="10">
        <f t="shared" si="147"/>
        <v>17.20418640980624</v>
      </c>
      <c r="O299" s="10">
        <f t="shared" si="148"/>
        <v>-0.14810000000000001</v>
      </c>
      <c r="P299" s="10">
        <f t="shared" si="169"/>
        <v>13.092131547304135</v>
      </c>
      <c r="Q299" s="42">
        <f t="shared" si="170"/>
        <v>0.419569789414318</v>
      </c>
      <c r="R299" s="4">
        <f t="shared" si="171"/>
        <v>445807.43411329796</v>
      </c>
      <c r="S299">
        <f t="shared" si="152"/>
        <v>4.4580743411329798E-4</v>
      </c>
      <c r="T299" s="41">
        <f t="shared" si="153"/>
        <v>3.2688593224349227E-4</v>
      </c>
      <c r="U299" s="42">
        <f t="shared" si="172"/>
        <v>0.79578856026394262</v>
      </c>
      <c r="V299" s="42">
        <f t="shared" si="173"/>
        <v>0.97043373022377621</v>
      </c>
      <c r="W299" s="42">
        <f t="shared" si="174"/>
        <v>0.95807032674726289</v>
      </c>
      <c r="X299" s="42">
        <f t="shared" si="175"/>
        <v>1.2363403476513324E-2</v>
      </c>
      <c r="Y299" s="42">
        <f t="shared" si="149"/>
        <v>6.5990752974172499E-3</v>
      </c>
      <c r="Z299" s="10">
        <f t="shared" si="176"/>
        <v>20.187700498844659</v>
      </c>
      <c r="AA299">
        <f t="shared" si="154"/>
        <v>6325581.3435087465</v>
      </c>
      <c r="AB299" s="10">
        <f t="shared" si="155"/>
        <v>6.3255813435087465</v>
      </c>
      <c r="AC299" s="10">
        <f t="shared" si="156"/>
        <v>6.2245813435087465</v>
      </c>
      <c r="AD299" s="3">
        <f t="shared" si="157"/>
        <v>902.76741747770075</v>
      </c>
      <c r="AI299" s="94">
        <f t="shared" si="158"/>
        <v>0.95807032674726289</v>
      </c>
    </row>
    <row r="300" spans="2:35">
      <c r="B300" s="39">
        <f t="shared" si="159"/>
        <v>272</v>
      </c>
      <c r="C300" s="42">
        <f t="shared" si="160"/>
        <v>5.120383693045107</v>
      </c>
      <c r="D300" s="10">
        <f t="shared" si="161"/>
        <v>10.579616306954915</v>
      </c>
      <c r="E300" s="40">
        <f t="shared" si="162"/>
        <v>25.24076738609017</v>
      </c>
      <c r="F300" s="40">
        <f t="shared" si="163"/>
        <v>46.4</v>
      </c>
      <c r="G300" s="3">
        <f t="shared" si="164"/>
        <v>373.79616306954722</v>
      </c>
      <c r="H300" s="3">
        <f t="shared" si="165"/>
        <v>134.69012151470801</v>
      </c>
      <c r="I300">
        <f t="shared" si="150"/>
        <v>1.3469012151470802E-4</v>
      </c>
      <c r="J300" s="4">
        <f t="shared" si="166"/>
        <v>507.67064289788709</v>
      </c>
      <c r="K300" s="40">
        <f t="shared" si="167"/>
        <v>3.769175030720052</v>
      </c>
      <c r="L300" s="40">
        <f t="shared" si="151"/>
        <v>2.230824969279948</v>
      </c>
      <c r="M300" s="10">
        <f t="shared" si="168"/>
        <v>6.3255813435087465</v>
      </c>
      <c r="N300" s="10">
        <f t="shared" si="147"/>
        <v>17.20418640980624</v>
      </c>
      <c r="O300" s="10">
        <f t="shared" si="148"/>
        <v>-0.14810000000000001</v>
      </c>
      <c r="P300" s="10">
        <f t="shared" si="169"/>
        <v>13.091552861019204</v>
      </c>
      <c r="Q300" s="42">
        <f t="shared" si="170"/>
        <v>0.42100773495430144</v>
      </c>
      <c r="R300" s="4">
        <f t="shared" si="171"/>
        <v>445025.46503987379</v>
      </c>
      <c r="S300">
        <f t="shared" si="152"/>
        <v>4.4502546503987379E-4</v>
      </c>
      <c r="T300" s="41">
        <f t="shared" si="153"/>
        <v>3.2766790131691647E-4</v>
      </c>
      <c r="U300" s="42">
        <f t="shared" si="172"/>
        <v>0.79439270636942672</v>
      </c>
      <c r="V300" s="42">
        <f t="shared" si="173"/>
        <v>0.97072792793806417</v>
      </c>
      <c r="W300" s="42">
        <f t="shared" si="174"/>
        <v>0.95836095777100527</v>
      </c>
      <c r="X300" s="42">
        <f t="shared" si="175"/>
        <v>1.2366970167058899E-2</v>
      </c>
      <c r="Y300" s="42">
        <f t="shared" si="149"/>
        <v>6.6168583270120804E-3</v>
      </c>
      <c r="Z300" s="10">
        <f t="shared" si="176"/>
        <v>20.19379469401348</v>
      </c>
      <c r="AA300">
        <f t="shared" si="154"/>
        <v>6327460.3992017768</v>
      </c>
      <c r="AB300" s="10">
        <f t="shared" si="155"/>
        <v>6.3274603992017768</v>
      </c>
      <c r="AC300" s="10">
        <f t="shared" si="156"/>
        <v>6.2264603992017769</v>
      </c>
      <c r="AD300" s="3">
        <f t="shared" si="157"/>
        <v>903.03994187117871</v>
      </c>
      <c r="AI300" s="94">
        <f t="shared" si="158"/>
        <v>0.95836095777100527</v>
      </c>
    </row>
    <row r="301" spans="2:35">
      <c r="B301" s="39">
        <f t="shared" si="159"/>
        <v>273</v>
      </c>
      <c r="C301" s="42">
        <f t="shared" si="160"/>
        <v>5.1392086330930669</v>
      </c>
      <c r="D301" s="10">
        <f t="shared" si="161"/>
        <v>10.560791366906955</v>
      </c>
      <c r="E301" s="40">
        <f t="shared" si="162"/>
        <v>25.278417266186089</v>
      </c>
      <c r="F301" s="40">
        <f t="shared" si="163"/>
        <v>46.4</v>
      </c>
      <c r="G301" s="3">
        <f t="shared" si="164"/>
        <v>373.60791366906761</v>
      </c>
      <c r="H301" s="3">
        <f t="shared" si="165"/>
        <v>134.69012151470801</v>
      </c>
      <c r="I301">
        <f t="shared" si="150"/>
        <v>1.3469012151470802E-4</v>
      </c>
      <c r="J301" s="4">
        <f t="shared" si="166"/>
        <v>509.16450259818203</v>
      </c>
      <c r="K301" s="40">
        <f t="shared" si="167"/>
        <v>3.7802661165658078</v>
      </c>
      <c r="L301" s="40">
        <f t="shared" si="151"/>
        <v>2.2197338834341922</v>
      </c>
      <c r="M301" s="10">
        <f t="shared" si="168"/>
        <v>6.3274603992017768</v>
      </c>
      <c r="N301" s="10">
        <f t="shared" si="147"/>
        <v>17.20418640980624</v>
      </c>
      <c r="O301" s="10">
        <f t="shared" si="148"/>
        <v>-0.14810000000000001</v>
      </c>
      <c r="P301" s="10">
        <f t="shared" si="169"/>
        <v>13.090977008354566</v>
      </c>
      <c r="Q301" s="42">
        <f t="shared" si="170"/>
        <v>0.4224457437473767</v>
      </c>
      <c r="R301" s="4">
        <f t="shared" si="171"/>
        <v>444243.22567981045</v>
      </c>
      <c r="S301">
        <f t="shared" si="152"/>
        <v>4.4424322567981043E-4</v>
      </c>
      <c r="T301" s="41">
        <f t="shared" si="153"/>
        <v>3.2845014067697982E-4</v>
      </c>
      <c r="U301" s="42">
        <f t="shared" si="172"/>
        <v>0.79299636999974565</v>
      </c>
      <c r="V301" s="42">
        <f t="shared" si="173"/>
        <v>0.97102074507828118</v>
      </c>
      <c r="W301" s="42">
        <f t="shared" si="174"/>
        <v>0.95865026455555802</v>
      </c>
      <c r="X301" s="42">
        <f t="shared" si="175"/>
        <v>1.237048052272316E-2</v>
      </c>
      <c r="Y301" s="42">
        <f t="shared" si="149"/>
        <v>6.6346471867783224E-3</v>
      </c>
      <c r="Z301" s="10">
        <f t="shared" si="176"/>
        <v>20.199860999004063</v>
      </c>
      <c r="AA301">
        <f t="shared" si="154"/>
        <v>6329330.8553674296</v>
      </c>
      <c r="AB301" s="10">
        <f t="shared" si="155"/>
        <v>6.3293308553674299</v>
      </c>
      <c r="AC301" s="10">
        <f t="shared" si="156"/>
        <v>6.2283308553674299</v>
      </c>
      <c r="AD301" s="3">
        <f t="shared" si="157"/>
        <v>903.31121905256407</v>
      </c>
      <c r="AI301" s="94">
        <f t="shared" si="158"/>
        <v>0.95865026455555802</v>
      </c>
    </row>
    <row r="302" spans="2:35">
      <c r="B302" s="39">
        <f t="shared" si="159"/>
        <v>274</v>
      </c>
      <c r="C302" s="42">
        <f t="shared" si="160"/>
        <v>5.1580335731410267</v>
      </c>
      <c r="D302" s="10">
        <f t="shared" si="161"/>
        <v>10.541966426858995</v>
      </c>
      <c r="E302" s="40">
        <f t="shared" si="162"/>
        <v>25.316067146282009</v>
      </c>
      <c r="F302" s="40">
        <f t="shared" si="163"/>
        <v>46.4</v>
      </c>
      <c r="G302" s="3">
        <f t="shared" si="164"/>
        <v>373.41966426858801</v>
      </c>
      <c r="H302" s="3">
        <f t="shared" si="165"/>
        <v>134.69012151470801</v>
      </c>
      <c r="I302">
        <f t="shared" si="150"/>
        <v>1.3469012151470802E-4</v>
      </c>
      <c r="J302" s="4">
        <f t="shared" si="166"/>
        <v>510.66058892343085</v>
      </c>
      <c r="K302" s="40">
        <f t="shared" si="167"/>
        <v>3.7913737338760014</v>
      </c>
      <c r="L302" s="40">
        <f t="shared" si="151"/>
        <v>2.2086262661239986</v>
      </c>
      <c r="M302" s="10">
        <f t="shared" si="168"/>
        <v>6.3293308553674299</v>
      </c>
      <c r="N302" s="10">
        <f t="shared" si="147"/>
        <v>17.20418640980624</v>
      </c>
      <c r="O302" s="10">
        <f t="shared" si="148"/>
        <v>-0.14810000000000001</v>
      </c>
      <c r="P302" s="10">
        <f t="shared" si="169"/>
        <v>13.090403986046365</v>
      </c>
      <c r="Q302" s="42">
        <f t="shared" si="170"/>
        <v>0.4238838154881745</v>
      </c>
      <c r="R302" s="4">
        <f t="shared" si="171"/>
        <v>443460.7172905904</v>
      </c>
      <c r="S302">
        <f t="shared" si="152"/>
        <v>4.4346071729059038E-4</v>
      </c>
      <c r="T302" s="41">
        <f t="shared" si="153"/>
        <v>3.2923264906619987E-4</v>
      </c>
      <c r="U302" s="42">
        <f t="shared" si="172"/>
        <v>0.79159955339956845</v>
      </c>
      <c r="V302" s="42">
        <f t="shared" si="173"/>
        <v>0.97131218182640766</v>
      </c>
      <c r="W302" s="42">
        <f t="shared" si="174"/>
        <v>0.95893824732314659</v>
      </c>
      <c r="X302" s="42">
        <f t="shared" si="175"/>
        <v>1.2373934503261075E-2</v>
      </c>
      <c r="Y302" s="42">
        <f t="shared" si="149"/>
        <v>6.6524417923099453E-3</v>
      </c>
      <c r="Z302" s="10">
        <f t="shared" si="176"/>
        <v>20.20589941847571</v>
      </c>
      <c r="AA302">
        <f t="shared" si="154"/>
        <v>6331192.7134423321</v>
      </c>
      <c r="AB302" s="10">
        <f t="shared" si="155"/>
        <v>6.3311927134423325</v>
      </c>
      <c r="AC302" s="10">
        <f t="shared" si="156"/>
        <v>6.2301927134423325</v>
      </c>
      <c r="AD302" s="3">
        <f t="shared" si="157"/>
        <v>903.58124923021501</v>
      </c>
      <c r="AI302" s="94">
        <f t="shared" si="158"/>
        <v>0.95893824732314659</v>
      </c>
    </row>
    <row r="303" spans="2:35">
      <c r="B303" s="39">
        <f t="shared" si="159"/>
        <v>275</v>
      </c>
      <c r="C303" s="42">
        <f t="shared" si="160"/>
        <v>5.1768585131889866</v>
      </c>
      <c r="D303" s="10">
        <f t="shared" si="161"/>
        <v>10.523141486811035</v>
      </c>
      <c r="E303" s="40">
        <f t="shared" si="162"/>
        <v>25.353717026377929</v>
      </c>
      <c r="F303" s="40">
        <f t="shared" si="163"/>
        <v>46.4</v>
      </c>
      <c r="G303" s="3">
        <f t="shared" si="164"/>
        <v>373.2314148681084</v>
      </c>
      <c r="H303" s="3">
        <f t="shared" si="165"/>
        <v>134.69012151470801</v>
      </c>
      <c r="I303">
        <f t="shared" si="150"/>
        <v>1.3469012151470802E-4</v>
      </c>
      <c r="J303" s="4">
        <f t="shared" si="166"/>
        <v>512.15890187363357</v>
      </c>
      <c r="K303" s="40">
        <f t="shared" si="167"/>
        <v>3.8024978826506324</v>
      </c>
      <c r="L303" s="40">
        <f t="shared" si="151"/>
        <v>2.1975021173493676</v>
      </c>
      <c r="M303" s="10">
        <f t="shared" si="168"/>
        <v>6.3311927134423325</v>
      </c>
      <c r="N303" s="10">
        <f t="shared" si="147"/>
        <v>17.20418640980624</v>
      </c>
      <c r="O303" s="10">
        <f t="shared" si="148"/>
        <v>-0.14810000000000001</v>
      </c>
      <c r="P303" s="10">
        <f t="shared" si="169"/>
        <v>13.089833790849276</v>
      </c>
      <c r="Q303" s="42">
        <f t="shared" si="170"/>
        <v>0.4253219498716011</v>
      </c>
      <c r="R303" s="4">
        <f t="shared" si="171"/>
        <v>442677.94112969603</v>
      </c>
      <c r="S303">
        <f t="shared" si="152"/>
        <v>4.4267794112969603E-4</v>
      </c>
      <c r="T303" s="41">
        <f t="shared" si="153"/>
        <v>3.3001542522709422E-4</v>
      </c>
      <c r="U303" s="42">
        <f t="shared" si="172"/>
        <v>0.79020225881356398</v>
      </c>
      <c r="V303" s="42">
        <f t="shared" si="173"/>
        <v>0.97160223836326398</v>
      </c>
      <c r="W303" s="42">
        <f t="shared" si="174"/>
        <v>0.95922490629495982</v>
      </c>
      <c r="X303" s="42">
        <f t="shared" si="175"/>
        <v>1.2377332068304159E-2</v>
      </c>
      <c r="Y303" s="42">
        <f t="shared" si="149"/>
        <v>6.6702420591324627E-3</v>
      </c>
      <c r="Z303" s="10">
        <f t="shared" si="176"/>
        <v>20.211909957064748</v>
      </c>
      <c r="AA303">
        <f t="shared" si="154"/>
        <v>6333045.9748560283</v>
      </c>
      <c r="AB303" s="10">
        <f t="shared" si="155"/>
        <v>6.3330459748560282</v>
      </c>
      <c r="AC303" s="10">
        <f t="shared" si="156"/>
        <v>6.2320459748560282</v>
      </c>
      <c r="AD303" s="3">
        <f t="shared" si="157"/>
        <v>903.85003261146164</v>
      </c>
      <c r="AI303" s="94">
        <f t="shared" si="158"/>
        <v>0.95922490629495982</v>
      </c>
    </row>
    <row r="304" spans="2:35">
      <c r="B304" s="39">
        <f t="shared" si="159"/>
        <v>276</v>
      </c>
      <c r="C304" s="42">
        <f t="shared" si="160"/>
        <v>5.1956834532369465</v>
      </c>
      <c r="D304" s="10">
        <f t="shared" si="161"/>
        <v>10.504316546763075</v>
      </c>
      <c r="E304" s="40">
        <f t="shared" si="162"/>
        <v>25.391366906473849</v>
      </c>
      <c r="F304" s="40">
        <f t="shared" si="163"/>
        <v>46.4</v>
      </c>
      <c r="G304" s="3">
        <f t="shared" si="164"/>
        <v>373.0431654676288</v>
      </c>
      <c r="H304" s="3">
        <f t="shared" si="165"/>
        <v>134.69012151470801</v>
      </c>
      <c r="I304">
        <f t="shared" si="150"/>
        <v>1.3469012151470802E-4</v>
      </c>
      <c r="J304" s="4">
        <f t="shared" si="166"/>
        <v>513.65944144878995</v>
      </c>
      <c r="K304" s="40">
        <f t="shared" si="167"/>
        <v>3.8136385628896989</v>
      </c>
      <c r="L304" s="40">
        <f t="shared" si="151"/>
        <v>2.1863614371103011</v>
      </c>
      <c r="M304" s="10">
        <f t="shared" si="168"/>
        <v>6.3330459748560282</v>
      </c>
      <c r="N304" s="10">
        <f t="shared" si="147"/>
        <v>17.20418640980624</v>
      </c>
      <c r="O304" s="10">
        <f t="shared" si="148"/>
        <v>-0.14810000000000001</v>
      </c>
      <c r="P304" s="10">
        <f t="shared" si="169"/>
        <v>13.089266419536568</v>
      </c>
      <c r="Q304" s="42">
        <f t="shared" si="170"/>
        <v>0.42676014659283695</v>
      </c>
      <c r="R304" s="4">
        <f t="shared" si="171"/>
        <v>441894.89845460979</v>
      </c>
      <c r="S304">
        <f t="shared" si="152"/>
        <v>4.4189489845460978E-4</v>
      </c>
      <c r="T304" s="41">
        <f t="shared" si="153"/>
        <v>3.3079846790218047E-4</v>
      </c>
      <c r="U304" s="42">
        <f t="shared" si="172"/>
        <v>0.78880448848640128</v>
      </c>
      <c r="V304" s="42">
        <f t="shared" si="173"/>
        <v>0.97189091486844259</v>
      </c>
      <c r="W304" s="42">
        <f t="shared" si="174"/>
        <v>0.95951024169109567</v>
      </c>
      <c r="X304" s="42">
        <f t="shared" si="175"/>
        <v>1.2380673177346924E-2</v>
      </c>
      <c r="Y304" s="42">
        <f t="shared" si="149"/>
        <v>6.6880479027028161E-3</v>
      </c>
      <c r="Z304" s="10">
        <f t="shared" si="176"/>
        <v>20.217892619383353</v>
      </c>
      <c r="AA304">
        <f t="shared" si="154"/>
        <v>6334890.6410306143</v>
      </c>
      <c r="AB304" s="10">
        <f t="shared" si="155"/>
        <v>6.3348906410306141</v>
      </c>
      <c r="AC304" s="10">
        <f t="shared" si="156"/>
        <v>6.2338906410306141</v>
      </c>
      <c r="AD304" s="3">
        <f t="shared" si="157"/>
        <v>904.11756940255464</v>
      </c>
      <c r="AI304" s="94">
        <f t="shared" si="158"/>
        <v>0.95951024169109567</v>
      </c>
    </row>
    <row r="305" spans="2:35">
      <c r="B305" s="39">
        <f t="shared" si="159"/>
        <v>277</v>
      </c>
      <c r="C305" s="42">
        <f t="shared" si="160"/>
        <v>5.2145083932849063</v>
      </c>
      <c r="D305" s="10">
        <f t="shared" si="161"/>
        <v>10.485491606715115</v>
      </c>
      <c r="E305" s="40">
        <f t="shared" si="162"/>
        <v>25.429016786569768</v>
      </c>
      <c r="F305" s="40">
        <f t="shared" si="163"/>
        <v>46.4</v>
      </c>
      <c r="G305" s="3">
        <f t="shared" si="164"/>
        <v>372.85491606714919</v>
      </c>
      <c r="H305" s="3">
        <f t="shared" si="165"/>
        <v>134.69012151470801</v>
      </c>
      <c r="I305">
        <f t="shared" si="150"/>
        <v>1.3469012151470802E-4</v>
      </c>
      <c r="J305" s="4">
        <f t="shared" si="166"/>
        <v>515.16220764889999</v>
      </c>
      <c r="K305" s="40">
        <f t="shared" si="167"/>
        <v>3.8247957745932011</v>
      </c>
      <c r="L305" s="40">
        <f t="shared" si="151"/>
        <v>2.1752042254067989</v>
      </c>
      <c r="M305" s="10">
        <f t="shared" si="168"/>
        <v>6.3348906410306141</v>
      </c>
      <c r="N305" s="10">
        <f t="shared" si="147"/>
        <v>17.20418640980624</v>
      </c>
      <c r="O305" s="10">
        <f t="shared" si="148"/>
        <v>-0.14810000000000001</v>
      </c>
      <c r="P305" s="10">
        <f t="shared" si="169"/>
        <v>13.088701868900149</v>
      </c>
      <c r="Q305" s="42">
        <f t="shared" si="170"/>
        <v>0.42819840534733494</v>
      </c>
      <c r="R305" s="4">
        <f t="shared" si="171"/>
        <v>441111.59052281419</v>
      </c>
      <c r="S305">
        <f t="shared" si="152"/>
        <v>4.4111159052281419E-4</v>
      </c>
      <c r="T305" s="41">
        <f t="shared" si="153"/>
        <v>3.3158177583397607E-4</v>
      </c>
      <c r="U305" s="42">
        <f t="shared" si="172"/>
        <v>0.78740624466274944</v>
      </c>
      <c r="V305" s="42">
        <f t="shared" si="173"/>
        <v>0.97217821152069273</v>
      </c>
      <c r="W305" s="42">
        <f t="shared" si="174"/>
        <v>0.95979425373050564</v>
      </c>
      <c r="X305" s="42">
        <f t="shared" si="175"/>
        <v>1.2383957790187083E-2</v>
      </c>
      <c r="Y305" s="42">
        <f t="shared" si="149"/>
        <v>6.7058592384098862E-3</v>
      </c>
      <c r="Z305" s="10">
        <f t="shared" si="176"/>
        <v>20.223847410020294</v>
      </c>
      <c r="AA305">
        <f t="shared" si="154"/>
        <v>6336726.7133809719</v>
      </c>
      <c r="AB305" s="10">
        <f t="shared" si="155"/>
        <v>6.3367267133809717</v>
      </c>
      <c r="AC305" s="10">
        <f t="shared" si="156"/>
        <v>6.2357267133809717</v>
      </c>
      <c r="AD305" s="3">
        <f t="shared" si="157"/>
        <v>904.38385980869793</v>
      </c>
      <c r="AI305" s="94">
        <f t="shared" si="158"/>
        <v>0.95979425373050564</v>
      </c>
    </row>
    <row r="306" spans="2:35">
      <c r="B306" s="39">
        <f t="shared" si="159"/>
        <v>278</v>
      </c>
      <c r="C306" s="42">
        <f t="shared" si="160"/>
        <v>5.2333333333328662</v>
      </c>
      <c r="D306" s="10">
        <f t="shared" si="161"/>
        <v>10.466666666667155</v>
      </c>
      <c r="E306" s="40">
        <f t="shared" si="162"/>
        <v>25.466666666665688</v>
      </c>
      <c r="F306" s="40">
        <f t="shared" si="163"/>
        <v>46.4</v>
      </c>
      <c r="G306" s="3">
        <f t="shared" si="164"/>
        <v>372.66666666666958</v>
      </c>
      <c r="H306" s="3">
        <f t="shared" si="165"/>
        <v>134.69012151470801</v>
      </c>
      <c r="I306">
        <f t="shared" si="150"/>
        <v>1.3469012151470802E-4</v>
      </c>
      <c r="J306" s="4">
        <f t="shared" si="166"/>
        <v>516.66720047396416</v>
      </c>
      <c r="K306" s="40">
        <f t="shared" si="167"/>
        <v>3.8359695177611424</v>
      </c>
      <c r="L306" s="40">
        <f t="shared" si="151"/>
        <v>2.1640304822388576</v>
      </c>
      <c r="M306" s="10">
        <f t="shared" si="168"/>
        <v>6.3367267133809717</v>
      </c>
      <c r="N306" s="10">
        <f t="shared" si="147"/>
        <v>17.20418640980624</v>
      </c>
      <c r="O306" s="10">
        <f t="shared" si="148"/>
        <v>-0.14810000000000001</v>
      </c>
      <c r="P306" s="10">
        <f t="shared" si="169"/>
        <v>13.088140135750447</v>
      </c>
      <c r="Q306" s="42">
        <f t="shared" si="170"/>
        <v>0.42963672583081902</v>
      </c>
      <c r="R306" s="4">
        <f t="shared" si="171"/>
        <v>440328.01859179151</v>
      </c>
      <c r="S306">
        <f t="shared" si="152"/>
        <v>4.4032801859179149E-4</v>
      </c>
      <c r="T306" s="41">
        <f t="shared" si="153"/>
        <v>3.3236534776499876E-4</v>
      </c>
      <c r="U306" s="42">
        <f t="shared" si="172"/>
        <v>0.78600752958727749</v>
      </c>
      <c r="V306" s="42">
        <f t="shared" si="173"/>
        <v>0.97246412849785391</v>
      </c>
      <c r="W306" s="42">
        <f t="shared" si="174"/>
        <v>0.96007694263103083</v>
      </c>
      <c r="X306" s="42">
        <f t="shared" si="175"/>
        <v>1.2387185866823081E-2</v>
      </c>
      <c r="Y306" s="42">
        <f t="shared" si="149"/>
        <v>6.7236759815748623E-3</v>
      </c>
      <c r="Z306" s="10">
        <f t="shared" si="176"/>
        <v>20.229774333541187</v>
      </c>
      <c r="AA306">
        <f t="shared" si="154"/>
        <v>6338554.1933148373</v>
      </c>
      <c r="AB306" s="10">
        <f t="shared" si="155"/>
        <v>6.3385541933148373</v>
      </c>
      <c r="AC306" s="10">
        <f t="shared" si="156"/>
        <v>6.2375541933148373</v>
      </c>
      <c r="AD306" s="3">
        <f t="shared" si="157"/>
        <v>904.64890403405911</v>
      </c>
      <c r="AI306" s="94">
        <f t="shared" si="158"/>
        <v>0.96007694263103083</v>
      </c>
    </row>
    <row r="307" spans="2:35">
      <c r="B307" s="39">
        <f t="shared" si="159"/>
        <v>279</v>
      </c>
      <c r="C307" s="42">
        <f t="shared" si="160"/>
        <v>5.2521582733808261</v>
      </c>
      <c r="D307" s="10">
        <f t="shared" si="161"/>
        <v>10.447841726619195</v>
      </c>
      <c r="E307" s="40">
        <f t="shared" si="162"/>
        <v>25.504316546761608</v>
      </c>
      <c r="F307" s="40">
        <f t="shared" si="163"/>
        <v>46.4</v>
      </c>
      <c r="G307" s="3">
        <f t="shared" si="164"/>
        <v>372.47841726618998</v>
      </c>
      <c r="H307" s="3">
        <f t="shared" si="165"/>
        <v>134.69012151470801</v>
      </c>
      <c r="I307">
        <f t="shared" si="150"/>
        <v>1.3469012151470802E-4</v>
      </c>
      <c r="J307" s="4">
        <f t="shared" si="166"/>
        <v>518.17441992398199</v>
      </c>
      <c r="K307" s="40">
        <f t="shared" si="167"/>
        <v>3.8471597923935197</v>
      </c>
      <c r="L307" s="40">
        <f t="shared" si="151"/>
        <v>2.1528402076064803</v>
      </c>
      <c r="M307" s="10">
        <f t="shared" si="168"/>
        <v>6.3385541933148373</v>
      </c>
      <c r="N307" s="10">
        <f t="shared" si="147"/>
        <v>17.20418640980624</v>
      </c>
      <c r="O307" s="10">
        <f t="shared" si="148"/>
        <v>-0.14810000000000001</v>
      </c>
      <c r="P307" s="10">
        <f t="shared" si="169"/>
        <v>13.087581216916327</v>
      </c>
      <c r="Q307" s="42">
        <f t="shared" si="170"/>
        <v>0.43107510773928259</v>
      </c>
      <c r="R307" s="4">
        <f t="shared" si="171"/>
        <v>439544.18391902436</v>
      </c>
      <c r="S307">
        <f t="shared" si="152"/>
        <v>4.3954418391902437E-4</v>
      </c>
      <c r="T307" s="41">
        <f t="shared" si="153"/>
        <v>3.3314918243776588E-4</v>
      </c>
      <c r="U307" s="42">
        <f t="shared" si="172"/>
        <v>0.78460834550465441</v>
      </c>
      <c r="V307" s="42">
        <f t="shared" si="173"/>
        <v>0.97274866597677967</v>
      </c>
      <c r="W307" s="42">
        <f t="shared" si="174"/>
        <v>0.96035830860941152</v>
      </c>
      <c r="X307" s="42">
        <f t="shared" si="175"/>
        <v>1.2390357367368154E-2</v>
      </c>
      <c r="Y307" s="42">
        <f t="shared" si="149"/>
        <v>6.7414980474514831E-3</v>
      </c>
      <c r="Z307" s="10">
        <f t="shared" si="176"/>
        <v>20.235673394488465</v>
      </c>
      <c r="AA307">
        <f t="shared" si="154"/>
        <v>6340373.0822328087</v>
      </c>
      <c r="AB307" s="10">
        <f t="shared" si="155"/>
        <v>6.3403730822328086</v>
      </c>
      <c r="AC307" s="10">
        <f t="shared" si="156"/>
        <v>6.2393730822328086</v>
      </c>
      <c r="AD307" s="3">
        <f t="shared" si="157"/>
        <v>904.91270228177063</v>
      </c>
      <c r="AI307" s="94">
        <f t="shared" si="158"/>
        <v>0.96035830860941152</v>
      </c>
    </row>
    <row r="308" spans="2:35">
      <c r="B308" s="39">
        <f t="shared" si="159"/>
        <v>280</v>
      </c>
      <c r="C308" s="42">
        <f t="shared" si="160"/>
        <v>5.270983213428786</v>
      </c>
      <c r="D308" s="10">
        <f t="shared" si="161"/>
        <v>10.429016786571236</v>
      </c>
      <c r="E308" s="40">
        <f t="shared" si="162"/>
        <v>25.541966426857527</v>
      </c>
      <c r="F308" s="40">
        <f t="shared" si="163"/>
        <v>46.4</v>
      </c>
      <c r="G308" s="3">
        <f t="shared" si="164"/>
        <v>372.29016786571037</v>
      </c>
      <c r="H308" s="3">
        <f t="shared" si="165"/>
        <v>134.69012151470801</v>
      </c>
      <c r="I308">
        <f t="shared" si="150"/>
        <v>1.3469012151470802E-4</v>
      </c>
      <c r="J308" s="4">
        <f t="shared" si="166"/>
        <v>519.68386599895371</v>
      </c>
      <c r="K308" s="40">
        <f t="shared" si="167"/>
        <v>3.8583665984903339</v>
      </c>
      <c r="L308" s="40">
        <f t="shared" si="151"/>
        <v>2.1416334015096661</v>
      </c>
      <c r="M308" s="10">
        <f t="shared" si="168"/>
        <v>6.3403730822328086</v>
      </c>
      <c r="N308" s="10">
        <f t="shared" si="147"/>
        <v>17.20418640980624</v>
      </c>
      <c r="O308" s="10">
        <f t="shared" si="148"/>
        <v>-0.14810000000000001</v>
      </c>
      <c r="P308" s="10">
        <f t="shared" si="169"/>
        <v>13.087025109245051</v>
      </c>
      <c r="Q308" s="42">
        <f t="shared" si="170"/>
        <v>0.43251355076898701</v>
      </c>
      <c r="R308" s="4">
        <f t="shared" si="171"/>
        <v>438760.08776199503</v>
      </c>
      <c r="S308">
        <f t="shared" si="152"/>
        <v>4.3876008776199505E-4</v>
      </c>
      <c r="T308" s="41">
        <f t="shared" si="153"/>
        <v>3.339332785947952E-4</v>
      </c>
      <c r="U308" s="42">
        <f t="shared" si="172"/>
        <v>0.78320869465954923</v>
      </c>
      <c r="V308" s="42">
        <f t="shared" si="173"/>
        <v>0.97303182413334377</v>
      </c>
      <c r="W308" s="42">
        <f t="shared" si="174"/>
        <v>0.96063835188128932</v>
      </c>
      <c r="X308" s="42">
        <f t="shared" si="175"/>
        <v>1.2393472252054449E-2</v>
      </c>
      <c r="Y308" s="42">
        <f t="shared" si="149"/>
        <v>6.759325351226286E-3</v>
      </c>
      <c r="Z308" s="10">
        <f t="shared" si="176"/>
        <v>20.241544597381253</v>
      </c>
      <c r="AA308">
        <f t="shared" si="154"/>
        <v>6342183.3815282872</v>
      </c>
      <c r="AB308" s="10">
        <f t="shared" si="155"/>
        <v>6.3421833815282875</v>
      </c>
      <c r="AC308" s="10">
        <f t="shared" si="156"/>
        <v>6.2411833815282876</v>
      </c>
      <c r="AD308" s="3">
        <f t="shared" si="157"/>
        <v>905.17525475392131</v>
      </c>
      <c r="AI308" s="94">
        <f t="shared" si="158"/>
        <v>0.96063835188128932</v>
      </c>
    </row>
    <row r="309" spans="2:35">
      <c r="B309" s="39">
        <f t="shared" si="159"/>
        <v>281</v>
      </c>
      <c r="C309" s="42">
        <f t="shared" si="160"/>
        <v>5.2898081534767458</v>
      </c>
      <c r="D309" s="10">
        <f t="shared" si="161"/>
        <v>10.410191846523276</v>
      </c>
      <c r="E309" s="40">
        <f t="shared" si="162"/>
        <v>25.579616306953447</v>
      </c>
      <c r="F309" s="40">
        <f t="shared" si="163"/>
        <v>46.4</v>
      </c>
      <c r="G309" s="3">
        <f t="shared" si="164"/>
        <v>372.10191846523077</v>
      </c>
      <c r="H309" s="3">
        <f t="shared" si="165"/>
        <v>134.69012151470801</v>
      </c>
      <c r="I309">
        <f t="shared" si="150"/>
        <v>1.3469012151470802E-4</v>
      </c>
      <c r="J309" s="4">
        <f t="shared" si="166"/>
        <v>521.19553869887909</v>
      </c>
      <c r="K309" s="40">
        <f t="shared" si="167"/>
        <v>3.8695899360515842</v>
      </c>
      <c r="L309" s="40">
        <f t="shared" si="151"/>
        <v>2.1304100639484158</v>
      </c>
      <c r="M309" s="10">
        <f t="shared" si="168"/>
        <v>6.3421833815282875</v>
      </c>
      <c r="N309" s="10">
        <f t="shared" si="147"/>
        <v>17.20418640980624</v>
      </c>
      <c r="O309" s="10">
        <f t="shared" si="148"/>
        <v>-0.14810000000000001</v>
      </c>
      <c r="P309" s="10">
        <f t="shared" si="169"/>
        <v>13.086471809602209</v>
      </c>
      <c r="Q309" s="42">
        <f t="shared" si="170"/>
        <v>0.43395205461646003</v>
      </c>
      <c r="R309" s="4">
        <f t="shared" si="171"/>
        <v>437975.73137818609</v>
      </c>
      <c r="S309">
        <f t="shared" si="152"/>
        <v>4.379757313781861E-4</v>
      </c>
      <c r="T309" s="41">
        <f t="shared" si="153"/>
        <v>3.3471763497860415E-4</v>
      </c>
      <c r="U309" s="42">
        <f t="shared" si="172"/>
        <v>0.78180857929663106</v>
      </c>
      <c r="V309" s="42">
        <f t="shared" si="173"/>
        <v>0.97331360314240589</v>
      </c>
      <c r="W309" s="42">
        <f t="shared" si="174"/>
        <v>0.96091707266119775</v>
      </c>
      <c r="X309" s="42">
        <f t="shared" si="175"/>
        <v>1.2396530481208146E-2</v>
      </c>
      <c r="Y309" s="42">
        <f t="shared" si="149"/>
        <v>6.7771578080188201E-3</v>
      </c>
      <c r="Z309" s="10">
        <f t="shared" si="176"/>
        <v>20.247387946715236</v>
      </c>
      <c r="AA309">
        <f t="shared" si="154"/>
        <v>6343985.0925874542</v>
      </c>
      <c r="AB309" s="10">
        <f t="shared" si="155"/>
        <v>6.3439850925874541</v>
      </c>
      <c r="AC309" s="10">
        <f t="shared" si="156"/>
        <v>6.2429850925874542</v>
      </c>
      <c r="AD309" s="3">
        <f t="shared" si="157"/>
        <v>905.43656165155244</v>
      </c>
      <c r="AI309" s="94">
        <f t="shared" si="158"/>
        <v>0.96091707266119775</v>
      </c>
    </row>
    <row r="310" spans="2:35">
      <c r="B310" s="39">
        <f t="shared" si="159"/>
        <v>282</v>
      </c>
      <c r="C310" s="42">
        <f t="shared" si="160"/>
        <v>5.3086330935247057</v>
      </c>
      <c r="D310" s="10">
        <f t="shared" si="161"/>
        <v>10.391366906475316</v>
      </c>
      <c r="E310" s="40">
        <f t="shared" si="162"/>
        <v>25.617266187049367</v>
      </c>
      <c r="F310" s="40">
        <f t="shared" si="163"/>
        <v>46.4</v>
      </c>
      <c r="G310" s="3">
        <f t="shared" si="164"/>
        <v>371.91366906475116</v>
      </c>
      <c r="H310" s="3">
        <f t="shared" si="165"/>
        <v>134.69012151470801</v>
      </c>
      <c r="I310">
        <f t="shared" si="150"/>
        <v>1.3469012151470802E-4</v>
      </c>
      <c r="J310" s="4">
        <f t="shared" si="166"/>
        <v>522.70943802375837</v>
      </c>
      <c r="K310" s="40">
        <f t="shared" si="167"/>
        <v>3.8808298050772718</v>
      </c>
      <c r="L310" s="40">
        <f t="shared" si="151"/>
        <v>2.1191701949227282</v>
      </c>
      <c r="M310" s="10">
        <f t="shared" si="168"/>
        <v>6.3439850925874541</v>
      </c>
      <c r="N310" s="10">
        <f t="shared" si="147"/>
        <v>17.20418640980624</v>
      </c>
      <c r="O310" s="10">
        <f t="shared" si="148"/>
        <v>-0.14810000000000001</v>
      </c>
      <c r="P310" s="10">
        <f t="shared" si="169"/>
        <v>13.085921314871706</v>
      </c>
      <c r="Q310" s="42">
        <f t="shared" si="170"/>
        <v>0.43539061897849435</v>
      </c>
      <c r="R310" s="4">
        <f t="shared" si="171"/>
        <v>437191.11602507986</v>
      </c>
      <c r="S310">
        <f t="shared" si="152"/>
        <v>4.3719111602507987E-4</v>
      </c>
      <c r="T310" s="41">
        <f t="shared" si="153"/>
        <v>3.3550225033171039E-4</v>
      </c>
      <c r="U310" s="42">
        <f t="shared" si="172"/>
        <v>0.78040800166056878</v>
      </c>
      <c r="V310" s="42">
        <f t="shared" si="173"/>
        <v>0.97359400317804912</v>
      </c>
      <c r="W310" s="42">
        <f t="shared" si="174"/>
        <v>0.96119447116255896</v>
      </c>
      <c r="X310" s="42">
        <f t="shared" si="175"/>
        <v>1.2399532015490156E-2</v>
      </c>
      <c r="Y310" s="42">
        <f t="shared" si="149"/>
        <v>6.7949953328822078E-3</v>
      </c>
      <c r="Z310" s="10">
        <f t="shared" si="176"/>
        <v>20.2532034469635</v>
      </c>
      <c r="AA310">
        <f t="shared" si="154"/>
        <v>6345778.2167895185</v>
      </c>
      <c r="AB310" s="10">
        <f t="shared" si="155"/>
        <v>6.3457782167895189</v>
      </c>
      <c r="AC310" s="10">
        <f t="shared" si="156"/>
        <v>6.2447782167895189</v>
      </c>
      <c r="AD310" s="3">
        <f t="shared" si="157"/>
        <v>905.69662317469454</v>
      </c>
      <c r="AI310" s="94">
        <f t="shared" si="158"/>
        <v>0.96119447116255896</v>
      </c>
    </row>
    <row r="311" spans="2:35">
      <c r="B311" s="39">
        <f t="shared" si="159"/>
        <v>283</v>
      </c>
      <c r="C311" s="42">
        <f t="shared" si="160"/>
        <v>5.3274580335726656</v>
      </c>
      <c r="D311" s="10">
        <f t="shared" si="161"/>
        <v>10.372541966427356</v>
      </c>
      <c r="E311" s="40">
        <f t="shared" si="162"/>
        <v>25.654916067145287</v>
      </c>
      <c r="F311" s="40">
        <f t="shared" si="163"/>
        <v>46.4</v>
      </c>
      <c r="G311" s="3">
        <f t="shared" si="164"/>
        <v>371.72541966427156</v>
      </c>
      <c r="H311" s="3">
        <f t="shared" si="165"/>
        <v>134.69012151470801</v>
      </c>
      <c r="I311">
        <f t="shared" si="150"/>
        <v>1.3469012151470802E-4</v>
      </c>
      <c r="J311" s="4">
        <f t="shared" si="166"/>
        <v>524.22556397359131</v>
      </c>
      <c r="K311" s="40">
        <f t="shared" si="167"/>
        <v>3.8920862055673955</v>
      </c>
      <c r="L311" s="40">
        <f t="shared" si="151"/>
        <v>2.1079137944326045</v>
      </c>
      <c r="M311" s="10">
        <f t="shared" si="168"/>
        <v>6.3457782167895189</v>
      </c>
      <c r="N311" s="10">
        <f t="shared" si="147"/>
        <v>17.20418640980624</v>
      </c>
      <c r="O311" s="10">
        <f t="shared" si="148"/>
        <v>-0.14810000000000001</v>
      </c>
      <c r="P311" s="10">
        <f t="shared" si="169"/>
        <v>13.08537362195562</v>
      </c>
      <c r="Q311" s="42">
        <f t="shared" si="170"/>
        <v>0.43682924355214614</v>
      </c>
      <c r="R311" s="4">
        <f t="shared" si="171"/>
        <v>436406.24296015891</v>
      </c>
      <c r="S311">
        <f t="shared" si="152"/>
        <v>4.364062429601589E-4</v>
      </c>
      <c r="T311" s="41">
        <f t="shared" si="153"/>
        <v>3.3628712339663135E-4</v>
      </c>
      <c r="U311" s="42">
        <f t="shared" si="172"/>
        <v>0.77900696399603164</v>
      </c>
      <c r="V311" s="42">
        <f t="shared" si="173"/>
        <v>0.97387302441300549</v>
      </c>
      <c r="W311" s="42">
        <f t="shared" si="174"/>
        <v>0.9614705475977211</v>
      </c>
      <c r="X311" s="42">
        <f t="shared" si="175"/>
        <v>1.2402476815284391E-2</v>
      </c>
      <c r="Y311" s="42">
        <f t="shared" si="149"/>
        <v>6.8128378408028227E-3</v>
      </c>
      <c r="Z311" s="10">
        <f t="shared" si="176"/>
        <v>20.258991102574782</v>
      </c>
      <c r="AA311">
        <f t="shared" si="154"/>
        <v>6347562.7555061849</v>
      </c>
      <c r="AB311" s="10">
        <f t="shared" si="155"/>
        <v>6.3475627555061847</v>
      </c>
      <c r="AC311" s="10">
        <f t="shared" si="156"/>
        <v>6.2465627555061847</v>
      </c>
      <c r="AD311" s="3">
        <f t="shared" si="157"/>
        <v>905.95543952228934</v>
      </c>
      <c r="AI311" s="94">
        <f t="shared" si="158"/>
        <v>0.9614705475977211</v>
      </c>
    </row>
    <row r="312" spans="2:35">
      <c r="B312" s="39">
        <f t="shared" si="159"/>
        <v>284</v>
      </c>
      <c r="C312" s="42">
        <f t="shared" si="160"/>
        <v>5.3462829736206254</v>
      </c>
      <c r="D312" s="10">
        <f t="shared" si="161"/>
        <v>10.353717026379396</v>
      </c>
      <c r="E312" s="40">
        <f t="shared" si="162"/>
        <v>25.692565947241206</v>
      </c>
      <c r="F312" s="40">
        <f t="shared" si="163"/>
        <v>46.4</v>
      </c>
      <c r="G312" s="3">
        <f t="shared" si="164"/>
        <v>371.53717026379195</v>
      </c>
      <c r="H312" s="3">
        <f t="shared" si="165"/>
        <v>134.69012151470801</v>
      </c>
      <c r="I312">
        <f t="shared" si="150"/>
        <v>1.3469012151470802E-4</v>
      </c>
      <c r="J312" s="4">
        <f t="shared" si="166"/>
        <v>525.74391654837837</v>
      </c>
      <c r="K312" s="40">
        <f t="shared" si="167"/>
        <v>3.9033591375219578</v>
      </c>
      <c r="L312" s="40">
        <f t="shared" si="151"/>
        <v>2.0966408624780422</v>
      </c>
      <c r="M312" s="10">
        <f t="shared" si="168"/>
        <v>6.3475627555061847</v>
      </c>
      <c r="N312" s="10">
        <f t="shared" si="147"/>
        <v>17.20418640980624</v>
      </c>
      <c r="O312" s="10">
        <f t="shared" si="148"/>
        <v>-0.14810000000000001</v>
      </c>
      <c r="P312" s="10">
        <f t="shared" si="169"/>
        <v>13.084828727774305</v>
      </c>
      <c r="Q312" s="42">
        <f t="shared" si="170"/>
        <v>0.43826792803473336</v>
      </c>
      <c r="R312" s="4">
        <f t="shared" si="171"/>
        <v>435621.11344090546</v>
      </c>
      <c r="S312">
        <f t="shared" si="152"/>
        <v>4.3562111344090545E-4</v>
      </c>
      <c r="T312" s="41">
        <f t="shared" si="153"/>
        <v>3.370722529158848E-4</v>
      </c>
      <c r="U312" s="42">
        <f t="shared" si="172"/>
        <v>0.77760546854768831</v>
      </c>
      <c r="V312" s="42">
        <f t="shared" si="173"/>
        <v>0.97415066701977582</v>
      </c>
      <c r="W312" s="42">
        <f t="shared" si="174"/>
        <v>0.96174530217787757</v>
      </c>
      <c r="X312" s="42">
        <f t="shared" si="175"/>
        <v>1.2405364841898248E-2</v>
      </c>
      <c r="Y312" s="42">
        <f t="shared" si="149"/>
        <v>6.8306852467016951E-3</v>
      </c>
      <c r="Z312" s="10">
        <f t="shared" si="176"/>
        <v>20.26475091797683</v>
      </c>
      <c r="AA312">
        <f t="shared" si="154"/>
        <v>6349338.710102682</v>
      </c>
      <c r="AB312" s="10">
        <f t="shared" si="155"/>
        <v>6.3493387101026819</v>
      </c>
      <c r="AC312" s="10">
        <f t="shared" si="156"/>
        <v>6.2483387101026819</v>
      </c>
      <c r="AD312" s="3">
        <f t="shared" si="157"/>
        <v>906.21301089233964</v>
      </c>
      <c r="AI312" s="94">
        <f t="shared" si="158"/>
        <v>0.96174530217787757</v>
      </c>
    </row>
    <row r="313" spans="2:35">
      <c r="B313" s="39">
        <f t="shared" si="159"/>
        <v>285</v>
      </c>
      <c r="C313" s="42">
        <f t="shared" si="160"/>
        <v>5.3651079136685853</v>
      </c>
      <c r="D313" s="10">
        <f t="shared" si="161"/>
        <v>10.334892086331436</v>
      </c>
      <c r="E313" s="40">
        <f t="shared" si="162"/>
        <v>25.730215827337126</v>
      </c>
      <c r="F313" s="40">
        <f t="shared" si="163"/>
        <v>46.4</v>
      </c>
      <c r="G313" s="3">
        <f t="shared" si="164"/>
        <v>371.34892086331234</v>
      </c>
      <c r="H313" s="3">
        <f t="shared" si="165"/>
        <v>134.69012151470801</v>
      </c>
      <c r="I313">
        <f t="shared" si="150"/>
        <v>1.3469012151470802E-4</v>
      </c>
      <c r="J313" s="4">
        <f t="shared" si="166"/>
        <v>527.26449574811886</v>
      </c>
      <c r="K313" s="40">
        <f t="shared" si="167"/>
        <v>3.9146486009409545</v>
      </c>
      <c r="L313" s="40">
        <f t="shared" si="151"/>
        <v>2.0853513990590455</v>
      </c>
      <c r="M313" s="10">
        <f t="shared" si="168"/>
        <v>6.3493387101026819</v>
      </c>
      <c r="N313" s="10">
        <f t="shared" si="147"/>
        <v>17.20418640980624</v>
      </c>
      <c r="O313" s="10">
        <f t="shared" si="148"/>
        <v>-0.14810000000000001</v>
      </c>
      <c r="P313" s="10">
        <f t="shared" si="169"/>
        <v>13.084286629266025</v>
      </c>
      <c r="Q313" s="42">
        <f t="shared" si="170"/>
        <v>0.43970667212383435</v>
      </c>
      <c r="R313" s="4">
        <f t="shared" si="171"/>
        <v>434835.7287248022</v>
      </c>
      <c r="S313">
        <f t="shared" si="152"/>
        <v>4.3483572872480219E-4</v>
      </c>
      <c r="T313" s="41">
        <f t="shared" si="153"/>
        <v>3.3785763763198806E-4</v>
      </c>
      <c r="U313" s="42">
        <f t="shared" si="172"/>
        <v>0.77620351756020822</v>
      </c>
      <c r="V313" s="42">
        <f t="shared" si="173"/>
        <v>0.97442693116890333</v>
      </c>
      <c r="W313" s="42">
        <f t="shared" si="174"/>
        <v>0.96201873511322367</v>
      </c>
      <c r="X313" s="42">
        <f t="shared" si="175"/>
        <v>1.2408196055679666E-2</v>
      </c>
      <c r="Y313" s="42">
        <f t="shared" si="149"/>
        <v>6.8485374654332102E-3</v>
      </c>
      <c r="Z313" s="10">
        <f t="shared" si="176"/>
        <v>20.270482897571757</v>
      </c>
      <c r="AA313">
        <f t="shared" si="154"/>
        <v>6351106.0819363389</v>
      </c>
      <c r="AB313" s="10">
        <f t="shared" si="155"/>
        <v>6.3511060819363392</v>
      </c>
      <c r="AC313" s="10">
        <f t="shared" si="156"/>
        <v>6.2501060819363392</v>
      </c>
      <c r="AD313" s="3">
        <f t="shared" si="157"/>
        <v>906.4693374817025</v>
      </c>
      <c r="AI313" s="94">
        <f t="shared" si="158"/>
        <v>0.96201873511322367</v>
      </c>
    </row>
    <row r="314" spans="2:35">
      <c r="B314" s="39">
        <f t="shared" si="159"/>
        <v>286</v>
      </c>
      <c r="C314" s="42">
        <f t="shared" si="160"/>
        <v>5.3839328537165452</v>
      </c>
      <c r="D314" s="10">
        <f t="shared" si="161"/>
        <v>10.316067146283476</v>
      </c>
      <c r="E314" s="40">
        <f t="shared" si="162"/>
        <v>25.767865707433046</v>
      </c>
      <c r="F314" s="40">
        <f t="shared" si="163"/>
        <v>46.4</v>
      </c>
      <c r="G314" s="3">
        <f t="shared" si="164"/>
        <v>371.16067146283274</v>
      </c>
      <c r="H314" s="3">
        <f t="shared" si="165"/>
        <v>134.69012151470801</v>
      </c>
      <c r="I314">
        <f t="shared" si="150"/>
        <v>1.3469012151470802E-4</v>
      </c>
      <c r="J314" s="4">
        <f t="shared" si="166"/>
        <v>528.78730157281325</v>
      </c>
      <c r="K314" s="40">
        <f t="shared" si="167"/>
        <v>3.9259545958243884</v>
      </c>
      <c r="L314" s="40">
        <f t="shared" si="151"/>
        <v>2.0740454041756116</v>
      </c>
      <c r="M314" s="10">
        <f t="shared" si="168"/>
        <v>6.3511060819363392</v>
      </c>
      <c r="N314" s="10">
        <f t="shared" si="147"/>
        <v>17.20418640980624</v>
      </c>
      <c r="O314" s="10">
        <f t="shared" si="148"/>
        <v>-0.14810000000000001</v>
      </c>
      <c r="P314" s="10">
        <f t="shared" si="169"/>
        <v>13.083747323387355</v>
      </c>
      <c r="Q314" s="42">
        <f t="shared" si="170"/>
        <v>0.4411454755172865</v>
      </c>
      <c r="R314" s="4">
        <f t="shared" si="171"/>
        <v>434050.09006933146</v>
      </c>
      <c r="S314">
        <f t="shared" si="152"/>
        <v>4.3405009006933145E-4</v>
      </c>
      <c r="T314" s="41">
        <f t="shared" si="153"/>
        <v>3.386432762874588E-4</v>
      </c>
      <c r="U314" s="42">
        <f t="shared" si="172"/>
        <v>0.77480111327826007</v>
      </c>
      <c r="V314" s="42">
        <f t="shared" si="173"/>
        <v>0.97470181703098435</v>
      </c>
      <c r="W314" s="42">
        <f t="shared" si="174"/>
        <v>0.96229084661273956</v>
      </c>
      <c r="X314" s="42">
        <f t="shared" si="175"/>
        <v>1.2410970418244793E-2</v>
      </c>
      <c r="Y314" s="42">
        <f t="shared" si="149"/>
        <v>6.8663944117870147E-3</v>
      </c>
      <c r="Z314" s="10">
        <f t="shared" si="176"/>
        <v>20.276187045740858</v>
      </c>
      <c r="AA314">
        <f t="shared" si="154"/>
        <v>6352864.8723580632</v>
      </c>
      <c r="AB314" s="10">
        <f t="shared" si="155"/>
        <v>6.3528648723580634</v>
      </c>
      <c r="AC314" s="10">
        <f t="shared" si="156"/>
        <v>6.2518648723580634</v>
      </c>
      <c r="AD314" s="3">
        <f t="shared" si="157"/>
        <v>906.72441948630353</v>
      </c>
      <c r="AI314" s="94">
        <f t="shared" si="158"/>
        <v>0.96229084661273956</v>
      </c>
    </row>
    <row r="315" spans="2:35">
      <c r="B315" s="39">
        <f t="shared" si="159"/>
        <v>287</v>
      </c>
      <c r="C315" s="42">
        <f t="shared" si="160"/>
        <v>5.402757793764505</v>
      </c>
      <c r="D315" s="10">
        <f t="shared" si="161"/>
        <v>10.297242206235516</v>
      </c>
      <c r="E315" s="40">
        <f t="shared" si="162"/>
        <v>25.805515587528966</v>
      </c>
      <c r="F315" s="40">
        <f t="shared" si="163"/>
        <v>46.4</v>
      </c>
      <c r="G315" s="3">
        <f t="shared" si="164"/>
        <v>370.97242206235313</v>
      </c>
      <c r="H315" s="3">
        <f t="shared" si="165"/>
        <v>134.69012151470801</v>
      </c>
      <c r="I315">
        <f t="shared" si="150"/>
        <v>1.3469012151470802E-4</v>
      </c>
      <c r="J315" s="4">
        <f t="shared" si="166"/>
        <v>530.31233402246153</v>
      </c>
      <c r="K315" s="40">
        <f t="shared" si="167"/>
        <v>3.9372771221722598</v>
      </c>
      <c r="L315" s="40">
        <f t="shared" si="151"/>
        <v>2.0627228778277402</v>
      </c>
      <c r="M315" s="10">
        <f t="shared" si="168"/>
        <v>6.3528648723580634</v>
      </c>
      <c r="N315" s="10">
        <f t="shared" si="147"/>
        <v>17.20418640980624</v>
      </c>
      <c r="O315" s="10">
        <f t="shared" si="148"/>
        <v>-0.14810000000000001</v>
      </c>
      <c r="P315" s="10">
        <f t="shared" si="169"/>
        <v>13.083210807112653</v>
      </c>
      <c r="Q315" s="42">
        <f t="shared" si="170"/>
        <v>0.44258433791318447</v>
      </c>
      <c r="R315" s="4">
        <f t="shared" si="171"/>
        <v>433264.19873197563</v>
      </c>
      <c r="S315">
        <f t="shared" si="152"/>
        <v>4.3326419873197564E-4</v>
      </c>
      <c r="T315" s="41">
        <f t="shared" si="153"/>
        <v>3.3942916762481461E-4</v>
      </c>
      <c r="U315" s="42">
        <f t="shared" si="172"/>
        <v>0.77339825794651318</v>
      </c>
      <c r="V315" s="42">
        <f t="shared" si="173"/>
        <v>0.97497532477481519</v>
      </c>
      <c r="W315" s="42">
        <f t="shared" si="174"/>
        <v>0.96256163688441609</v>
      </c>
      <c r="X315" s="42">
        <f t="shared" si="175"/>
        <v>1.2413687890399094E-2</v>
      </c>
      <c r="Y315" s="42">
        <f t="shared" si="149"/>
        <v>6.8842560004869239E-3</v>
      </c>
      <c r="Z315" s="10">
        <f t="shared" si="176"/>
        <v>20.281863366840597</v>
      </c>
      <c r="AA315">
        <f t="shared" si="154"/>
        <v>6354615.0827111052</v>
      </c>
      <c r="AB315" s="10">
        <f t="shared" si="155"/>
        <v>6.3546150827111054</v>
      </c>
      <c r="AC315" s="10">
        <f t="shared" si="156"/>
        <v>6.2536150827111054</v>
      </c>
      <c r="AD315" s="3">
        <f t="shared" si="157"/>
        <v>906.97825710095799</v>
      </c>
      <c r="AI315" s="94">
        <f t="shared" si="158"/>
        <v>0.96256163688441609</v>
      </c>
    </row>
    <row r="316" spans="2:35">
      <c r="B316" s="39">
        <f t="shared" si="159"/>
        <v>288</v>
      </c>
      <c r="C316" s="42">
        <f t="shared" si="160"/>
        <v>5.4215827338124649</v>
      </c>
      <c r="D316" s="10">
        <f t="shared" si="161"/>
        <v>10.278417266187557</v>
      </c>
      <c r="E316" s="40">
        <f t="shared" si="162"/>
        <v>25.843165467624885</v>
      </c>
      <c r="F316" s="40">
        <f t="shared" si="163"/>
        <v>46.4</v>
      </c>
      <c r="G316" s="3">
        <f t="shared" si="164"/>
        <v>370.78417266187353</v>
      </c>
      <c r="H316" s="3">
        <f t="shared" si="165"/>
        <v>134.69012151470801</v>
      </c>
      <c r="I316">
        <f t="shared" si="150"/>
        <v>1.3469012151470802E-4</v>
      </c>
      <c r="J316" s="4">
        <f t="shared" si="166"/>
        <v>531.83959309706347</v>
      </c>
      <c r="K316" s="40">
        <f t="shared" si="167"/>
        <v>3.9486161799845667</v>
      </c>
      <c r="L316" s="40">
        <f t="shared" si="151"/>
        <v>2.0513838200154333</v>
      </c>
      <c r="M316" s="10">
        <f t="shared" si="168"/>
        <v>6.3546150827111054</v>
      </c>
      <c r="N316" s="10">
        <f t="shared" si="147"/>
        <v>17.20418640980624</v>
      </c>
      <c r="O316" s="10">
        <f t="shared" si="148"/>
        <v>-0.14810000000000001</v>
      </c>
      <c r="P316" s="10">
        <f t="shared" si="169"/>
        <v>13.082677077434402</v>
      </c>
      <c r="Q316" s="42">
        <f t="shared" si="170"/>
        <v>0.44402325900987882</v>
      </c>
      <c r="R316" s="4">
        <f t="shared" si="171"/>
        <v>432478.05597021728</v>
      </c>
      <c r="S316">
        <f t="shared" si="152"/>
        <v>4.3247805597021726E-4</v>
      </c>
      <c r="T316" s="41">
        <f t="shared" si="153"/>
        <v>3.4021531038657299E-4</v>
      </c>
      <c r="U316" s="42">
        <f t="shared" si="172"/>
        <v>0.77199495380963645</v>
      </c>
      <c r="V316" s="42">
        <f t="shared" si="173"/>
        <v>0.97524745456894513</v>
      </c>
      <c r="W316" s="42">
        <f t="shared" si="174"/>
        <v>0.96283110613506562</v>
      </c>
      <c r="X316" s="42">
        <f t="shared" si="175"/>
        <v>1.2416348433879509E-2</v>
      </c>
      <c r="Y316" s="42">
        <f t="shared" si="149"/>
        <v>6.9021221461923413E-3</v>
      </c>
      <c r="Z316" s="10">
        <f t="shared" si="176"/>
        <v>20.287511865206</v>
      </c>
      <c r="AA316">
        <f t="shared" si="154"/>
        <v>6356356.7143321084</v>
      </c>
      <c r="AB316" s="10">
        <f t="shared" si="155"/>
        <v>6.356356714332108</v>
      </c>
      <c r="AC316" s="10">
        <f t="shared" si="156"/>
        <v>6.255356714332108</v>
      </c>
      <c r="AD316" s="3">
        <f t="shared" si="157"/>
        <v>907.23085051952262</v>
      </c>
      <c r="AI316" s="94">
        <f t="shared" si="158"/>
        <v>0.96283110613506562</v>
      </c>
    </row>
    <row r="317" spans="2:35">
      <c r="B317" s="39">
        <f t="shared" si="159"/>
        <v>289</v>
      </c>
      <c r="C317" s="42">
        <f t="shared" si="160"/>
        <v>5.4404076738604248</v>
      </c>
      <c r="D317" s="10">
        <f t="shared" si="161"/>
        <v>10.259592326139597</v>
      </c>
      <c r="E317" s="40">
        <f t="shared" si="162"/>
        <v>25.880815347720805</v>
      </c>
      <c r="F317" s="40">
        <f t="shared" si="163"/>
        <v>46.4</v>
      </c>
      <c r="G317" s="3">
        <f t="shared" si="164"/>
        <v>370.59592326139392</v>
      </c>
      <c r="H317" s="3">
        <f t="shared" si="165"/>
        <v>134.69012151470801</v>
      </c>
      <c r="I317">
        <f t="shared" si="150"/>
        <v>1.3469012151470802E-4</v>
      </c>
      <c r="J317" s="4">
        <f t="shared" si="166"/>
        <v>533.36907879661931</v>
      </c>
      <c r="K317" s="40">
        <f t="shared" si="167"/>
        <v>3.9599717692613114</v>
      </c>
      <c r="L317" s="40">
        <f t="shared" si="151"/>
        <v>2.0400282307386886</v>
      </c>
      <c r="M317" s="10">
        <f t="shared" si="168"/>
        <v>6.356356714332108</v>
      </c>
      <c r="N317" s="10">
        <f t="shared" si="147"/>
        <v>17.20418640980624</v>
      </c>
      <c r="O317" s="10">
        <f t="shared" si="148"/>
        <v>-0.14810000000000001</v>
      </c>
      <c r="P317" s="10">
        <f t="shared" si="169"/>
        <v>13.082146131362832</v>
      </c>
      <c r="Q317" s="42">
        <f t="shared" si="170"/>
        <v>0.44546223850597461</v>
      </c>
      <c r="R317" s="4">
        <f t="shared" si="171"/>
        <v>431691.66304153868</v>
      </c>
      <c r="S317">
        <f t="shared" si="152"/>
        <v>4.3169166304153866E-4</v>
      </c>
      <c r="T317" s="41">
        <f t="shared" si="153"/>
        <v>3.4100170331525159E-4</v>
      </c>
      <c r="U317" s="42">
        <f t="shared" si="172"/>
        <v>0.77059120311229867</v>
      </c>
      <c r="V317" s="42">
        <f t="shared" si="173"/>
        <v>0.97551820658071597</v>
      </c>
      <c r="W317" s="42">
        <f t="shared" si="174"/>
        <v>0.96309925457048284</v>
      </c>
      <c r="X317" s="42">
        <f t="shared" si="175"/>
        <v>1.2418952010233131E-2</v>
      </c>
      <c r="Y317" s="42">
        <f t="shared" si="149"/>
        <v>6.9199927634980641E-3</v>
      </c>
      <c r="Z317" s="10">
        <f t="shared" si="176"/>
        <v>20.293132545149259</v>
      </c>
      <c r="AA317">
        <f t="shared" si="154"/>
        <v>6358089.7685506726</v>
      </c>
      <c r="AB317" s="10">
        <f t="shared" si="155"/>
        <v>6.3580897685506725</v>
      </c>
      <c r="AC317" s="10">
        <f t="shared" si="156"/>
        <v>6.2570897685506726</v>
      </c>
      <c r="AD317" s="3">
        <f t="shared" si="157"/>
        <v>907.48219993483281</v>
      </c>
      <c r="AI317" s="94">
        <f t="shared" si="158"/>
        <v>0.96309925457048284</v>
      </c>
    </row>
    <row r="318" spans="2:35">
      <c r="B318" s="39">
        <f t="shared" si="159"/>
        <v>290</v>
      </c>
      <c r="C318" s="42">
        <f t="shared" si="160"/>
        <v>5.4592326139083847</v>
      </c>
      <c r="D318" s="10">
        <f t="shared" si="161"/>
        <v>10.240767386091637</v>
      </c>
      <c r="E318" s="40">
        <f t="shared" si="162"/>
        <v>25.918465227816725</v>
      </c>
      <c r="F318" s="40">
        <f t="shared" si="163"/>
        <v>46.4</v>
      </c>
      <c r="G318" s="3">
        <f t="shared" si="164"/>
        <v>370.40767386091431</v>
      </c>
      <c r="H318" s="3">
        <f t="shared" si="165"/>
        <v>134.69012151470801</v>
      </c>
      <c r="I318">
        <f t="shared" si="150"/>
        <v>1.3469012151470802E-4</v>
      </c>
      <c r="J318" s="4">
        <f t="shared" si="166"/>
        <v>534.90079112112903</v>
      </c>
      <c r="K318" s="40">
        <f t="shared" si="167"/>
        <v>3.9713438900024935</v>
      </c>
      <c r="L318" s="40">
        <f t="shared" si="151"/>
        <v>2.0286561099975065</v>
      </c>
      <c r="M318" s="10">
        <f t="shared" si="168"/>
        <v>6.3580897685506725</v>
      </c>
      <c r="N318" s="10">
        <f t="shared" si="147"/>
        <v>17.20418640980624</v>
      </c>
      <c r="O318" s="10">
        <f t="shared" si="148"/>
        <v>-0.14810000000000001</v>
      </c>
      <c r="P318" s="10">
        <f t="shared" si="169"/>
        <v>13.081617965925998</v>
      </c>
      <c r="Q318" s="42">
        <f t="shared" si="170"/>
        <v>0.44690127610032981</v>
      </c>
      <c r="R318" s="4">
        <f t="shared" si="171"/>
        <v>430905.02120342234</v>
      </c>
      <c r="S318">
        <f t="shared" si="152"/>
        <v>4.3090502120342235E-4</v>
      </c>
      <c r="T318" s="41">
        <f t="shared" si="153"/>
        <v>3.417883451533679E-4</v>
      </c>
      <c r="U318" s="42">
        <f t="shared" si="172"/>
        <v>0.76918700809916896</v>
      </c>
      <c r="V318" s="42">
        <f t="shared" si="173"/>
        <v>0.97578758097622631</v>
      </c>
      <c r="W318" s="42">
        <f t="shared" si="174"/>
        <v>0.96336608239537813</v>
      </c>
      <c r="X318" s="42">
        <f t="shared" si="175"/>
        <v>1.2421498580848178E-2</v>
      </c>
      <c r="Y318" s="42">
        <f t="shared" si="149"/>
        <v>6.9378677669341346E-3</v>
      </c>
      <c r="Z318" s="10">
        <f t="shared" si="176"/>
        <v>20.298725410958532</v>
      </c>
      <c r="AA318">
        <f t="shared" si="154"/>
        <v>6359814.2466889899</v>
      </c>
      <c r="AB318" s="10">
        <f t="shared" si="155"/>
        <v>6.3598142466889902</v>
      </c>
      <c r="AC318" s="10">
        <f t="shared" si="156"/>
        <v>6.2588142466889902</v>
      </c>
      <c r="AD318" s="3">
        <f t="shared" si="157"/>
        <v>907.73230553864971</v>
      </c>
      <c r="AI318" s="94">
        <f t="shared" si="158"/>
        <v>0.96336608239537813</v>
      </c>
    </row>
    <row r="319" spans="2:35">
      <c r="B319" s="39">
        <f t="shared" si="159"/>
        <v>291</v>
      </c>
      <c r="C319" s="42">
        <f t="shared" si="160"/>
        <v>5.4780575539563445</v>
      </c>
      <c r="D319" s="10">
        <f t="shared" si="161"/>
        <v>10.221942446043677</v>
      </c>
      <c r="E319" s="40">
        <f t="shared" si="162"/>
        <v>25.956115107912645</v>
      </c>
      <c r="F319" s="40">
        <f t="shared" si="163"/>
        <v>46.4</v>
      </c>
      <c r="G319" s="3">
        <f t="shared" si="164"/>
        <v>370.21942446043471</v>
      </c>
      <c r="H319" s="3">
        <f t="shared" si="165"/>
        <v>134.69012151470801</v>
      </c>
      <c r="I319">
        <f t="shared" si="150"/>
        <v>1.3469012151470802E-4</v>
      </c>
      <c r="J319" s="4">
        <f t="shared" si="166"/>
        <v>536.43473007059242</v>
      </c>
      <c r="K319" s="40">
        <f t="shared" si="167"/>
        <v>3.9827325422081108</v>
      </c>
      <c r="L319" s="40">
        <f t="shared" si="151"/>
        <v>2.0172674577918892</v>
      </c>
      <c r="M319" s="10">
        <f t="shared" si="168"/>
        <v>6.3598142466889902</v>
      </c>
      <c r="N319" s="10">
        <f t="shared" si="147"/>
        <v>17.20418640980624</v>
      </c>
      <c r="O319" s="10">
        <f t="shared" si="148"/>
        <v>-0.14810000000000001</v>
      </c>
      <c r="P319" s="10">
        <f t="shared" si="169"/>
        <v>13.081092578169857</v>
      </c>
      <c r="Q319" s="42">
        <f t="shared" si="170"/>
        <v>0.44834037149205386</v>
      </c>
      <c r="R319" s="4">
        <f t="shared" si="171"/>
        <v>430118.13171335077</v>
      </c>
      <c r="S319">
        <f t="shared" si="152"/>
        <v>4.3011813171335079E-4</v>
      </c>
      <c r="T319" s="41">
        <f t="shared" si="153"/>
        <v>3.4257523464343946E-4</v>
      </c>
      <c r="U319" s="42">
        <f t="shared" si="172"/>
        <v>0.76778237101491675</v>
      </c>
      <c r="V319" s="42">
        <f t="shared" si="173"/>
        <v>0.97605557792068287</v>
      </c>
      <c r="W319" s="42">
        <f t="shared" si="174"/>
        <v>0.96363158981332153</v>
      </c>
      <c r="X319" s="42">
        <f t="shared" si="175"/>
        <v>1.2423988107361339E-2</v>
      </c>
      <c r="Y319" s="42">
        <f t="shared" si="149"/>
        <v>6.9557470709662728E-3</v>
      </c>
      <c r="Z319" s="10">
        <f t="shared" si="176"/>
        <v>20.304290466898408</v>
      </c>
      <c r="AA319">
        <f t="shared" si="154"/>
        <v>6361530.1500619827</v>
      </c>
      <c r="AB319" s="10">
        <f t="shared" si="155"/>
        <v>6.3615301500619825</v>
      </c>
      <c r="AC319" s="10">
        <f t="shared" si="156"/>
        <v>6.2605301500619825</v>
      </c>
      <c r="AD319" s="3">
        <f t="shared" si="157"/>
        <v>907.98116752167982</v>
      </c>
      <c r="AI319" s="94">
        <f t="shared" si="158"/>
        <v>0.96363158981332153</v>
      </c>
    </row>
    <row r="320" spans="2:35">
      <c r="B320" s="39">
        <f t="shared" si="159"/>
        <v>292</v>
      </c>
      <c r="C320" s="42">
        <f t="shared" si="160"/>
        <v>5.4968824940043044</v>
      </c>
      <c r="D320" s="10">
        <f t="shared" si="161"/>
        <v>10.203117505995717</v>
      </c>
      <c r="E320" s="40">
        <f t="shared" si="162"/>
        <v>25.993764988008564</v>
      </c>
      <c r="F320" s="40">
        <f t="shared" si="163"/>
        <v>46.4</v>
      </c>
      <c r="G320" s="3">
        <f t="shared" si="164"/>
        <v>370.0311750599551</v>
      </c>
      <c r="H320" s="3">
        <f t="shared" si="165"/>
        <v>134.69012151470801</v>
      </c>
      <c r="I320">
        <f t="shared" si="150"/>
        <v>1.3469012151470802E-4</v>
      </c>
      <c r="J320" s="4">
        <f t="shared" si="166"/>
        <v>537.9708956450097</v>
      </c>
      <c r="K320" s="40">
        <f t="shared" si="167"/>
        <v>3.9941377258781663</v>
      </c>
      <c r="L320" s="40">
        <f t="shared" si="151"/>
        <v>2.0058622741218337</v>
      </c>
      <c r="M320" s="10">
        <f t="shared" si="168"/>
        <v>6.3615301500619825</v>
      </c>
      <c r="N320" s="10">
        <f t="shared" si="147"/>
        <v>17.20418640980624</v>
      </c>
      <c r="O320" s="10">
        <f t="shared" si="148"/>
        <v>-0.14810000000000001</v>
      </c>
      <c r="P320" s="10">
        <f t="shared" si="169"/>
        <v>13.080569965158153</v>
      </c>
      <c r="Q320" s="42">
        <f t="shared" si="170"/>
        <v>0.44977952438050617</v>
      </c>
      <c r="R320" s="4">
        <f t="shared" si="171"/>
        <v>429330.99582880631</v>
      </c>
      <c r="S320">
        <f t="shared" si="152"/>
        <v>4.2933099582880631E-4</v>
      </c>
      <c r="T320" s="41">
        <f t="shared" si="153"/>
        <v>3.4336237052798394E-4</v>
      </c>
      <c r="U320" s="42">
        <f t="shared" si="172"/>
        <v>0.76637729410421074</v>
      </c>
      <c r="V320" s="42">
        <f t="shared" si="173"/>
        <v>0.97632219757906269</v>
      </c>
      <c r="W320" s="42">
        <f t="shared" si="174"/>
        <v>0.96389577702676332</v>
      </c>
      <c r="X320" s="42">
        <f t="shared" si="175"/>
        <v>1.2426420552299366E-2</v>
      </c>
      <c r="Y320" s="42">
        <f t="shared" si="149"/>
        <v>6.9736305899972375E-3</v>
      </c>
      <c r="Z320" s="10">
        <f t="shared" si="176"/>
        <v>20.309827717213086</v>
      </c>
      <c r="AA320">
        <f t="shared" si="154"/>
        <v>6363237.4799782876</v>
      </c>
      <c r="AB320" s="10">
        <f t="shared" si="155"/>
        <v>6.363237479978288</v>
      </c>
      <c r="AC320" s="10">
        <f t="shared" si="156"/>
        <v>6.2622374799782881</v>
      </c>
      <c r="AD320" s="3">
        <f t="shared" si="157"/>
        <v>908.22878607371831</v>
      </c>
      <c r="AI320" s="94">
        <f t="shared" si="158"/>
        <v>0.96389577702676332</v>
      </c>
    </row>
    <row r="321" spans="2:35">
      <c r="B321" s="39">
        <f t="shared" si="159"/>
        <v>293</v>
      </c>
      <c r="C321" s="42">
        <f t="shared" si="160"/>
        <v>5.5157074340522643</v>
      </c>
      <c r="D321" s="10">
        <f t="shared" si="161"/>
        <v>10.184292565947757</v>
      </c>
      <c r="E321" s="40">
        <f t="shared" si="162"/>
        <v>26.031414868104484</v>
      </c>
      <c r="F321" s="40">
        <f t="shared" si="163"/>
        <v>46.4</v>
      </c>
      <c r="G321" s="3">
        <f t="shared" si="164"/>
        <v>369.8429256594755</v>
      </c>
      <c r="H321" s="3">
        <f t="shared" si="165"/>
        <v>134.69012151470801</v>
      </c>
      <c r="I321">
        <f t="shared" si="150"/>
        <v>1.3469012151470802E-4</v>
      </c>
      <c r="J321" s="4">
        <f t="shared" si="166"/>
        <v>539.50928784438065</v>
      </c>
      <c r="K321" s="40">
        <f t="shared" si="167"/>
        <v>4.0055594410126565</v>
      </c>
      <c r="L321" s="40">
        <f t="shared" si="151"/>
        <v>1.9944405589873435</v>
      </c>
      <c r="M321" s="10">
        <f t="shared" si="168"/>
        <v>6.363237479978288</v>
      </c>
      <c r="N321" s="10">
        <f t="shared" si="147"/>
        <v>17.20418640980624</v>
      </c>
      <c r="O321" s="10">
        <f t="shared" si="148"/>
        <v>-0.14810000000000001</v>
      </c>
      <c r="P321" s="10">
        <f t="shared" si="169"/>
        <v>13.080050123972084</v>
      </c>
      <c r="Q321" s="42">
        <f t="shared" si="170"/>
        <v>0.4512187344652947</v>
      </c>
      <c r="R321" s="4">
        <f t="shared" si="171"/>
        <v>428543.61480727146</v>
      </c>
      <c r="S321">
        <f t="shared" si="152"/>
        <v>4.2854361480727148E-4</v>
      </c>
      <c r="T321" s="41">
        <f t="shared" si="153"/>
        <v>3.4414975154951877E-4</v>
      </c>
      <c r="U321" s="42">
        <f t="shared" si="172"/>
        <v>0.76497177961171992</v>
      </c>
      <c r="V321" s="42">
        <f t="shared" si="173"/>
        <v>0.97658744011465004</v>
      </c>
      <c r="W321" s="42">
        <f t="shared" si="174"/>
        <v>0.96415864423718667</v>
      </c>
      <c r="X321" s="42">
        <f t="shared" si="175"/>
        <v>1.2428795877463372E-2</v>
      </c>
      <c r="Y321" s="42">
        <f t="shared" si="149"/>
        <v>6.9915182383658613E-3</v>
      </c>
      <c r="Z321" s="10">
        <f t="shared" si="176"/>
        <v>20.315337166122784</v>
      </c>
      <c r="AA321">
        <f t="shared" si="154"/>
        <v>6364936.2377391476</v>
      </c>
      <c r="AB321" s="10">
        <f t="shared" si="155"/>
        <v>6.3649362377391476</v>
      </c>
      <c r="AC321" s="10">
        <f t="shared" si="156"/>
        <v>6.2639362377391476</v>
      </c>
      <c r="AD321" s="3">
        <f t="shared" si="157"/>
        <v>908.47516138348772</v>
      </c>
      <c r="AI321" s="94">
        <f t="shared" si="158"/>
        <v>0.96415864423718667</v>
      </c>
    </row>
    <row r="322" spans="2:35">
      <c r="B322" s="39">
        <f t="shared" si="159"/>
        <v>294</v>
      </c>
      <c r="C322" s="42">
        <f t="shared" si="160"/>
        <v>5.5345323741002241</v>
      </c>
      <c r="D322" s="10">
        <f t="shared" si="161"/>
        <v>10.165467625899797</v>
      </c>
      <c r="E322" s="40">
        <f t="shared" si="162"/>
        <v>26.069064748200404</v>
      </c>
      <c r="F322" s="40">
        <f t="shared" si="163"/>
        <v>46.4</v>
      </c>
      <c r="G322" s="3">
        <f t="shared" si="164"/>
        <v>369.65467625899589</v>
      </c>
      <c r="H322" s="3">
        <f t="shared" si="165"/>
        <v>134.69012151470801</v>
      </c>
      <c r="I322">
        <f t="shared" si="150"/>
        <v>1.3469012151470802E-4</v>
      </c>
      <c r="J322" s="4">
        <f t="shared" si="166"/>
        <v>541.04990666870549</v>
      </c>
      <c r="K322" s="40">
        <f t="shared" si="167"/>
        <v>4.0169976876115854</v>
      </c>
      <c r="L322" s="40">
        <f t="shared" si="151"/>
        <v>1.9830023123884146</v>
      </c>
      <c r="M322" s="10">
        <f t="shared" si="168"/>
        <v>6.3649362377391476</v>
      </c>
      <c r="N322" s="10">
        <f t="shared" si="147"/>
        <v>17.20418640980624</v>
      </c>
      <c r="O322" s="10">
        <f t="shared" si="148"/>
        <v>-0.14810000000000001</v>
      </c>
      <c r="P322" s="10">
        <f t="shared" si="169"/>
        <v>13.079533051710591</v>
      </c>
      <c r="Q322" s="42">
        <f t="shared" si="170"/>
        <v>0.45265800144627444</v>
      </c>
      <c r="R322" s="4">
        <f t="shared" si="171"/>
        <v>427755.98990622861</v>
      </c>
      <c r="S322">
        <f t="shared" si="152"/>
        <v>4.2775598990622859E-4</v>
      </c>
      <c r="T322" s="41">
        <f t="shared" si="153"/>
        <v>3.4493737645056166E-4</v>
      </c>
      <c r="U322" s="42">
        <f t="shared" si="172"/>
        <v>0.7635658297821134</v>
      </c>
      <c r="V322" s="42">
        <f t="shared" si="173"/>
        <v>0.9768513056899667</v>
      </c>
      <c r="W322" s="42">
        <f t="shared" si="174"/>
        <v>0.96442019164493586</v>
      </c>
      <c r="X322" s="42">
        <f t="shared" si="175"/>
        <v>1.2431114045030833E-2</v>
      </c>
      <c r="Y322" s="42">
        <f t="shared" si="149"/>
        <v>7.0094099303476673E-3</v>
      </c>
      <c r="Z322" s="10">
        <f t="shared" si="176"/>
        <v>20.320818817824733</v>
      </c>
      <c r="AA322">
        <f t="shared" si="154"/>
        <v>6366626.4246387165</v>
      </c>
      <c r="AB322" s="10">
        <f t="shared" si="155"/>
        <v>6.3666264246387163</v>
      </c>
      <c r="AC322" s="10">
        <f t="shared" si="156"/>
        <v>6.2656264246387163</v>
      </c>
      <c r="AD322" s="3">
        <f t="shared" si="157"/>
        <v>908.72029363868262</v>
      </c>
      <c r="AI322" s="94">
        <f t="shared" si="158"/>
        <v>0.96442019164493586</v>
      </c>
    </row>
    <row r="323" spans="2:35">
      <c r="B323" s="39">
        <f t="shared" si="159"/>
        <v>295</v>
      </c>
      <c r="C323" s="42">
        <f t="shared" si="160"/>
        <v>5.553357314148184</v>
      </c>
      <c r="D323" s="10">
        <f t="shared" si="161"/>
        <v>10.146642685851837</v>
      </c>
      <c r="E323" s="40">
        <f t="shared" si="162"/>
        <v>26.106714628296324</v>
      </c>
      <c r="F323" s="40">
        <f t="shared" si="163"/>
        <v>46.4</v>
      </c>
      <c r="G323" s="3">
        <f t="shared" si="164"/>
        <v>369.46642685851629</v>
      </c>
      <c r="H323" s="3">
        <f t="shared" si="165"/>
        <v>134.69012151470801</v>
      </c>
      <c r="I323">
        <f t="shared" si="150"/>
        <v>1.3469012151470802E-4</v>
      </c>
      <c r="J323" s="4">
        <f t="shared" si="166"/>
        <v>542.59275211798422</v>
      </c>
      <c r="K323" s="40">
        <f t="shared" si="167"/>
        <v>4.0284524656749507</v>
      </c>
      <c r="L323" s="40">
        <f t="shared" si="151"/>
        <v>1.9715475343250493</v>
      </c>
      <c r="M323" s="10">
        <f t="shared" si="168"/>
        <v>6.3666264246387163</v>
      </c>
      <c r="N323" s="10">
        <f t="shared" si="147"/>
        <v>17.20418640980624</v>
      </c>
      <c r="O323" s="10">
        <f t="shared" si="148"/>
        <v>-0.14810000000000001</v>
      </c>
      <c r="P323" s="10">
        <f t="shared" si="169"/>
        <v>13.079018745490199</v>
      </c>
      <c r="Q323" s="42">
        <f t="shared" si="170"/>
        <v>0.45409732502354594</v>
      </c>
      <c r="R323" s="4">
        <f t="shared" si="171"/>
        <v>426968.12238316017</v>
      </c>
      <c r="S323">
        <f t="shared" si="152"/>
        <v>4.2696812238316015E-4</v>
      </c>
      <c r="T323" s="41">
        <f t="shared" si="153"/>
        <v>3.457252439736301E-4</v>
      </c>
      <c r="U323" s="42">
        <f t="shared" si="172"/>
        <v>0.7621594468600601</v>
      </c>
      <c r="V323" s="42">
        <f t="shared" si="173"/>
        <v>0.97711379446681523</v>
      </c>
      <c r="W323" s="42">
        <f t="shared" si="174"/>
        <v>0.96468041944926386</v>
      </c>
      <c r="X323" s="42">
        <f t="shared" si="175"/>
        <v>1.2433375017551374E-2</v>
      </c>
      <c r="Y323" s="42">
        <f t="shared" si="149"/>
        <v>7.0273055801554872E-3</v>
      </c>
      <c r="Z323" s="10">
        <f t="shared" si="176"/>
        <v>20.326272676494195</v>
      </c>
      <c r="AA323">
        <f t="shared" si="154"/>
        <v>6368308.0419643754</v>
      </c>
      <c r="AB323" s="10">
        <f t="shared" si="155"/>
        <v>6.3683080419643758</v>
      </c>
      <c r="AC323" s="10">
        <f t="shared" si="156"/>
        <v>6.2673080419643759</v>
      </c>
      <c r="AD323" s="3">
        <f t="shared" si="157"/>
        <v>908.96418302601523</v>
      </c>
      <c r="AI323" s="94">
        <f t="shared" si="158"/>
        <v>0.96468041944926386</v>
      </c>
    </row>
    <row r="324" spans="2:35">
      <c r="B324" s="39">
        <f t="shared" si="159"/>
        <v>296</v>
      </c>
      <c r="C324" s="42">
        <f t="shared" si="160"/>
        <v>5.5721822541961439</v>
      </c>
      <c r="D324" s="10">
        <f t="shared" si="161"/>
        <v>10.127817745803878</v>
      </c>
      <c r="E324" s="40">
        <f t="shared" si="162"/>
        <v>26.144364508392243</v>
      </c>
      <c r="F324" s="40">
        <f t="shared" si="163"/>
        <v>46.4</v>
      </c>
      <c r="G324" s="3">
        <f t="shared" si="164"/>
        <v>369.27817745803668</v>
      </c>
      <c r="H324" s="3">
        <f t="shared" si="165"/>
        <v>134.69012151470801</v>
      </c>
      <c r="I324">
        <f t="shared" si="150"/>
        <v>1.3469012151470802E-4</v>
      </c>
      <c r="J324" s="4">
        <f t="shared" si="166"/>
        <v>544.13782419221661</v>
      </c>
      <c r="K324" s="40">
        <f t="shared" si="167"/>
        <v>4.0399237752027517</v>
      </c>
      <c r="L324" s="40">
        <f t="shared" si="151"/>
        <v>1.9600762247972483</v>
      </c>
      <c r="M324" s="10">
        <f t="shared" si="168"/>
        <v>6.3683080419643758</v>
      </c>
      <c r="N324" s="10">
        <f t="shared" si="147"/>
        <v>17.20418640980624</v>
      </c>
      <c r="O324" s="10">
        <f t="shared" si="148"/>
        <v>-0.14810000000000001</v>
      </c>
      <c r="P324" s="10">
        <f t="shared" si="169"/>
        <v>13.078507202444895</v>
      </c>
      <c r="Q324" s="42">
        <f t="shared" si="170"/>
        <v>0.45553670489745396</v>
      </c>
      <c r="R324" s="4">
        <f t="shared" si="171"/>
        <v>426180.01349554869</v>
      </c>
      <c r="S324">
        <f t="shared" si="152"/>
        <v>4.2618001349554866E-4</v>
      </c>
      <c r="T324" s="41">
        <f t="shared" si="153"/>
        <v>3.4651335286124159E-4</v>
      </c>
      <c r="U324" s="42">
        <f t="shared" si="172"/>
        <v>0.76075263309022922</v>
      </c>
      <c r="V324" s="42">
        <f t="shared" si="173"/>
        <v>0.97737490660562865</v>
      </c>
      <c r="W324" s="42">
        <f t="shared" si="174"/>
        <v>0.96493932784838099</v>
      </c>
      <c r="X324" s="42">
        <f t="shared" si="175"/>
        <v>1.2435578757247656E-2</v>
      </c>
      <c r="Y324" s="42">
        <f t="shared" si="149"/>
        <v>7.045205101939068E-3</v>
      </c>
      <c r="Z324" s="10">
        <f t="shared" si="176"/>
        <v>20.331698746282548</v>
      </c>
      <c r="AA324">
        <f t="shared" si="154"/>
        <v>6369981.0909961397</v>
      </c>
      <c r="AB324" s="10">
        <f t="shared" si="155"/>
        <v>6.3699810909961396</v>
      </c>
      <c r="AC324" s="10">
        <f t="shared" si="156"/>
        <v>6.2689810909961396</v>
      </c>
      <c r="AD324" s="3">
        <f t="shared" si="157"/>
        <v>909.2068297311298</v>
      </c>
      <c r="AI324" s="94">
        <f t="shared" si="158"/>
        <v>0.96493932784838099</v>
      </c>
    </row>
    <row r="325" spans="2:35">
      <c r="B325" s="39">
        <f t="shared" si="159"/>
        <v>297</v>
      </c>
      <c r="C325" s="42">
        <f t="shared" si="160"/>
        <v>5.5910071942441038</v>
      </c>
      <c r="D325" s="10">
        <f t="shared" si="161"/>
        <v>10.108992805755918</v>
      </c>
      <c r="E325" s="40">
        <f t="shared" si="162"/>
        <v>26.182014388488163</v>
      </c>
      <c r="F325" s="40">
        <f t="shared" si="163"/>
        <v>46.4</v>
      </c>
      <c r="G325" s="3">
        <f t="shared" si="164"/>
        <v>369.08992805755707</v>
      </c>
      <c r="H325" s="3">
        <f t="shared" si="165"/>
        <v>134.69012151470801</v>
      </c>
      <c r="I325">
        <f t="shared" si="150"/>
        <v>1.3469012151470802E-4</v>
      </c>
      <c r="J325" s="4">
        <f t="shared" si="166"/>
        <v>545.6851228914029</v>
      </c>
      <c r="K325" s="40">
        <f t="shared" si="167"/>
        <v>4.0514116161949909</v>
      </c>
      <c r="L325" s="40">
        <f t="shared" si="151"/>
        <v>1.9485883838050091</v>
      </c>
      <c r="M325" s="10">
        <f t="shared" si="168"/>
        <v>6.3699810909961396</v>
      </c>
      <c r="N325" s="10">
        <f t="shared" si="147"/>
        <v>17.20418640980624</v>
      </c>
      <c r="O325" s="10">
        <f t="shared" si="148"/>
        <v>-0.14810000000000001</v>
      </c>
      <c r="P325" s="10">
        <f t="shared" si="169"/>
        <v>13.077998419726237</v>
      </c>
      <c r="Q325" s="42">
        <f t="shared" si="170"/>
        <v>0.45697614076858584</v>
      </c>
      <c r="R325" s="4">
        <f t="shared" si="171"/>
        <v>425391.6645008765</v>
      </c>
      <c r="S325">
        <f t="shared" si="152"/>
        <v>4.2539166450087653E-4</v>
      </c>
      <c r="T325" s="41">
        <f t="shared" si="153"/>
        <v>3.4730170185591372E-4</v>
      </c>
      <c r="U325" s="42">
        <f t="shared" si="172"/>
        <v>0.75934539071728968</v>
      </c>
      <c r="V325" s="42">
        <f t="shared" si="173"/>
        <v>0.97763464226647379</v>
      </c>
      <c r="W325" s="42">
        <f t="shared" si="174"/>
        <v>0.96519691703936361</v>
      </c>
      <c r="X325" s="42">
        <f t="shared" si="175"/>
        <v>1.2437725227110175E-2</v>
      </c>
      <c r="Y325" s="42">
        <f t="shared" si="149"/>
        <v>7.063108409786252E-3</v>
      </c>
      <c r="Z325" s="10">
        <f t="shared" si="176"/>
        <v>20.3370970313199</v>
      </c>
      <c r="AA325">
        <f t="shared" si="154"/>
        <v>6371645.57300747</v>
      </c>
      <c r="AB325" s="10">
        <f t="shared" si="155"/>
        <v>6.3716455730074699</v>
      </c>
      <c r="AC325" s="10">
        <f t="shared" si="156"/>
        <v>6.2706455730074699</v>
      </c>
      <c r="AD325" s="3">
        <f t="shared" si="157"/>
        <v>909.44823393871934</v>
      </c>
      <c r="AI325" s="94">
        <f t="shared" si="158"/>
        <v>0.96519691703936361</v>
      </c>
    </row>
    <row r="326" spans="2:35">
      <c r="B326" s="39">
        <f t="shared" si="159"/>
        <v>298</v>
      </c>
      <c r="C326" s="42">
        <f t="shared" si="160"/>
        <v>5.6098321342920636</v>
      </c>
      <c r="D326" s="10">
        <f t="shared" si="161"/>
        <v>10.090167865707958</v>
      </c>
      <c r="E326" s="40">
        <f t="shared" si="162"/>
        <v>26.219664268584083</v>
      </c>
      <c r="F326" s="40">
        <f t="shared" si="163"/>
        <v>46.4</v>
      </c>
      <c r="G326" s="3">
        <f t="shared" si="164"/>
        <v>368.90167865707747</v>
      </c>
      <c r="H326" s="3">
        <f t="shared" si="165"/>
        <v>134.69012151470801</v>
      </c>
      <c r="I326">
        <f t="shared" si="150"/>
        <v>1.3469012151470802E-4</v>
      </c>
      <c r="J326" s="4">
        <f t="shared" si="166"/>
        <v>547.23464821554285</v>
      </c>
      <c r="K326" s="40">
        <f t="shared" si="167"/>
        <v>4.0629159886516657</v>
      </c>
      <c r="L326" s="40">
        <f t="shared" si="151"/>
        <v>1.9370840113483343</v>
      </c>
      <c r="M326" s="10">
        <f t="shared" si="168"/>
        <v>6.3716455730074699</v>
      </c>
      <c r="N326" s="10">
        <f t="shared" si="147"/>
        <v>17.20418640980624</v>
      </c>
      <c r="O326" s="10">
        <f t="shared" si="148"/>
        <v>-0.14810000000000001</v>
      </c>
      <c r="P326" s="10">
        <f t="shared" si="169"/>
        <v>13.077492394503079</v>
      </c>
      <c r="Q326" s="42">
        <f t="shared" si="170"/>
        <v>0.45841563233777022</v>
      </c>
      <c r="R326" s="4">
        <f t="shared" si="171"/>
        <v>424603.07665662613</v>
      </c>
      <c r="S326">
        <f t="shared" si="152"/>
        <v>4.2460307665662616E-4</v>
      </c>
      <c r="T326" s="41">
        <f t="shared" si="153"/>
        <v>3.480902897001641E-4</v>
      </c>
      <c r="U326" s="42">
        <f t="shared" si="172"/>
        <v>0.75793772198591047</v>
      </c>
      <c r="V326" s="42">
        <f t="shared" si="173"/>
        <v>0.97789300160805792</v>
      </c>
      <c r="W326" s="42">
        <f t="shared" si="174"/>
        <v>0.96545318721827844</v>
      </c>
      <c r="X326" s="42">
        <f t="shared" si="175"/>
        <v>1.243981438977948E-2</v>
      </c>
      <c r="Y326" s="42">
        <f t="shared" si="149"/>
        <v>7.0810154177225583E-3</v>
      </c>
      <c r="Z326" s="10">
        <f t="shared" si="176"/>
        <v>20.342467535713105</v>
      </c>
      <c r="AA326">
        <f t="shared" si="154"/>
        <v>6373301.4892646531</v>
      </c>
      <c r="AB326" s="10">
        <f t="shared" si="155"/>
        <v>6.3733014892646533</v>
      </c>
      <c r="AC326" s="10">
        <f t="shared" si="156"/>
        <v>6.2723014892646534</v>
      </c>
      <c r="AD326" s="3">
        <f t="shared" si="157"/>
        <v>909.68839583243698</v>
      </c>
      <c r="AI326" s="94">
        <f t="shared" si="158"/>
        <v>0.96545318721827844</v>
      </c>
    </row>
    <row r="327" spans="2:35">
      <c r="B327" s="39">
        <f t="shared" si="159"/>
        <v>299</v>
      </c>
      <c r="C327" s="42">
        <f t="shared" si="160"/>
        <v>5.6286570743400235</v>
      </c>
      <c r="D327" s="10">
        <f t="shared" si="161"/>
        <v>10.071342925659998</v>
      </c>
      <c r="E327" s="40">
        <f t="shared" si="162"/>
        <v>26.257314148680003</v>
      </c>
      <c r="F327" s="40">
        <f t="shared" si="163"/>
        <v>46.4</v>
      </c>
      <c r="G327" s="3">
        <f t="shared" si="164"/>
        <v>368.71342925659786</v>
      </c>
      <c r="H327" s="3">
        <f t="shared" si="165"/>
        <v>134.69012151470801</v>
      </c>
      <c r="I327">
        <f t="shared" si="150"/>
        <v>1.3469012151470802E-4</v>
      </c>
      <c r="J327" s="4">
        <f t="shared" si="166"/>
        <v>548.78640016463669</v>
      </c>
      <c r="K327" s="40">
        <f t="shared" si="167"/>
        <v>4.074436892572777</v>
      </c>
      <c r="L327" s="40">
        <f t="shared" si="151"/>
        <v>1.925563107427223</v>
      </c>
      <c r="M327" s="10">
        <f t="shared" si="168"/>
        <v>6.3733014892646533</v>
      </c>
      <c r="N327" s="10">
        <f t="shared" si="147"/>
        <v>17.20418640980624</v>
      </c>
      <c r="O327" s="10">
        <f t="shared" si="148"/>
        <v>-0.14810000000000001</v>
      </c>
      <c r="P327" s="10">
        <f t="shared" si="169"/>
        <v>13.076989123961706</v>
      </c>
      <c r="Q327" s="42">
        <f t="shared" si="170"/>
        <v>0.4598551793060755</v>
      </c>
      <c r="R327" s="4">
        <f t="shared" si="171"/>
        <v>423814.25122027996</v>
      </c>
      <c r="S327">
        <f t="shared" si="152"/>
        <v>4.2381425122027994E-4</v>
      </c>
      <c r="T327" s="41">
        <f t="shared" si="153"/>
        <v>3.4887911513651032E-4</v>
      </c>
      <c r="U327" s="42">
        <f t="shared" si="172"/>
        <v>0.75652962914076072</v>
      </c>
      <c r="V327" s="42">
        <f t="shared" si="173"/>
        <v>0.97814998478823012</v>
      </c>
      <c r="W327" s="42">
        <f t="shared" si="174"/>
        <v>0.96570813858008819</v>
      </c>
      <c r="X327" s="42">
        <f t="shared" si="175"/>
        <v>1.2441846208141927E-2</v>
      </c>
      <c r="Y327" s="42">
        <f t="shared" si="149"/>
        <v>7.0989260397116092E-3</v>
      </c>
      <c r="Z327" s="10">
        <f t="shared" si="176"/>
        <v>20.347810263546222</v>
      </c>
      <c r="AA327">
        <f t="shared" si="154"/>
        <v>6374948.8410269488</v>
      </c>
      <c r="AB327" s="10">
        <f t="shared" si="155"/>
        <v>6.3749488410269484</v>
      </c>
      <c r="AC327" s="10">
        <f t="shared" si="156"/>
        <v>6.2739488410269484</v>
      </c>
      <c r="AD327" s="3">
        <f t="shared" si="157"/>
        <v>909.92731559491642</v>
      </c>
      <c r="AI327" s="94">
        <f t="shared" si="158"/>
        <v>0.96570813858008819</v>
      </c>
    </row>
    <row r="328" spans="2:35">
      <c r="B328" s="39">
        <f t="shared" si="159"/>
        <v>300</v>
      </c>
      <c r="C328" s="42">
        <f t="shared" si="160"/>
        <v>5.6474820143879834</v>
      </c>
      <c r="D328" s="10">
        <f t="shared" si="161"/>
        <v>10.052517985612038</v>
      </c>
      <c r="E328" s="40">
        <f t="shared" si="162"/>
        <v>26.294964028775922</v>
      </c>
      <c r="F328" s="40">
        <f t="shared" si="163"/>
        <v>46.4</v>
      </c>
      <c r="G328" s="3">
        <f t="shared" si="164"/>
        <v>368.52517985611826</v>
      </c>
      <c r="H328" s="3">
        <f t="shared" si="165"/>
        <v>134.69012151470801</v>
      </c>
      <c r="I328">
        <f t="shared" si="150"/>
        <v>1.3469012151470802E-4</v>
      </c>
      <c r="J328" s="4">
        <f t="shared" si="166"/>
        <v>550.34037873868465</v>
      </c>
      <c r="K328" s="40">
        <f t="shared" si="167"/>
        <v>4.0859743279583283</v>
      </c>
      <c r="L328" s="40">
        <f t="shared" si="151"/>
        <v>1.9140256720416717</v>
      </c>
      <c r="M328" s="10">
        <f t="shared" si="168"/>
        <v>6.3749488410269484</v>
      </c>
      <c r="N328" s="10">
        <f t="shared" si="147"/>
        <v>17.20418640980624</v>
      </c>
      <c r="O328" s="10">
        <f t="shared" si="148"/>
        <v>-0.14810000000000001</v>
      </c>
      <c r="P328" s="10">
        <f t="shared" si="169"/>
        <v>13.07648860530573</v>
      </c>
      <c r="Q328" s="42">
        <f t="shared" si="170"/>
        <v>0.46129478137480839</v>
      </c>
      <c r="R328" s="4">
        <f t="shared" si="171"/>
        <v>423025.18944932031</v>
      </c>
      <c r="S328">
        <f t="shared" si="152"/>
        <v>4.2302518944932032E-4</v>
      </c>
      <c r="T328" s="41">
        <f t="shared" si="153"/>
        <v>3.4966817690746993E-4</v>
      </c>
      <c r="U328" s="42">
        <f t="shared" si="172"/>
        <v>0.7551211144265092</v>
      </c>
      <c r="V328" s="42">
        <f t="shared" si="173"/>
        <v>0.97840559196421806</v>
      </c>
      <c r="W328" s="42">
        <f t="shared" si="174"/>
        <v>0.96596177131867322</v>
      </c>
      <c r="X328" s="42">
        <f t="shared" si="175"/>
        <v>1.2443820645544834E-2</v>
      </c>
      <c r="Y328" s="42">
        <f t="shared" si="149"/>
        <v>7.1168401896558762E-3</v>
      </c>
      <c r="Z328" s="10">
        <f t="shared" si="176"/>
        <v>20.353125218881878</v>
      </c>
      <c r="AA328">
        <f t="shared" si="154"/>
        <v>6376587.6295470074</v>
      </c>
      <c r="AB328" s="10">
        <f t="shared" si="155"/>
        <v>6.3765876295470072</v>
      </c>
      <c r="AC328" s="10">
        <f t="shared" si="156"/>
        <v>6.2755876295470072</v>
      </c>
      <c r="AD328" s="3">
        <f t="shared" si="157"/>
        <v>910.16499340783287</v>
      </c>
      <c r="AI328" s="94">
        <f t="shared" si="158"/>
        <v>0.96596177131867322</v>
      </c>
    </row>
    <row r="329" spans="2:35">
      <c r="B329" s="39">
        <f t="shared" si="159"/>
        <v>301</v>
      </c>
      <c r="C329" s="42">
        <f t="shared" si="160"/>
        <v>5.6663069544359432</v>
      </c>
      <c r="D329" s="10">
        <f t="shared" si="161"/>
        <v>10.033693045564078</v>
      </c>
      <c r="E329" s="40">
        <f t="shared" si="162"/>
        <v>26.332613908871842</v>
      </c>
      <c r="F329" s="40">
        <f t="shared" si="163"/>
        <v>46.4</v>
      </c>
      <c r="G329" s="3">
        <f t="shared" si="164"/>
        <v>368.33693045563865</v>
      </c>
      <c r="H329" s="3">
        <f t="shared" si="165"/>
        <v>134.69012151470801</v>
      </c>
      <c r="I329">
        <f t="shared" si="150"/>
        <v>1.3469012151470802E-4</v>
      </c>
      <c r="J329" s="4">
        <f t="shared" si="166"/>
        <v>551.89658393768582</v>
      </c>
      <c r="K329" s="40">
        <f t="shared" si="167"/>
        <v>4.0975282948083116</v>
      </c>
      <c r="L329" s="40">
        <f t="shared" si="151"/>
        <v>1.9024717051916884</v>
      </c>
      <c r="M329" s="10">
        <f t="shared" si="168"/>
        <v>6.3765876295470072</v>
      </c>
      <c r="N329" s="10">
        <f t="shared" si="147"/>
        <v>17.20418640980624</v>
      </c>
      <c r="O329" s="10">
        <f t="shared" si="148"/>
        <v>-0.14810000000000001</v>
      </c>
      <c r="P329" s="10">
        <f t="shared" si="169"/>
        <v>13.075990835755931</v>
      </c>
      <c r="Q329" s="42">
        <f t="shared" si="170"/>
        <v>0.46273443824551252</v>
      </c>
      <c r="R329" s="4">
        <f t="shared" si="171"/>
        <v>422235.89260122995</v>
      </c>
      <c r="S329">
        <f t="shared" si="152"/>
        <v>4.2223589260122993E-4</v>
      </c>
      <c r="T329" s="41">
        <f t="shared" si="153"/>
        <v>3.5045747375556032E-4</v>
      </c>
      <c r="U329" s="42">
        <f t="shared" si="172"/>
        <v>0.75371218008782548</v>
      </c>
      <c r="V329" s="42">
        <f t="shared" si="173"/>
        <v>0.97865982329151502</v>
      </c>
      <c r="W329" s="42">
        <f t="shared" si="174"/>
        <v>0.9662140856268967</v>
      </c>
      <c r="X329" s="42">
        <f t="shared" si="175"/>
        <v>1.2445737664618317E-2</v>
      </c>
      <c r="Y329" s="42">
        <f t="shared" si="149"/>
        <v>7.1347577813957253E-3</v>
      </c>
      <c r="Z329" s="10">
        <f t="shared" si="176"/>
        <v>20.358412405757765</v>
      </c>
      <c r="AA329">
        <f t="shared" si="154"/>
        <v>6378217.8560697949</v>
      </c>
      <c r="AB329" s="10">
        <f t="shared" si="155"/>
        <v>6.3782178560697949</v>
      </c>
      <c r="AC329" s="10">
        <f t="shared" si="156"/>
        <v>6.2772178560697949</v>
      </c>
      <c r="AD329" s="3">
        <f t="shared" si="157"/>
        <v>910.40142945174694</v>
      </c>
      <c r="AI329" s="94">
        <f t="shared" si="158"/>
        <v>0.9662140856268967</v>
      </c>
    </row>
    <row r="330" spans="2:35">
      <c r="B330" s="39">
        <f t="shared" si="159"/>
        <v>302</v>
      </c>
      <c r="C330" s="42">
        <f t="shared" si="160"/>
        <v>5.6851318944839031</v>
      </c>
      <c r="D330" s="10">
        <f t="shared" si="161"/>
        <v>10.014868105516118</v>
      </c>
      <c r="E330" s="40">
        <f t="shared" si="162"/>
        <v>26.370263788967762</v>
      </c>
      <c r="F330" s="40">
        <f t="shared" si="163"/>
        <v>46.4</v>
      </c>
      <c r="G330" s="3">
        <f t="shared" si="164"/>
        <v>368.14868105515905</v>
      </c>
      <c r="H330" s="3">
        <f t="shared" si="165"/>
        <v>134.69012151470801</v>
      </c>
      <c r="I330">
        <f t="shared" si="150"/>
        <v>1.3469012151470802E-4</v>
      </c>
      <c r="J330" s="4">
        <f t="shared" si="166"/>
        <v>553.45501576164133</v>
      </c>
      <c r="K330" s="40">
        <f t="shared" si="167"/>
        <v>4.1090987931227358</v>
      </c>
      <c r="L330" s="40">
        <f t="shared" si="151"/>
        <v>1.8909012068772642</v>
      </c>
      <c r="M330" s="10">
        <f t="shared" si="168"/>
        <v>6.3782178560697949</v>
      </c>
      <c r="N330" s="10">
        <f t="shared" si="147"/>
        <v>17.20418640980624</v>
      </c>
      <c r="O330" s="10">
        <f t="shared" si="148"/>
        <v>-0.14810000000000001</v>
      </c>
      <c r="P330" s="10">
        <f t="shared" si="169"/>
        <v>13.075495812550534</v>
      </c>
      <c r="Q330" s="42">
        <f t="shared" si="170"/>
        <v>0.46417414961996695</v>
      </c>
      <c r="R330" s="4">
        <f t="shared" si="171"/>
        <v>421446.3619334909</v>
      </c>
      <c r="S330">
        <f t="shared" si="152"/>
        <v>4.214463619334909E-4</v>
      </c>
      <c r="T330" s="41">
        <f t="shared" si="153"/>
        <v>3.5124700442329935E-4</v>
      </c>
      <c r="U330" s="42">
        <f t="shared" si="172"/>
        <v>0.75230282836937801</v>
      </c>
      <c r="V330" s="42">
        <f t="shared" si="173"/>
        <v>0.97891267892604128</v>
      </c>
      <c r="W330" s="42">
        <f t="shared" si="174"/>
        <v>0.96646508169643808</v>
      </c>
      <c r="X330" s="42">
        <f t="shared" si="175"/>
        <v>1.2447597229603202E-2</v>
      </c>
      <c r="Y330" s="42">
        <f t="shared" si="149"/>
        <v>7.1526787287118122E-3</v>
      </c>
      <c r="Z330" s="10">
        <f t="shared" si="176"/>
        <v>20.363671828192686</v>
      </c>
      <c r="AA330">
        <f t="shared" si="154"/>
        <v>6379839.521834447</v>
      </c>
      <c r="AB330" s="10">
        <f t="shared" si="155"/>
        <v>6.3798395218344472</v>
      </c>
      <c r="AC330" s="10">
        <f t="shared" si="156"/>
        <v>6.2788395218344473</v>
      </c>
      <c r="AD330" s="3">
        <f t="shared" si="157"/>
        <v>910.63662390637376</v>
      </c>
      <c r="AI330" s="94">
        <f t="shared" si="158"/>
        <v>0.96646508169643808</v>
      </c>
    </row>
    <row r="331" spans="2:35">
      <c r="B331" s="39">
        <f t="shared" si="159"/>
        <v>303</v>
      </c>
      <c r="C331" s="42">
        <f t="shared" si="160"/>
        <v>5.703956834531863</v>
      </c>
      <c r="D331" s="10">
        <f t="shared" si="161"/>
        <v>9.9960431654681585</v>
      </c>
      <c r="E331" s="40">
        <f t="shared" si="162"/>
        <v>26.407913669063682</v>
      </c>
      <c r="F331" s="40">
        <f t="shared" si="163"/>
        <v>46.4</v>
      </c>
      <c r="G331" s="3">
        <f t="shared" si="164"/>
        <v>367.96043165467944</v>
      </c>
      <c r="H331" s="3">
        <f t="shared" si="165"/>
        <v>134.69012151470801</v>
      </c>
      <c r="I331">
        <f t="shared" si="150"/>
        <v>1.3469012151470802E-4</v>
      </c>
      <c r="J331" s="4">
        <f t="shared" si="166"/>
        <v>555.01567421055029</v>
      </c>
      <c r="K331" s="40">
        <f t="shared" si="167"/>
        <v>4.1206858229015939</v>
      </c>
      <c r="L331" s="40">
        <f t="shared" si="151"/>
        <v>1.8793141770984061</v>
      </c>
      <c r="M331" s="10">
        <f t="shared" si="168"/>
        <v>6.3798395218344472</v>
      </c>
      <c r="N331" s="10">
        <f t="shared" si="147"/>
        <v>17.20418640980624</v>
      </c>
      <c r="O331" s="10">
        <f t="shared" si="148"/>
        <v>-0.14810000000000001</v>
      </c>
      <c r="P331" s="10">
        <f t="shared" si="169"/>
        <v>13.075003532944594</v>
      </c>
      <c r="Q331" s="42">
        <f t="shared" si="170"/>
        <v>0.46561391520018475</v>
      </c>
      <c r="R331" s="4">
        <f t="shared" si="171"/>
        <v>420656.59870358597</v>
      </c>
      <c r="S331">
        <f t="shared" si="152"/>
        <v>4.2065659870358599E-4</v>
      </c>
      <c r="T331" s="41">
        <f t="shared" si="153"/>
        <v>3.5203676765320426E-4</v>
      </c>
      <c r="U331" s="42">
        <f t="shared" si="172"/>
        <v>0.75089306151583612</v>
      </c>
      <c r="V331" s="42">
        <f t="shared" si="173"/>
        <v>0.9791641590213741</v>
      </c>
      <c r="W331" s="42">
        <f t="shared" si="174"/>
        <v>0.96671475971808007</v>
      </c>
      <c r="X331" s="42">
        <f t="shared" si="175"/>
        <v>1.2449399303294029E-2</v>
      </c>
      <c r="Y331" s="42">
        <f t="shared" si="149"/>
        <v>7.1706029453230827E-3</v>
      </c>
      <c r="Z331" s="10">
        <f t="shared" si="176"/>
        <v>20.368903490180127</v>
      </c>
      <c r="AA331">
        <f t="shared" si="154"/>
        <v>6381452.6280722991</v>
      </c>
      <c r="AB331" s="10">
        <f t="shared" si="155"/>
        <v>6.3814526280722994</v>
      </c>
      <c r="AC331" s="10">
        <f t="shared" si="156"/>
        <v>6.2804526280722994</v>
      </c>
      <c r="AD331" s="3">
        <f t="shared" si="157"/>
        <v>910.87057695029716</v>
      </c>
      <c r="AI331" s="94">
        <f t="shared" si="158"/>
        <v>0.96671475971808007</v>
      </c>
    </row>
    <row r="332" spans="2:35">
      <c r="B332" s="39">
        <f t="shared" si="159"/>
        <v>304</v>
      </c>
      <c r="C332" s="42">
        <f t="shared" si="160"/>
        <v>5.7227817745798228</v>
      </c>
      <c r="D332" s="10">
        <f t="shared" si="161"/>
        <v>9.9772182254201986</v>
      </c>
      <c r="E332" s="40">
        <f t="shared" si="162"/>
        <v>26.445563549159601</v>
      </c>
      <c r="F332" s="40">
        <f t="shared" si="163"/>
        <v>46.4</v>
      </c>
      <c r="G332" s="3">
        <f t="shared" si="164"/>
        <v>367.77218225419983</v>
      </c>
      <c r="H332" s="3">
        <f t="shared" si="165"/>
        <v>134.69012151470801</v>
      </c>
      <c r="I332">
        <f t="shared" si="150"/>
        <v>1.3469012151470802E-4</v>
      </c>
      <c r="J332" s="4">
        <f t="shared" si="166"/>
        <v>556.57855928441313</v>
      </c>
      <c r="K332" s="40">
        <f t="shared" si="167"/>
        <v>4.1322893841448893</v>
      </c>
      <c r="L332" s="40">
        <f t="shared" si="151"/>
        <v>1.8677106158551107</v>
      </c>
      <c r="M332" s="10">
        <f t="shared" si="168"/>
        <v>6.3814526280722994</v>
      </c>
      <c r="N332" s="10">
        <f t="shared" si="147"/>
        <v>17.20418640980624</v>
      </c>
      <c r="O332" s="10">
        <f t="shared" si="148"/>
        <v>-0.14810000000000001</v>
      </c>
      <c r="P332" s="10">
        <f t="shared" si="169"/>
        <v>13.074513994210548</v>
      </c>
      <c r="Q332" s="42">
        <f t="shared" si="170"/>
        <v>0.46705373468841166</v>
      </c>
      <c r="R332" s="4">
        <f t="shared" si="171"/>
        <v>419866.60416899744</v>
      </c>
      <c r="S332">
        <f t="shared" si="152"/>
        <v>4.1986660416899746E-4</v>
      </c>
      <c r="T332" s="41">
        <f t="shared" si="153"/>
        <v>3.5282676218779279E-4</v>
      </c>
      <c r="U332" s="42">
        <f t="shared" si="172"/>
        <v>0.74948288177186895</v>
      </c>
      <c r="V332" s="42">
        <f t="shared" si="173"/>
        <v>0.97941426373091012</v>
      </c>
      <c r="W332" s="42">
        <f t="shared" si="174"/>
        <v>0.9669631198814036</v>
      </c>
      <c r="X332" s="42">
        <f t="shared" si="175"/>
        <v>1.2451143849506519E-2</v>
      </c>
      <c r="Y332" s="42">
        <f t="shared" si="149"/>
        <v>7.1885303448883187E-3</v>
      </c>
      <c r="Z332" s="10">
        <f t="shared" si="176"/>
        <v>20.374107395691851</v>
      </c>
      <c r="AA332">
        <f t="shared" si="154"/>
        <v>6383057.1760079851</v>
      </c>
      <c r="AB332" s="10">
        <f t="shared" si="155"/>
        <v>6.3830571760079851</v>
      </c>
      <c r="AC332" s="10">
        <f t="shared" si="156"/>
        <v>6.2820571760079851</v>
      </c>
      <c r="AD332" s="3">
        <f t="shared" si="157"/>
        <v>911.10328876112908</v>
      </c>
      <c r="AI332" s="94">
        <f t="shared" si="158"/>
        <v>0.9669631198814036</v>
      </c>
    </row>
    <row r="333" spans="2:35">
      <c r="B333" s="39">
        <f t="shared" si="159"/>
        <v>305</v>
      </c>
      <c r="C333" s="42">
        <f t="shared" si="160"/>
        <v>5.7416067146277827</v>
      </c>
      <c r="D333" s="10">
        <f t="shared" si="161"/>
        <v>9.9583932853722388</v>
      </c>
      <c r="E333" s="40">
        <f t="shared" si="162"/>
        <v>26.483213429255521</v>
      </c>
      <c r="F333" s="40">
        <f t="shared" si="163"/>
        <v>46.4</v>
      </c>
      <c r="G333" s="3">
        <f t="shared" si="164"/>
        <v>367.58393285372023</v>
      </c>
      <c r="H333" s="3">
        <f t="shared" si="165"/>
        <v>134.69012151470801</v>
      </c>
      <c r="I333">
        <f t="shared" si="150"/>
        <v>1.3469012151470802E-4</v>
      </c>
      <c r="J333" s="4">
        <f t="shared" si="166"/>
        <v>558.14367098322964</v>
      </c>
      <c r="K333" s="40">
        <f t="shared" si="167"/>
        <v>4.1439094768526212</v>
      </c>
      <c r="L333" s="40">
        <f t="shared" si="151"/>
        <v>1.8560905231473788</v>
      </c>
      <c r="M333" s="10">
        <f t="shared" si="168"/>
        <v>6.3830571760079851</v>
      </c>
      <c r="N333" s="10">
        <f t="shared" si="147"/>
        <v>17.20418640980624</v>
      </c>
      <c r="O333" s="10">
        <f t="shared" si="148"/>
        <v>-0.14810000000000001</v>
      </c>
      <c r="P333" s="10">
        <f t="shared" si="169"/>
        <v>13.074027193637852</v>
      </c>
      <c r="Q333" s="42">
        <f t="shared" si="170"/>
        <v>0.46849360778712457</v>
      </c>
      <c r="R333" s="4">
        <f t="shared" si="171"/>
        <v>419076.37958720775</v>
      </c>
      <c r="S333">
        <f t="shared" si="152"/>
        <v>4.1907637958720775E-4</v>
      </c>
      <c r="T333" s="41">
        <f t="shared" si="153"/>
        <v>3.5361698676958251E-4</v>
      </c>
      <c r="U333" s="42">
        <f t="shared" si="172"/>
        <v>0.74807229138214526</v>
      </c>
      <c r="V333" s="42">
        <f t="shared" si="173"/>
        <v>0.97966299320725159</v>
      </c>
      <c r="W333" s="42">
        <f t="shared" si="174"/>
        <v>0.96721016237495816</v>
      </c>
      <c r="X333" s="42">
        <f t="shared" si="175"/>
        <v>1.2452830832293427E-2</v>
      </c>
      <c r="Y333" s="42">
        <f t="shared" si="149"/>
        <v>7.2064608410065609E-3</v>
      </c>
      <c r="Z333" s="10">
        <f t="shared" si="176"/>
        <v>20.379283548678345</v>
      </c>
      <c r="AA333">
        <f t="shared" si="154"/>
        <v>6384653.1668595783</v>
      </c>
      <c r="AB333" s="10">
        <f t="shared" si="155"/>
        <v>6.3846531668595787</v>
      </c>
      <c r="AC333" s="10">
        <f t="shared" si="156"/>
        <v>6.2836531668595788</v>
      </c>
      <c r="AD333" s="3">
        <f t="shared" si="157"/>
        <v>911.33475951552987</v>
      </c>
      <c r="AI333" s="94">
        <f t="shared" si="158"/>
        <v>0.96721016237495816</v>
      </c>
    </row>
    <row r="334" spans="2:35">
      <c r="B334" s="39">
        <f t="shared" si="159"/>
        <v>306</v>
      </c>
      <c r="C334" s="42">
        <f t="shared" si="160"/>
        <v>5.7604316546757426</v>
      </c>
      <c r="D334" s="10">
        <f t="shared" si="161"/>
        <v>9.9395683453242789</v>
      </c>
      <c r="E334" s="40">
        <f t="shared" si="162"/>
        <v>26.520863309351441</v>
      </c>
      <c r="F334" s="40">
        <f t="shared" si="163"/>
        <v>46.4</v>
      </c>
      <c r="G334" s="3">
        <f t="shared" si="164"/>
        <v>367.39568345324062</v>
      </c>
      <c r="H334" s="3">
        <f t="shared" si="165"/>
        <v>134.69012151470801</v>
      </c>
      <c r="I334">
        <f t="shared" si="150"/>
        <v>1.3469012151470802E-4</v>
      </c>
      <c r="J334" s="4">
        <f t="shared" si="166"/>
        <v>559.71100930700027</v>
      </c>
      <c r="K334" s="40">
        <f t="shared" si="167"/>
        <v>4.1555461010247914</v>
      </c>
      <c r="L334" s="40">
        <f t="shared" si="151"/>
        <v>1.8444538989752086</v>
      </c>
      <c r="M334" s="10">
        <f t="shared" si="168"/>
        <v>6.3846531668595787</v>
      </c>
      <c r="N334" s="10">
        <f t="shared" si="147"/>
        <v>17.20418640980624</v>
      </c>
      <c r="O334" s="10">
        <f t="shared" si="148"/>
        <v>-0.14810000000000001</v>
      </c>
      <c r="P334" s="10">
        <f t="shared" si="169"/>
        <v>13.073543128532863</v>
      </c>
      <c r="Q334" s="42">
        <f t="shared" si="170"/>
        <v>0.46993353419903006</v>
      </c>
      <c r="R334" s="4">
        <f t="shared" si="171"/>
        <v>418285.92621569923</v>
      </c>
      <c r="S334">
        <f t="shared" si="152"/>
        <v>4.1828592621569925E-4</v>
      </c>
      <c r="T334" s="41">
        <f t="shared" si="153"/>
        <v>3.54407440141091E-4</v>
      </c>
      <c r="U334" s="42">
        <f t="shared" si="172"/>
        <v>0.74666129259133396</v>
      </c>
      <c r="V334" s="42">
        <f t="shared" si="173"/>
        <v>0.97991034760178652</v>
      </c>
      <c r="W334" s="42">
        <f t="shared" si="174"/>
        <v>0.96745588738628296</v>
      </c>
      <c r="X334" s="42">
        <f t="shared" si="175"/>
        <v>1.245446021550356E-2</v>
      </c>
      <c r="Y334" s="42">
        <f t="shared" si="149"/>
        <v>7.224394347216891E-3</v>
      </c>
      <c r="Z334" s="10">
        <f t="shared" si="176"/>
        <v>20.384431953067438</v>
      </c>
      <c r="AA334">
        <f t="shared" si="154"/>
        <v>6386240.6018381696</v>
      </c>
      <c r="AB334" s="10">
        <f t="shared" si="155"/>
        <v>6.3862406018381694</v>
      </c>
      <c r="AC334" s="10">
        <f t="shared" si="156"/>
        <v>6.2852406018381695</v>
      </c>
      <c r="AD334" s="3">
        <f t="shared" si="157"/>
        <v>911.56498938914717</v>
      </c>
      <c r="AI334" s="94">
        <f t="shared" si="158"/>
        <v>0.96745588738628296</v>
      </c>
    </row>
    <row r="335" spans="2:35">
      <c r="B335" s="39">
        <f t="shared" si="159"/>
        <v>307</v>
      </c>
      <c r="C335" s="42">
        <f t="shared" si="160"/>
        <v>5.7792565947237025</v>
      </c>
      <c r="D335" s="10">
        <f t="shared" si="161"/>
        <v>9.920743405276319</v>
      </c>
      <c r="E335" s="40">
        <f t="shared" si="162"/>
        <v>26.558513189447361</v>
      </c>
      <c r="F335" s="40">
        <f t="shared" si="163"/>
        <v>46.4</v>
      </c>
      <c r="G335" s="3">
        <f t="shared" si="164"/>
        <v>367.20743405276102</v>
      </c>
      <c r="H335" s="3">
        <f t="shared" si="165"/>
        <v>134.69012151470801</v>
      </c>
      <c r="I335">
        <f t="shared" si="150"/>
        <v>1.3469012151470802E-4</v>
      </c>
      <c r="J335" s="4">
        <f t="shared" si="166"/>
        <v>561.28057425572456</v>
      </c>
      <c r="K335" s="40">
        <f t="shared" si="167"/>
        <v>4.167199256661398</v>
      </c>
      <c r="L335" s="40">
        <f t="shared" si="151"/>
        <v>1.832800743338602</v>
      </c>
      <c r="M335" s="10">
        <f t="shared" si="168"/>
        <v>6.3862406018381694</v>
      </c>
      <c r="N335" s="10">
        <f t="shared" si="147"/>
        <v>17.20418640980624</v>
      </c>
      <c r="O335" s="10">
        <f t="shared" si="148"/>
        <v>-0.14810000000000001</v>
      </c>
      <c r="P335" s="10">
        <f t="shared" si="169"/>
        <v>13.073061796218955</v>
      </c>
      <c r="Q335" s="42">
        <f t="shared" si="170"/>
        <v>0.47137351362706309</v>
      </c>
      <c r="R335" s="4">
        <f t="shared" si="171"/>
        <v>417495.24531195452</v>
      </c>
      <c r="S335">
        <f t="shared" si="152"/>
        <v>4.1749524531195455E-4</v>
      </c>
      <c r="T335" s="41">
        <f t="shared" si="153"/>
        <v>3.551981210448357E-4</v>
      </c>
      <c r="U335" s="42">
        <f t="shared" si="172"/>
        <v>0.74524988764410438</v>
      </c>
      <c r="V335" s="42">
        <f t="shared" si="173"/>
        <v>0.98015632706469435</v>
      </c>
      <c r="W335" s="42">
        <f t="shared" si="174"/>
        <v>0.96770029510184252</v>
      </c>
      <c r="X335" s="42">
        <f t="shared" si="175"/>
        <v>1.2456031962851832E-2</v>
      </c>
      <c r="Y335" s="42">
        <f t="shared" si="149"/>
        <v>7.2423307769983198E-3</v>
      </c>
      <c r="Z335" s="10">
        <f t="shared" si="176"/>
        <v>20.389552612763229</v>
      </c>
      <c r="AA335">
        <f t="shared" si="154"/>
        <v>6387819.4821475297</v>
      </c>
      <c r="AB335" s="10">
        <f t="shared" si="155"/>
        <v>6.3878194821475294</v>
      </c>
      <c r="AC335" s="10">
        <f t="shared" si="156"/>
        <v>6.2868194821475294</v>
      </c>
      <c r="AD335" s="3">
        <f t="shared" si="157"/>
        <v>911.79397855656703</v>
      </c>
      <c r="AI335" s="94">
        <f t="shared" si="158"/>
        <v>0.96770029510184252</v>
      </c>
    </row>
    <row r="336" spans="2:35">
      <c r="B336" s="39">
        <f t="shared" si="159"/>
        <v>308</v>
      </c>
      <c r="C336" s="42">
        <f t="shared" si="160"/>
        <v>5.7980815347716623</v>
      </c>
      <c r="D336" s="10">
        <f t="shared" si="161"/>
        <v>9.9019184652283592</v>
      </c>
      <c r="E336" s="40">
        <f t="shared" si="162"/>
        <v>26.59616306954328</v>
      </c>
      <c r="F336" s="40">
        <f t="shared" si="163"/>
        <v>46.4</v>
      </c>
      <c r="G336" s="3">
        <f t="shared" si="164"/>
        <v>367.01918465228141</v>
      </c>
      <c r="H336" s="3">
        <f t="shared" si="165"/>
        <v>134.69012151470801</v>
      </c>
      <c r="I336">
        <f t="shared" si="150"/>
        <v>1.3469012151470802E-4</v>
      </c>
      <c r="J336" s="4">
        <f t="shared" si="166"/>
        <v>562.85236582940252</v>
      </c>
      <c r="K336" s="40">
        <f t="shared" si="167"/>
        <v>4.1788689437624393</v>
      </c>
      <c r="L336" s="40">
        <f t="shared" si="151"/>
        <v>1.8211310562375607</v>
      </c>
      <c r="M336" s="10">
        <f t="shared" si="168"/>
        <v>6.3878194821475294</v>
      </c>
      <c r="N336" s="10">
        <f t="shared" si="147"/>
        <v>17.20418640980624</v>
      </c>
      <c r="O336" s="10">
        <f t="shared" si="148"/>
        <v>-0.14810000000000001</v>
      </c>
      <c r="P336" s="10">
        <f t="shared" si="169"/>
        <v>13.072583194036552</v>
      </c>
      <c r="Q336" s="42">
        <f t="shared" si="170"/>
        <v>0.47281354577438556</v>
      </c>
      <c r="R336" s="4">
        <f t="shared" si="171"/>
        <v>416704.33813345595</v>
      </c>
      <c r="S336">
        <f t="shared" si="152"/>
        <v>4.1670433813345597E-4</v>
      </c>
      <c r="T336" s="41">
        <f t="shared" si="153"/>
        <v>3.5598902822333428E-4</v>
      </c>
      <c r="U336" s="42">
        <f t="shared" si="172"/>
        <v>0.74383807878512553</v>
      </c>
      <c r="V336" s="42">
        <f t="shared" si="173"/>
        <v>0.98040093174579623</v>
      </c>
      <c r="W336" s="42">
        <f t="shared" si="174"/>
        <v>0.96794338570697414</v>
      </c>
      <c r="X336" s="42">
        <f t="shared" si="175"/>
        <v>1.2457546038822098E-2</v>
      </c>
      <c r="Y336" s="42">
        <f t="shared" si="149"/>
        <v>7.260270043770973E-3</v>
      </c>
      <c r="Z336" s="10">
        <f t="shared" si="176"/>
        <v>20.39464553164866</v>
      </c>
      <c r="AA336">
        <f t="shared" si="154"/>
        <v>6389389.8089849064</v>
      </c>
      <c r="AB336" s="10">
        <f t="shared" si="155"/>
        <v>6.3893898089849062</v>
      </c>
      <c r="AC336" s="10">
        <f t="shared" si="156"/>
        <v>6.2883898089849062</v>
      </c>
      <c r="AD336" s="3">
        <f t="shared" si="157"/>
        <v>912.02172719142948</v>
      </c>
      <c r="AI336" s="94">
        <f t="shared" si="158"/>
        <v>0.96794338570697414</v>
      </c>
    </row>
    <row r="337" spans="2:35">
      <c r="B337" s="39">
        <f t="shared" si="159"/>
        <v>309</v>
      </c>
      <c r="C337" s="42">
        <f t="shared" si="160"/>
        <v>5.8169064748196222</v>
      </c>
      <c r="D337" s="10">
        <f t="shared" si="161"/>
        <v>9.8830935251803993</v>
      </c>
      <c r="E337" s="40">
        <f t="shared" si="162"/>
        <v>26.6338129496392</v>
      </c>
      <c r="F337" s="40">
        <f t="shared" si="163"/>
        <v>46.4</v>
      </c>
      <c r="G337" s="3">
        <f t="shared" si="164"/>
        <v>366.8309352518018</v>
      </c>
      <c r="H337" s="3">
        <f t="shared" si="165"/>
        <v>134.69012151470801</v>
      </c>
      <c r="I337">
        <f t="shared" si="150"/>
        <v>1.3469012151470802E-4</v>
      </c>
      <c r="J337" s="4">
        <f t="shared" si="166"/>
        <v>564.42638402803436</v>
      </c>
      <c r="K337" s="40">
        <f t="shared" si="167"/>
        <v>4.1905551623279189</v>
      </c>
      <c r="L337" s="40">
        <f t="shared" si="151"/>
        <v>1.8094448376720811</v>
      </c>
      <c r="M337" s="10">
        <f t="shared" si="168"/>
        <v>6.3893898089849062</v>
      </c>
      <c r="N337" s="10">
        <f t="shared" si="147"/>
        <v>17.20418640980624</v>
      </c>
      <c r="O337" s="10">
        <f t="shared" si="148"/>
        <v>-0.14810000000000001</v>
      </c>
      <c r="P337" s="10">
        <f t="shared" si="169"/>
        <v>13.072107319342853</v>
      </c>
      <c r="Q337" s="42">
        <f t="shared" si="170"/>
        <v>0.47425363034438484</v>
      </c>
      <c r="R337" s="4">
        <f t="shared" si="171"/>
        <v>415913.20593768597</v>
      </c>
      <c r="S337">
        <f t="shared" si="152"/>
        <v>4.1591320593768597E-4</v>
      </c>
      <c r="T337" s="41">
        <f t="shared" si="153"/>
        <v>3.5678016041910428E-4</v>
      </c>
      <c r="U337" s="42">
        <f t="shared" si="172"/>
        <v>0.74242586825906631</v>
      </c>
      <c r="V337" s="42">
        <f t="shared" si="173"/>
        <v>0.98064416179386527</v>
      </c>
      <c r="W337" s="42">
        <f t="shared" si="174"/>
        <v>0.96818515938601069</v>
      </c>
      <c r="X337" s="42">
        <f t="shared" si="175"/>
        <v>1.245900240785458E-2</v>
      </c>
      <c r="Y337" s="42">
        <f t="shared" si="149"/>
        <v>7.2782120608961085E-3</v>
      </c>
      <c r="Z337" s="10">
        <f t="shared" si="176"/>
        <v>20.39971071358481</v>
      </c>
      <c r="AA337">
        <f t="shared" si="154"/>
        <v>6390951.5835408065</v>
      </c>
      <c r="AB337" s="10">
        <f t="shared" si="155"/>
        <v>6.3909515835408062</v>
      </c>
      <c r="AC337" s="10">
        <f t="shared" si="156"/>
        <v>6.2899515835408062</v>
      </c>
      <c r="AD337" s="3">
        <f t="shared" si="157"/>
        <v>912.24823546639686</v>
      </c>
      <c r="AI337" s="94">
        <f t="shared" si="158"/>
        <v>0.96818515938601069</v>
      </c>
    </row>
    <row r="338" spans="2:35">
      <c r="B338" s="39">
        <f t="shared" si="159"/>
        <v>310</v>
      </c>
      <c r="C338" s="42">
        <f t="shared" si="160"/>
        <v>5.8357314148675821</v>
      </c>
      <c r="D338" s="10">
        <f t="shared" si="161"/>
        <v>9.8642685851324394</v>
      </c>
      <c r="E338" s="40">
        <f t="shared" si="162"/>
        <v>26.67146282973512</v>
      </c>
      <c r="F338" s="40">
        <f t="shared" si="163"/>
        <v>46.4</v>
      </c>
      <c r="G338" s="3">
        <f t="shared" si="164"/>
        <v>366.6426858513222</v>
      </c>
      <c r="H338" s="3">
        <f t="shared" si="165"/>
        <v>134.69012151470801</v>
      </c>
      <c r="I338">
        <f t="shared" si="150"/>
        <v>1.3469012151470802E-4</v>
      </c>
      <c r="J338" s="4">
        <f t="shared" si="166"/>
        <v>566.0026288516201</v>
      </c>
      <c r="K338" s="40">
        <f t="shared" si="167"/>
        <v>4.2022579123578359</v>
      </c>
      <c r="L338" s="40">
        <f t="shared" si="151"/>
        <v>1.7977420876421641</v>
      </c>
      <c r="M338" s="10">
        <f t="shared" si="168"/>
        <v>6.3909515835408062</v>
      </c>
      <c r="N338" s="10">
        <f t="shared" si="147"/>
        <v>17.20418640980624</v>
      </c>
      <c r="O338" s="10">
        <f t="shared" si="148"/>
        <v>-0.14810000000000001</v>
      </c>
      <c r="P338" s="10">
        <f t="shared" si="169"/>
        <v>13.071634169511857</v>
      </c>
      <c r="Q338" s="42">
        <f t="shared" si="170"/>
        <v>0.47569376704067234</v>
      </c>
      <c r="R338" s="4">
        <f t="shared" si="171"/>
        <v>415121.84998212697</v>
      </c>
      <c r="S338">
        <f t="shared" si="152"/>
        <v>4.1512184998212696E-4</v>
      </c>
      <c r="T338" s="41">
        <f t="shared" si="153"/>
        <v>3.5757151637466329E-4</v>
      </c>
      <c r="U338" s="42">
        <f t="shared" si="172"/>
        <v>0.74101325831059572</v>
      </c>
      <c r="V338" s="42">
        <f t="shared" si="173"/>
        <v>0.98088601735663017</v>
      </c>
      <c r="W338" s="42">
        <f t="shared" si="174"/>
        <v>0.96842561632224711</v>
      </c>
      <c r="X338" s="42">
        <f t="shared" si="175"/>
        <v>1.2460401034383062E-2</v>
      </c>
      <c r="Y338" s="42">
        <f t="shared" si="149"/>
        <v>7.2961567416761821E-3</v>
      </c>
      <c r="Z338" s="10">
        <f t="shared" si="176"/>
        <v>20.404748162410318</v>
      </c>
      <c r="AA338">
        <f t="shared" si="154"/>
        <v>6392504.8069988191</v>
      </c>
      <c r="AB338" s="10">
        <f t="shared" si="155"/>
        <v>6.3925048069988195</v>
      </c>
      <c r="AC338" s="10">
        <f t="shared" si="156"/>
        <v>6.2915048069988195</v>
      </c>
      <c r="AD338" s="3">
        <f t="shared" si="157"/>
        <v>912.47350355312824</v>
      </c>
      <c r="AI338" s="94">
        <f t="shared" si="158"/>
        <v>0.96842561632224711</v>
      </c>
    </row>
    <row r="339" spans="2:35">
      <c r="B339" s="39">
        <f t="shared" si="159"/>
        <v>311</v>
      </c>
      <c r="C339" s="42">
        <f t="shared" si="160"/>
        <v>5.8545563549155419</v>
      </c>
      <c r="D339" s="10">
        <f t="shared" si="161"/>
        <v>9.8454436450844796</v>
      </c>
      <c r="E339" s="40">
        <f t="shared" si="162"/>
        <v>26.709112709831039</v>
      </c>
      <c r="F339" s="40">
        <f t="shared" si="163"/>
        <v>46.4</v>
      </c>
      <c r="G339" s="3">
        <f t="shared" si="164"/>
        <v>366.45443645084259</v>
      </c>
      <c r="H339" s="3">
        <f t="shared" si="165"/>
        <v>134.69012151470801</v>
      </c>
      <c r="I339">
        <f t="shared" si="150"/>
        <v>1.3469012151470802E-4</v>
      </c>
      <c r="J339" s="4">
        <f t="shared" si="166"/>
        <v>567.58110030015951</v>
      </c>
      <c r="K339" s="40">
        <f t="shared" si="167"/>
        <v>4.2139771938521884</v>
      </c>
      <c r="L339" s="40">
        <f t="shared" si="151"/>
        <v>1.7860228061478116</v>
      </c>
      <c r="M339" s="10">
        <f t="shared" si="168"/>
        <v>6.3925048069988195</v>
      </c>
      <c r="N339" s="10">
        <f t="shared" si="147"/>
        <v>17.20418640980624</v>
      </c>
      <c r="O339" s="10">
        <f t="shared" si="148"/>
        <v>-0.14810000000000001</v>
      </c>
      <c r="P339" s="10">
        <f t="shared" si="169"/>
        <v>13.07116374193436</v>
      </c>
      <c r="Q339" s="42">
        <f t="shared" si="170"/>
        <v>0.47713395556708232</v>
      </c>
      <c r="R339" s="4">
        <f t="shared" si="171"/>
        <v>414330.27152426151</v>
      </c>
      <c r="S339">
        <f t="shared" si="152"/>
        <v>4.1433027152426149E-4</v>
      </c>
      <c r="T339" s="41">
        <f t="shared" si="153"/>
        <v>3.5836309483252876E-4</v>
      </c>
      <c r="U339" s="42">
        <f t="shared" si="172"/>
        <v>0.73960025118438311</v>
      </c>
      <c r="V339" s="42">
        <f t="shared" si="173"/>
        <v>0.98112649858062773</v>
      </c>
      <c r="W339" s="42">
        <f t="shared" si="174"/>
        <v>0.96866475669791363</v>
      </c>
      <c r="X339" s="42">
        <f t="shared" si="175"/>
        <v>1.2461741882714095E-2</v>
      </c>
      <c r="Y339" s="42">
        <f t="shared" si="149"/>
        <v>7.3141039993547497E-3</v>
      </c>
      <c r="Z339" s="10">
        <f t="shared" si="176"/>
        <v>20.409757881940376</v>
      </c>
      <c r="AA339">
        <f t="shared" si="154"/>
        <v>6394049.4805353023</v>
      </c>
      <c r="AB339" s="10">
        <f t="shared" si="155"/>
        <v>6.3940494805353021</v>
      </c>
      <c r="AC339" s="10">
        <f t="shared" si="156"/>
        <v>6.2930494805353021</v>
      </c>
      <c r="AD339" s="3">
        <f t="shared" si="157"/>
        <v>912.69753162223378</v>
      </c>
      <c r="AI339" s="94">
        <f t="shared" si="158"/>
        <v>0.96866475669791363</v>
      </c>
    </row>
    <row r="340" spans="2:35">
      <c r="B340" s="39">
        <f t="shared" si="159"/>
        <v>312</v>
      </c>
      <c r="C340" s="42">
        <f t="shared" si="160"/>
        <v>5.8733812949635018</v>
      </c>
      <c r="D340" s="10">
        <f t="shared" si="161"/>
        <v>9.8266187050365197</v>
      </c>
      <c r="E340" s="40">
        <f t="shared" si="162"/>
        <v>26.746762589926959</v>
      </c>
      <c r="F340" s="40">
        <f t="shared" si="163"/>
        <v>46.4</v>
      </c>
      <c r="G340" s="3">
        <f t="shared" si="164"/>
        <v>366.26618705036299</v>
      </c>
      <c r="H340" s="3">
        <f t="shared" si="165"/>
        <v>134.69012151470801</v>
      </c>
      <c r="I340">
        <f t="shared" si="150"/>
        <v>1.3469012151470802E-4</v>
      </c>
      <c r="J340" s="4">
        <f t="shared" si="166"/>
        <v>569.1617983736528</v>
      </c>
      <c r="K340" s="40">
        <f t="shared" si="167"/>
        <v>4.2257130068109783</v>
      </c>
      <c r="L340" s="40">
        <f t="shared" si="151"/>
        <v>1.7742869931890217</v>
      </c>
      <c r="M340" s="10">
        <f t="shared" si="168"/>
        <v>6.3940494805353021</v>
      </c>
      <c r="N340" s="10">
        <f t="shared" si="147"/>
        <v>17.20418640980624</v>
      </c>
      <c r="O340" s="10">
        <f t="shared" si="148"/>
        <v>-0.14810000000000001</v>
      </c>
      <c r="P340" s="10">
        <f t="shared" si="169"/>
        <v>13.070696034018024</v>
      </c>
      <c r="Q340" s="42">
        <f t="shared" si="170"/>
        <v>0.47857419562767023</v>
      </c>
      <c r="R340" s="4">
        <f t="shared" si="171"/>
        <v>413538.47182157187</v>
      </c>
      <c r="S340">
        <f t="shared" si="152"/>
        <v>4.1353847182157185E-4</v>
      </c>
      <c r="T340" s="41">
        <f t="shared" si="153"/>
        <v>3.591548945352184E-4</v>
      </c>
      <c r="U340" s="42">
        <f t="shared" si="172"/>
        <v>0.73818684912509691</v>
      </c>
      <c r="V340" s="42">
        <f t="shared" si="173"/>
        <v>0.98136560561247355</v>
      </c>
      <c r="W340" s="42">
        <f t="shared" si="174"/>
        <v>0.96890258069412682</v>
      </c>
      <c r="X340" s="42">
        <f t="shared" si="175"/>
        <v>1.2463024918346721E-2</v>
      </c>
      <c r="Y340" s="42">
        <f t="shared" si="149"/>
        <v>7.3320537471182577E-3</v>
      </c>
      <c r="Z340" s="10">
        <f t="shared" si="176"/>
        <v>20.414739875970934</v>
      </c>
      <c r="AA340">
        <f t="shared" si="154"/>
        <v>6395585.6053206809</v>
      </c>
      <c r="AB340" s="10">
        <f t="shared" si="155"/>
        <v>6.3955856053206812</v>
      </c>
      <c r="AC340" s="10">
        <f t="shared" si="156"/>
        <v>6.2945856053206812</v>
      </c>
      <c r="AD340" s="3">
        <f t="shared" si="157"/>
        <v>912.92031984346352</v>
      </c>
      <c r="AI340" s="94">
        <f t="shared" si="158"/>
        <v>0.96890258069412682</v>
      </c>
    </row>
    <row r="341" spans="2:35">
      <c r="B341" s="39">
        <f t="shared" si="159"/>
        <v>313</v>
      </c>
      <c r="C341" s="42">
        <f t="shared" si="160"/>
        <v>5.8922062350114617</v>
      </c>
      <c r="D341" s="10">
        <f t="shared" si="161"/>
        <v>9.8077937649885598</v>
      </c>
      <c r="E341" s="40">
        <f t="shared" si="162"/>
        <v>26.784412470022879</v>
      </c>
      <c r="F341" s="40">
        <f t="shared" si="163"/>
        <v>46.4</v>
      </c>
      <c r="G341" s="3">
        <f t="shared" si="164"/>
        <v>366.07793764988338</v>
      </c>
      <c r="H341" s="3">
        <f t="shared" si="165"/>
        <v>134.69012151470801</v>
      </c>
      <c r="I341">
        <f t="shared" si="150"/>
        <v>1.3469012151470802E-4</v>
      </c>
      <c r="J341" s="4">
        <f t="shared" si="166"/>
        <v>570.74472307209999</v>
      </c>
      <c r="K341" s="40">
        <f t="shared" si="167"/>
        <v>4.2374653512342055</v>
      </c>
      <c r="L341" s="40">
        <f t="shared" si="151"/>
        <v>1.7625346487657945</v>
      </c>
      <c r="M341" s="10">
        <f t="shared" si="168"/>
        <v>6.3955856053206812</v>
      </c>
      <c r="N341" s="10">
        <f t="shared" si="147"/>
        <v>17.20418640980624</v>
      </c>
      <c r="O341" s="10">
        <f t="shared" si="148"/>
        <v>-0.14810000000000001</v>
      </c>
      <c r="P341" s="10">
        <f t="shared" si="169"/>
        <v>13.070231043186929</v>
      </c>
      <c r="Q341" s="42">
        <f t="shared" si="170"/>
        <v>0.48001448692671139</v>
      </c>
      <c r="R341" s="4">
        <f t="shared" si="171"/>
        <v>412746.45213154057</v>
      </c>
      <c r="S341">
        <f t="shared" si="152"/>
        <v>4.1274645213154056E-4</v>
      </c>
      <c r="T341" s="41">
        <f t="shared" si="153"/>
        <v>3.5994691422524969E-4</v>
      </c>
      <c r="U341" s="42">
        <f t="shared" si="172"/>
        <v>0.73677305437740648</v>
      </c>
      <c r="V341" s="42">
        <f t="shared" si="173"/>
        <v>0.98160333859659554</v>
      </c>
      <c r="W341" s="42">
        <f t="shared" si="174"/>
        <v>0.96913908849108998</v>
      </c>
      <c r="X341" s="42">
        <f t="shared" si="175"/>
        <v>1.2464250105505559E-2</v>
      </c>
      <c r="Y341" s="42">
        <f t="shared" si="149"/>
        <v>7.3500058980942905E-3</v>
      </c>
      <c r="Z341" s="10">
        <f t="shared" si="176"/>
        <v>20.419694148273098</v>
      </c>
      <c r="AA341">
        <f t="shared" si="154"/>
        <v>6397113.1825177213</v>
      </c>
      <c r="AB341" s="10">
        <f t="shared" si="155"/>
        <v>6.397113182517721</v>
      </c>
      <c r="AC341" s="10">
        <f t="shared" si="156"/>
        <v>6.296113182517721</v>
      </c>
      <c r="AD341" s="3">
        <f t="shared" si="157"/>
        <v>913.14186838545629</v>
      </c>
      <c r="AI341" s="94">
        <f t="shared" si="158"/>
        <v>0.96913908849108998</v>
      </c>
    </row>
    <row r="342" spans="2:35">
      <c r="B342" s="39">
        <f t="shared" si="159"/>
        <v>314</v>
      </c>
      <c r="C342" s="42">
        <f t="shared" si="160"/>
        <v>5.9110311750594215</v>
      </c>
      <c r="D342" s="10">
        <f t="shared" si="161"/>
        <v>9.7889688249405999</v>
      </c>
      <c r="E342" s="40">
        <f t="shared" si="162"/>
        <v>26.822062350118799</v>
      </c>
      <c r="F342" s="40">
        <f t="shared" si="163"/>
        <v>46.4</v>
      </c>
      <c r="G342" s="3">
        <f t="shared" si="164"/>
        <v>365.88968824940378</v>
      </c>
      <c r="H342" s="3">
        <f t="shared" si="165"/>
        <v>134.69012151470801</v>
      </c>
      <c r="I342">
        <f t="shared" si="150"/>
        <v>1.3469012151470802E-4</v>
      </c>
      <c r="J342" s="4">
        <f t="shared" si="166"/>
        <v>572.32987439550084</v>
      </c>
      <c r="K342" s="40">
        <f t="shared" si="167"/>
        <v>4.2492342271218684</v>
      </c>
      <c r="L342" s="40">
        <f t="shared" si="151"/>
        <v>1.7507657728781316</v>
      </c>
      <c r="M342" s="10">
        <f t="shared" si="168"/>
        <v>6.397113182517721</v>
      </c>
      <c r="N342" s="10">
        <f t="shared" si="147"/>
        <v>17.20418640980624</v>
      </c>
      <c r="O342" s="10">
        <f t="shared" si="148"/>
        <v>-0.14810000000000001</v>
      </c>
      <c r="P342" s="10">
        <f t="shared" si="169"/>
        <v>13.069768766882051</v>
      </c>
      <c r="Q342" s="42">
        <f t="shared" si="170"/>
        <v>0.48145482916869975</v>
      </c>
      <c r="R342" s="4">
        <f t="shared" si="171"/>
        <v>411954.21371165011</v>
      </c>
      <c r="S342">
        <f t="shared" si="152"/>
        <v>4.1195421371165012E-4</v>
      </c>
      <c r="T342" s="41">
        <f t="shared" si="153"/>
        <v>3.6073915264514013E-4</v>
      </c>
      <c r="U342" s="42">
        <f t="shared" si="172"/>
        <v>0.73535886918598103</v>
      </c>
      <c r="V342" s="42">
        <f t="shared" si="173"/>
        <v>0.98183969767712664</v>
      </c>
      <c r="W342" s="42">
        <f t="shared" si="174"/>
        <v>0.96937428026782724</v>
      </c>
      <c r="X342" s="42">
        <f t="shared" si="175"/>
        <v>1.2465417409299406E-2</v>
      </c>
      <c r="Y342" s="42">
        <f t="shared" si="149"/>
        <v>7.3679603653529213E-3</v>
      </c>
      <c r="Z342" s="10">
        <f t="shared" si="176"/>
        <v>20.424620702596147</v>
      </c>
      <c r="AA342">
        <f t="shared" si="154"/>
        <v>6398632.2132824585</v>
      </c>
      <c r="AB342" s="10">
        <f t="shared" si="155"/>
        <v>6.3986322132824585</v>
      </c>
      <c r="AC342" s="10">
        <f t="shared" si="156"/>
        <v>6.2976322132824585</v>
      </c>
      <c r="AD342" s="3">
        <f t="shared" si="157"/>
        <v>913.36217741587507</v>
      </c>
      <c r="AI342" s="94">
        <f t="shared" si="158"/>
        <v>0.96937428026782724</v>
      </c>
    </row>
    <row r="343" spans="2:35">
      <c r="B343" s="39">
        <f t="shared" si="159"/>
        <v>315</v>
      </c>
      <c r="C343" s="42">
        <f t="shared" si="160"/>
        <v>5.9298561151073814</v>
      </c>
      <c r="D343" s="10">
        <f t="shared" si="161"/>
        <v>9.7701438848926401</v>
      </c>
      <c r="E343" s="40">
        <f t="shared" si="162"/>
        <v>26.859712230214718</v>
      </c>
      <c r="F343" s="40">
        <f t="shared" si="163"/>
        <v>46.4</v>
      </c>
      <c r="G343" s="3">
        <f t="shared" si="164"/>
        <v>365.70143884892417</v>
      </c>
      <c r="H343" s="3">
        <f t="shared" si="165"/>
        <v>134.69012151470801</v>
      </c>
      <c r="I343">
        <f t="shared" si="150"/>
        <v>1.3469012151470802E-4</v>
      </c>
      <c r="J343" s="4">
        <f t="shared" si="166"/>
        <v>573.91725234385558</v>
      </c>
      <c r="K343" s="40">
        <f t="shared" si="167"/>
        <v>4.2610196344739686</v>
      </c>
      <c r="L343" s="40">
        <f t="shared" si="151"/>
        <v>1.7389803655260314</v>
      </c>
      <c r="M343" s="10">
        <f t="shared" si="168"/>
        <v>6.3986322132824585</v>
      </c>
      <c r="N343" s="10">
        <f t="shared" si="147"/>
        <v>17.20418640980624</v>
      </c>
      <c r="O343" s="10">
        <f t="shared" si="148"/>
        <v>-0.14810000000000001</v>
      </c>
      <c r="P343" s="10">
        <f t="shared" si="169"/>
        <v>13.069309202560952</v>
      </c>
      <c r="Q343" s="42">
        <f t="shared" si="170"/>
        <v>0.48289522205834623</v>
      </c>
      <c r="R343" s="4">
        <f t="shared" si="171"/>
        <v>411161.75781938282</v>
      </c>
      <c r="S343">
        <f t="shared" si="152"/>
        <v>4.1116175781938282E-4</v>
      </c>
      <c r="T343" s="41">
        <f t="shared" si="153"/>
        <v>3.6153160853740743E-4</v>
      </c>
      <c r="U343" s="42">
        <f t="shared" si="172"/>
        <v>0.73394429579548937</v>
      </c>
      <c r="V343" s="42">
        <f t="shared" si="173"/>
        <v>0.98207468299767298</v>
      </c>
      <c r="W343" s="42">
        <f t="shared" si="174"/>
        <v>0.96960815620232599</v>
      </c>
      <c r="X343" s="42">
        <f t="shared" si="175"/>
        <v>1.2466526795346988E-2</v>
      </c>
      <c r="Y343" s="42">
        <f t="shared" si="149"/>
        <v>7.3859170619075265E-3</v>
      </c>
      <c r="Z343" s="10">
        <f t="shared" si="176"/>
        <v>20.429519542669009</v>
      </c>
      <c r="AA343">
        <f t="shared" si="154"/>
        <v>6400142.6987646511</v>
      </c>
      <c r="AB343" s="10">
        <f t="shared" si="155"/>
        <v>6.4001426987646513</v>
      </c>
      <c r="AC343" s="10">
        <f t="shared" si="156"/>
        <v>6.2991426987646513</v>
      </c>
      <c r="AD343" s="3">
        <f t="shared" si="157"/>
        <v>913.58124710147229</v>
      </c>
      <c r="AI343" s="94">
        <f t="shared" si="158"/>
        <v>0.96960815620232599</v>
      </c>
    </row>
    <row r="344" spans="2:35">
      <c r="B344" s="39">
        <f t="shared" si="159"/>
        <v>316</v>
      </c>
      <c r="C344" s="42">
        <f t="shared" si="160"/>
        <v>5.9486810551553413</v>
      </c>
      <c r="D344" s="10">
        <f t="shared" si="161"/>
        <v>9.7513189448446802</v>
      </c>
      <c r="E344" s="40">
        <f t="shared" si="162"/>
        <v>26.897362110310638</v>
      </c>
      <c r="F344" s="40">
        <f t="shared" si="163"/>
        <v>46.4</v>
      </c>
      <c r="G344" s="3">
        <f t="shared" si="164"/>
        <v>365.51318944844456</v>
      </c>
      <c r="H344" s="3">
        <f t="shared" si="165"/>
        <v>134.69012151470801</v>
      </c>
      <c r="I344">
        <f t="shared" si="150"/>
        <v>1.3469012151470802E-4</v>
      </c>
      <c r="J344" s="4">
        <f t="shared" si="166"/>
        <v>575.50685691716399</v>
      </c>
      <c r="K344" s="40">
        <f t="shared" si="167"/>
        <v>4.2728215732905053</v>
      </c>
      <c r="L344" s="40">
        <f t="shared" si="151"/>
        <v>1.7271784267094947</v>
      </c>
      <c r="M344" s="10">
        <f t="shared" si="168"/>
        <v>6.4001426987646513</v>
      </c>
      <c r="N344" s="10">
        <f t="shared" si="147"/>
        <v>17.20418640980624</v>
      </c>
      <c r="O344" s="10">
        <f t="shared" si="148"/>
        <v>-0.14810000000000001</v>
      </c>
      <c r="P344" s="10">
        <f t="shared" si="169"/>
        <v>13.068852347697582</v>
      </c>
      <c r="Q344" s="42">
        <f t="shared" si="170"/>
        <v>0.48433566530057753</v>
      </c>
      <c r="R344" s="4">
        <f t="shared" si="171"/>
        <v>410369.08571222122</v>
      </c>
      <c r="S344">
        <f t="shared" si="152"/>
        <v>4.1036908571222123E-4</v>
      </c>
      <c r="T344" s="41">
        <f t="shared" si="153"/>
        <v>3.6232428064456902E-4</v>
      </c>
      <c r="U344" s="42">
        <f t="shared" si="172"/>
        <v>0.73252933645060048</v>
      </c>
      <c r="V344" s="42">
        <f t="shared" si="173"/>
        <v>0.98230829470035919</v>
      </c>
      <c r="W344" s="42">
        <f t="shared" si="174"/>
        <v>0.96984071647160797</v>
      </c>
      <c r="X344" s="42">
        <f t="shared" si="175"/>
        <v>1.2467578228751219E-2</v>
      </c>
      <c r="Y344" s="42">
        <f t="shared" si="149"/>
        <v>7.4038759007141212E-3</v>
      </c>
      <c r="Z344" s="10">
        <f t="shared" si="176"/>
        <v>20.434390672197697</v>
      </c>
      <c r="AA344">
        <f t="shared" si="154"/>
        <v>6401644.6401069965</v>
      </c>
      <c r="AB344" s="10">
        <f t="shared" si="155"/>
        <v>6.4016446401069969</v>
      </c>
      <c r="AC344" s="10">
        <f t="shared" si="156"/>
        <v>6.3006446401069969</v>
      </c>
      <c r="AD344" s="3">
        <f t="shared" si="157"/>
        <v>913.7990776079763</v>
      </c>
      <c r="AI344" s="94">
        <f t="shared" si="158"/>
        <v>0.96984071647160797</v>
      </c>
    </row>
    <row r="345" spans="2:35">
      <c r="B345" s="39">
        <f t="shared" si="159"/>
        <v>317</v>
      </c>
      <c r="C345" s="42">
        <f t="shared" si="160"/>
        <v>5.9675059952033012</v>
      </c>
      <c r="D345" s="10">
        <f t="shared" si="161"/>
        <v>9.7324940047967203</v>
      </c>
      <c r="E345" s="40">
        <f t="shared" si="162"/>
        <v>26.935011990406558</v>
      </c>
      <c r="F345" s="40">
        <f t="shared" si="163"/>
        <v>46.4</v>
      </c>
      <c r="G345" s="3">
        <f t="shared" si="164"/>
        <v>365.32494004796496</v>
      </c>
      <c r="H345" s="3">
        <f t="shared" si="165"/>
        <v>134.69012151470801</v>
      </c>
      <c r="I345">
        <f t="shared" si="150"/>
        <v>1.3469012151470802E-4</v>
      </c>
      <c r="J345" s="4">
        <f t="shared" si="166"/>
        <v>577.09868811542628</v>
      </c>
      <c r="K345" s="40">
        <f t="shared" si="167"/>
        <v>4.2846400435714784</v>
      </c>
      <c r="L345" s="40">
        <f t="shared" si="151"/>
        <v>1.7153599564285216</v>
      </c>
      <c r="M345" s="10">
        <f t="shared" si="168"/>
        <v>6.4016446401069969</v>
      </c>
      <c r="N345" s="10">
        <f t="shared" si="147"/>
        <v>17.20418640980624</v>
      </c>
      <c r="O345" s="10">
        <f t="shared" si="148"/>
        <v>-0.14810000000000001</v>
      </c>
      <c r="P345" s="10">
        <f t="shared" si="169"/>
        <v>13.068398199782495</v>
      </c>
      <c r="Q345" s="42">
        <f t="shared" si="170"/>
        <v>0.4857761586005348</v>
      </c>
      <c r="R345" s="4">
        <f t="shared" si="171"/>
        <v>409576.19864764769</v>
      </c>
      <c r="S345">
        <f t="shared" si="152"/>
        <v>4.0957619864764768E-4</v>
      </c>
      <c r="T345" s="41">
        <f t="shared" si="153"/>
        <v>3.6311716770914257E-4</v>
      </c>
      <c r="U345" s="42">
        <f t="shared" si="172"/>
        <v>0.73111399339598349</v>
      </c>
      <c r="V345" s="42">
        <f t="shared" si="173"/>
        <v>0.98254053292644716</v>
      </c>
      <c r="W345" s="42">
        <f t="shared" si="174"/>
        <v>0.97007196125160688</v>
      </c>
      <c r="X345" s="42">
        <f t="shared" si="175"/>
        <v>1.2468571674840279E-2</v>
      </c>
      <c r="Y345" s="42">
        <f t="shared" si="149"/>
        <v>7.4218367946717653E-3</v>
      </c>
      <c r="Z345" s="10">
        <f t="shared" si="176"/>
        <v>20.439234094865679</v>
      </c>
      <c r="AA345">
        <f t="shared" si="154"/>
        <v>6403138.0384452352</v>
      </c>
      <c r="AB345" s="10">
        <f t="shared" si="155"/>
        <v>6.4031380384452357</v>
      </c>
      <c r="AC345" s="10">
        <f t="shared" si="156"/>
        <v>6.3021380384452357</v>
      </c>
      <c r="AD345" s="3">
        <f t="shared" si="157"/>
        <v>914.01566910010661</v>
      </c>
      <c r="AI345" s="94">
        <f t="shared" si="158"/>
        <v>0.97007196125160688</v>
      </c>
    </row>
    <row r="346" spans="2:35">
      <c r="B346" s="39">
        <f t="shared" si="159"/>
        <v>318</v>
      </c>
      <c r="C346" s="42">
        <f t="shared" si="160"/>
        <v>5.986330935251261</v>
      </c>
      <c r="D346" s="10">
        <f t="shared" si="161"/>
        <v>9.7136690647487605</v>
      </c>
      <c r="E346" s="40">
        <f t="shared" si="162"/>
        <v>26.972661870502478</v>
      </c>
      <c r="F346" s="40">
        <f t="shared" si="163"/>
        <v>46.4</v>
      </c>
      <c r="G346" s="3">
        <f t="shared" si="164"/>
        <v>365.13669064748535</v>
      </c>
      <c r="H346" s="3">
        <f t="shared" si="165"/>
        <v>134.69012151470801</v>
      </c>
      <c r="I346">
        <f t="shared" si="150"/>
        <v>1.3469012151470802E-4</v>
      </c>
      <c r="J346" s="4">
        <f t="shared" si="166"/>
        <v>578.69274593864247</v>
      </c>
      <c r="K346" s="40">
        <f t="shared" si="167"/>
        <v>4.2964750453168898</v>
      </c>
      <c r="L346" s="40">
        <f t="shared" si="151"/>
        <v>1.7035249546831102</v>
      </c>
      <c r="M346" s="10">
        <f t="shared" si="168"/>
        <v>6.4031380384452357</v>
      </c>
      <c r="N346" s="10">
        <f t="shared" si="147"/>
        <v>17.20418640980624</v>
      </c>
      <c r="O346" s="10">
        <f t="shared" si="148"/>
        <v>-0.14810000000000001</v>
      </c>
      <c r="P346" s="10">
        <f t="shared" si="169"/>
        <v>13.067946756322762</v>
      </c>
      <c r="Q346" s="42">
        <f t="shared" si="170"/>
        <v>0.487216701663572</v>
      </c>
      <c r="R346" s="4">
        <f t="shared" si="171"/>
        <v>408783.09788314468</v>
      </c>
      <c r="S346">
        <f t="shared" si="152"/>
        <v>4.087830978831447E-4</v>
      </c>
      <c r="T346" s="41">
        <f t="shared" si="153"/>
        <v>3.6391026847364555E-4</v>
      </c>
      <c r="U346" s="42">
        <f t="shared" si="172"/>
        <v>0.7296982688763074</v>
      </c>
      <c r="V346" s="42">
        <f t="shared" si="173"/>
        <v>0.98277139781660594</v>
      </c>
      <c r="W346" s="42">
        <f t="shared" si="174"/>
        <v>0.97030189071718631</v>
      </c>
      <c r="X346" s="42">
        <f t="shared" si="175"/>
        <v>1.246950709941963E-2</v>
      </c>
      <c r="Y346" s="42">
        <f t="shared" si="149"/>
        <v>7.4397996566233273E-3</v>
      </c>
      <c r="Z346" s="10">
        <f t="shared" si="176"/>
        <v>20.444049814335258</v>
      </c>
      <c r="AA346">
        <f t="shared" si="154"/>
        <v>6404622.8949085874</v>
      </c>
      <c r="AB346" s="10">
        <f t="shared" si="155"/>
        <v>6.404622894908587</v>
      </c>
      <c r="AC346" s="10">
        <f t="shared" si="156"/>
        <v>6.3036228949085871</v>
      </c>
      <c r="AD346" s="3">
        <f t="shared" si="157"/>
        <v>914.23102174163705</v>
      </c>
      <c r="AI346" s="94">
        <f t="shared" si="158"/>
        <v>0.97030189071718631</v>
      </c>
    </row>
    <row r="347" spans="2:35">
      <c r="B347" s="39">
        <f t="shared" si="159"/>
        <v>319</v>
      </c>
      <c r="C347" s="42">
        <f t="shared" si="160"/>
        <v>6.0051558752992209</v>
      </c>
      <c r="D347" s="10">
        <f t="shared" si="161"/>
        <v>9.6948441247008006</v>
      </c>
      <c r="E347" s="40">
        <f t="shared" si="162"/>
        <v>27.010311750598397</v>
      </c>
      <c r="F347" s="40">
        <f t="shared" si="163"/>
        <v>46.4</v>
      </c>
      <c r="G347" s="3">
        <f t="shared" si="164"/>
        <v>364.94844124700575</v>
      </c>
      <c r="H347" s="3">
        <f t="shared" si="165"/>
        <v>134.69012151470801</v>
      </c>
      <c r="I347">
        <f t="shared" si="150"/>
        <v>1.3469012151470802E-4</v>
      </c>
      <c r="J347" s="4">
        <f t="shared" si="166"/>
        <v>580.2890303868121</v>
      </c>
      <c r="K347" s="40">
        <f t="shared" si="167"/>
        <v>4.3083265785267351</v>
      </c>
      <c r="L347" s="40">
        <f t="shared" si="151"/>
        <v>1.6916734214732649</v>
      </c>
      <c r="M347" s="10">
        <f t="shared" si="168"/>
        <v>6.404622894908587</v>
      </c>
      <c r="N347" s="10">
        <f t="shared" si="147"/>
        <v>17.20418640980624</v>
      </c>
      <c r="O347" s="10">
        <f t="shared" si="148"/>
        <v>-0.14810000000000001</v>
      </c>
      <c r="P347" s="10">
        <f t="shared" si="169"/>
        <v>13.067498014841798</v>
      </c>
      <c r="Q347" s="42">
        <f t="shared" si="170"/>
        <v>0.48865729419525472</v>
      </c>
      <c r="R347" s="4">
        <f t="shared" si="171"/>
        <v>407989.78467619477</v>
      </c>
      <c r="S347">
        <f t="shared" si="152"/>
        <v>4.0798978467619477E-4</v>
      </c>
      <c r="T347" s="41">
        <f t="shared" si="153"/>
        <v>3.6470358168059548E-4</v>
      </c>
      <c r="U347" s="42">
        <f t="shared" si="172"/>
        <v>0.72828216513624144</v>
      </c>
      <c r="V347" s="42">
        <f t="shared" si="173"/>
        <v>0.98300088951026521</v>
      </c>
      <c r="W347" s="42">
        <f t="shared" si="174"/>
        <v>0.97053050504220517</v>
      </c>
      <c r="X347" s="42">
        <f t="shared" si="175"/>
        <v>1.2470384468060036E-2</v>
      </c>
      <c r="Y347" s="42">
        <f t="shared" si="149"/>
        <v>7.4577643993552264E-3</v>
      </c>
      <c r="Z347" s="10">
        <f t="shared" si="176"/>
        <v>20.448837834246106</v>
      </c>
      <c r="AA347">
        <f t="shared" si="154"/>
        <v>6406099.2106192904</v>
      </c>
      <c r="AB347" s="10">
        <f t="shared" si="155"/>
        <v>6.4060992106192902</v>
      </c>
      <c r="AC347" s="10">
        <f t="shared" si="156"/>
        <v>6.3050992106192902</v>
      </c>
      <c r="AD347" s="3">
        <f t="shared" si="157"/>
        <v>914.44513569532853</v>
      </c>
      <c r="AI347" s="94">
        <f t="shared" si="158"/>
        <v>0.97053050504220517</v>
      </c>
    </row>
    <row r="348" spans="2:35">
      <c r="B348" s="39">
        <f t="shared" si="159"/>
        <v>320</v>
      </c>
      <c r="C348" s="42">
        <f t="shared" si="160"/>
        <v>6.0239808153471808</v>
      </c>
      <c r="D348" s="10">
        <f t="shared" si="161"/>
        <v>9.6760191846528407</v>
      </c>
      <c r="E348" s="40">
        <f t="shared" si="162"/>
        <v>27.047961630694317</v>
      </c>
      <c r="F348" s="40">
        <f t="shared" si="163"/>
        <v>46.4</v>
      </c>
      <c r="G348" s="3">
        <f t="shared" si="164"/>
        <v>364.76019184652614</v>
      </c>
      <c r="H348" s="3">
        <f t="shared" si="165"/>
        <v>134.69012151470801</v>
      </c>
      <c r="I348">
        <f t="shared" si="150"/>
        <v>1.3469012151470802E-4</v>
      </c>
      <c r="J348" s="4">
        <f t="shared" si="166"/>
        <v>581.88754145993607</v>
      </c>
      <c r="K348" s="40">
        <f t="shared" si="167"/>
        <v>4.3201946432010203</v>
      </c>
      <c r="L348" s="40">
        <f t="shared" si="151"/>
        <v>1.6798053567989797</v>
      </c>
      <c r="M348" s="10">
        <f t="shared" si="168"/>
        <v>6.4060992106192902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17.20418640980624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-0.14810000000000001</v>
      </c>
      <c r="P348" s="10">
        <f t="shared" si="169"/>
        <v>13.067051972879469</v>
      </c>
      <c r="Q348" s="42">
        <f t="shared" si="170"/>
        <v>0.49009793590135881</v>
      </c>
      <c r="R348" s="4">
        <f t="shared" si="171"/>
        <v>407196.26028428006</v>
      </c>
      <c r="S348">
        <f t="shared" si="152"/>
        <v>4.0719626028428005E-4</v>
      </c>
      <c r="T348" s="41">
        <f t="shared" si="153"/>
        <v>3.6549710607251021E-4</v>
      </c>
      <c r="U348" s="42">
        <f t="shared" si="172"/>
        <v>0.72686568442045407</v>
      </c>
      <c r="V348" s="42">
        <f t="shared" si="173"/>
        <v>0.98322900814661873</v>
      </c>
      <c r="W348" s="42">
        <f t="shared" si="174"/>
        <v>0.97075780439944737</v>
      </c>
      <c r="X348" s="42">
        <f t="shared" si="175"/>
        <v>1.2471203747171367E-2</v>
      </c>
      <c r="Y348" s="42">
        <f t="shared" si="149"/>
        <v>7.4757309355987234E-3</v>
      </c>
      <c r="Z348" s="10">
        <f t="shared" si="176"/>
        <v>20.453598158218053</v>
      </c>
      <c r="AA348">
        <f t="shared" si="154"/>
        <v>6407566.9866934661</v>
      </c>
      <c r="AB348" s="10">
        <f t="shared" si="155"/>
        <v>6.4075669866934657</v>
      </c>
      <c r="AC348" s="10">
        <f t="shared" si="156"/>
        <v>6.3065669866934657</v>
      </c>
      <c r="AD348" s="3">
        <f t="shared" si="157"/>
        <v>914.6580111230553</v>
      </c>
      <c r="AI348" s="94">
        <f t="shared" si="158"/>
        <v>0.97075780439944737</v>
      </c>
    </row>
    <row r="349" spans="2:35">
      <c r="B349" s="39">
        <f t="shared" si="159"/>
        <v>321</v>
      </c>
      <c r="C349" s="42">
        <f t="shared" si="160"/>
        <v>6.0428057553951406</v>
      </c>
      <c r="D349" s="10">
        <f t="shared" si="161"/>
        <v>9.6571942446048809</v>
      </c>
      <c r="E349" s="40">
        <f t="shared" si="162"/>
        <v>27.085611510790237</v>
      </c>
      <c r="F349" s="40">
        <f t="shared" si="163"/>
        <v>46.4</v>
      </c>
      <c r="G349" s="3">
        <f t="shared" si="164"/>
        <v>364.57194244604653</v>
      </c>
      <c r="H349" s="3">
        <f t="shared" si="165"/>
        <v>134.69012151470801</v>
      </c>
      <c r="I349">
        <f t="shared" si="150"/>
        <v>1.3469012151470802E-4</v>
      </c>
      <c r="J349" s="4">
        <f t="shared" si="166"/>
        <v>583.48827915801348</v>
      </c>
      <c r="K349" s="40">
        <f t="shared" si="167"/>
        <v>4.3320792393397403</v>
      </c>
      <c r="L349" s="40">
        <f t="shared" si="151"/>
        <v>1.6679207606602597</v>
      </c>
      <c r="M349" s="10">
        <f t="shared" si="168"/>
        <v>6.4075669866934657</v>
      </c>
      <c r="N349" s="10">
        <f t="shared" si="177"/>
        <v>17.20418640980624</v>
      </c>
      <c r="O349" s="10">
        <f t="shared" si="178"/>
        <v>-0.14810000000000001</v>
      </c>
      <c r="P349" s="10">
        <f t="shared" si="169"/>
        <v>13.066608627991785</v>
      </c>
      <c r="Q349" s="42">
        <f t="shared" si="170"/>
        <v>0.49153862648786895</v>
      </c>
      <c r="R349" s="4">
        <f t="shared" si="171"/>
        <v>406402.52596488333</v>
      </c>
      <c r="S349">
        <f t="shared" si="152"/>
        <v>4.0640252596488334E-4</v>
      </c>
      <c r="T349" s="41">
        <f t="shared" si="153"/>
        <v>3.6629084039190691E-4</v>
      </c>
      <c r="U349" s="42">
        <f t="shared" si="172"/>
        <v>0.72544882897361496</v>
      </c>
      <c r="V349" s="42">
        <f t="shared" si="173"/>
        <v>0.98345575386262385</v>
      </c>
      <c r="W349" s="42">
        <f t="shared" si="174"/>
        <v>0.97098378896075543</v>
      </c>
      <c r="X349" s="42">
        <f t="shared" si="175"/>
        <v>1.2471964901868415E-2</v>
      </c>
      <c r="Y349" s="42">
        <f t="shared" si="149"/>
        <v>7.4936991780281299E-3</v>
      </c>
      <c r="Z349" s="10">
        <f t="shared" si="176"/>
        <v>20.45833078984549</v>
      </c>
      <c r="AA349">
        <f t="shared" si="154"/>
        <v>6409026.2242393931</v>
      </c>
      <c r="AB349" s="10">
        <f t="shared" si="155"/>
        <v>6.4090262242393932</v>
      </c>
      <c r="AC349" s="10">
        <f t="shared" si="156"/>
        <v>6.3080262242393932</v>
      </c>
      <c r="AD349" s="3">
        <f t="shared" si="157"/>
        <v>914.86964818555373</v>
      </c>
      <c r="AI349" s="94">
        <f t="shared" si="158"/>
        <v>0.97098378896075543</v>
      </c>
    </row>
    <row r="350" spans="2:35">
      <c r="B350" s="39">
        <f t="shared" si="159"/>
        <v>322</v>
      </c>
      <c r="C350" s="42">
        <f t="shared" si="160"/>
        <v>6.0616306954431005</v>
      </c>
      <c r="D350" s="10">
        <f t="shared" si="161"/>
        <v>9.638369304556921</v>
      </c>
      <c r="E350" s="40">
        <f t="shared" si="162"/>
        <v>27.123261390886157</v>
      </c>
      <c r="F350" s="40">
        <f t="shared" si="163"/>
        <v>46.4</v>
      </c>
      <c r="G350" s="3">
        <f t="shared" si="164"/>
        <v>364.38369304556693</v>
      </c>
      <c r="H350" s="3">
        <f t="shared" si="165"/>
        <v>134.69012151470801</v>
      </c>
      <c r="I350">
        <f t="shared" si="150"/>
        <v>1.3469012151470802E-4</v>
      </c>
      <c r="J350" s="4">
        <f t="shared" si="166"/>
        <v>585.09124348104456</v>
      </c>
      <c r="K350" s="40">
        <f t="shared" si="167"/>
        <v>4.3439803669428958</v>
      </c>
      <c r="L350" s="40">
        <f t="shared" si="151"/>
        <v>1.6560196330571042</v>
      </c>
      <c r="M350" s="10">
        <f t="shared" si="168"/>
        <v>6.4090262242393932</v>
      </c>
      <c r="N350" s="10">
        <f t="shared" si="177"/>
        <v>17.20418640980624</v>
      </c>
      <c r="O350" s="10">
        <f t="shared" si="178"/>
        <v>-0.14810000000000001</v>
      </c>
      <c r="P350" s="10">
        <f t="shared" si="169"/>
        <v>13.066167977751384</v>
      </c>
      <c r="Q350" s="42">
        <f t="shared" si="170"/>
        <v>0.49297936566097728</v>
      </c>
      <c r="R350" s="4">
        <f t="shared" si="171"/>
        <v>405608.58297548688</v>
      </c>
      <c r="S350">
        <f t="shared" si="152"/>
        <v>4.0560858297548685E-4</v>
      </c>
      <c r="T350" s="41">
        <f t="shared" si="153"/>
        <v>3.670847833813034E-4</v>
      </c>
      <c r="U350" s="42">
        <f t="shared" si="172"/>
        <v>0.72403160104039288</v>
      </c>
      <c r="V350" s="42">
        <f t="shared" si="173"/>
        <v>0.98368112679581754</v>
      </c>
      <c r="W350" s="42">
        <f t="shared" si="174"/>
        <v>0.97120845889676477</v>
      </c>
      <c r="X350" s="42">
        <f t="shared" si="175"/>
        <v>1.247266789905277E-2</v>
      </c>
      <c r="Y350" s="42">
        <f t="shared" ref="Y350:Y413" si="179">IF((X350*(Q350-Q349)+Y349)&lt;0,0,X350*(Q350-Q349)+Y349)</f>
        <v>7.5116690392634661E-3</v>
      </c>
      <c r="Z350" s="10">
        <f t="shared" si="176"/>
        <v>20.463035732703855</v>
      </c>
      <c r="AA350">
        <f t="shared" si="154"/>
        <v>6410476.9243595051</v>
      </c>
      <c r="AB350" s="10">
        <f t="shared" si="155"/>
        <v>6.4104769243595054</v>
      </c>
      <c r="AC350" s="10">
        <f t="shared" si="156"/>
        <v>6.3094769243595055</v>
      </c>
      <c r="AD350" s="3">
        <f t="shared" si="157"/>
        <v>915.08004704271286</v>
      </c>
      <c r="AI350" s="94">
        <f t="shared" si="158"/>
        <v>0.97120845889676477</v>
      </c>
    </row>
    <row r="351" spans="2:35">
      <c r="B351" s="39">
        <f t="shared" si="159"/>
        <v>323</v>
      </c>
      <c r="C351" s="42">
        <f t="shared" si="160"/>
        <v>6.0804556354910604</v>
      </c>
      <c r="D351" s="10">
        <f t="shared" si="161"/>
        <v>9.6195443645089611</v>
      </c>
      <c r="E351" s="40">
        <f t="shared" si="162"/>
        <v>27.160911270982076</v>
      </c>
      <c r="F351" s="40">
        <f t="shared" si="163"/>
        <v>46.4</v>
      </c>
      <c r="G351" s="3">
        <f t="shared" si="164"/>
        <v>364.19544364508732</v>
      </c>
      <c r="H351" s="3">
        <f t="shared" si="165"/>
        <v>134.69012151470801</v>
      </c>
      <c r="I351">
        <f t="shared" si="150"/>
        <v>1.3469012151470802E-4</v>
      </c>
      <c r="J351" s="4">
        <f t="shared" si="166"/>
        <v>586.69643442902975</v>
      </c>
      <c r="K351" s="40">
        <f t="shared" si="167"/>
        <v>4.3558980260104905</v>
      </c>
      <c r="L351" s="40">
        <f t="shared" si="151"/>
        <v>1.6441019739895095</v>
      </c>
      <c r="M351" s="10">
        <f t="shared" si="168"/>
        <v>6.4104769243595054</v>
      </c>
      <c r="N351" s="10">
        <f t="shared" si="177"/>
        <v>17.20418640980624</v>
      </c>
      <c r="O351" s="10">
        <f t="shared" si="178"/>
        <v>-0.14810000000000001</v>
      </c>
      <c r="P351" s="10">
        <f t="shared" si="169"/>
        <v>13.065730019746885</v>
      </c>
      <c r="Q351" s="42">
        <f t="shared" si="170"/>
        <v>0.49442015312708204</v>
      </c>
      <c r="R351" s="4">
        <f t="shared" si="171"/>
        <v>404814.43257357308</v>
      </c>
      <c r="S351">
        <f t="shared" si="152"/>
        <v>4.0481443257357308E-4</v>
      </c>
      <c r="T351" s="41">
        <f t="shared" si="153"/>
        <v>3.6787893378321718E-4</v>
      </c>
      <c r="U351" s="42">
        <f t="shared" si="172"/>
        <v>0.72261400286545663</v>
      </c>
      <c r="V351" s="42">
        <f t="shared" si="173"/>
        <v>0.98390512708220179</v>
      </c>
      <c r="W351" s="42">
        <f t="shared" si="174"/>
        <v>0.97143181437720982</v>
      </c>
      <c r="X351" s="42">
        <f t="shared" si="175"/>
        <v>1.2473312704991968E-2</v>
      </c>
      <c r="Y351" s="42">
        <f t="shared" si="179"/>
        <v>7.529640431869624E-3</v>
      </c>
      <c r="Z351" s="10">
        <f t="shared" si="176"/>
        <v>20.467712990346637</v>
      </c>
      <c r="AA351">
        <f t="shared" si="154"/>
        <v>6411919.0881494675</v>
      </c>
      <c r="AB351" s="10">
        <f t="shared" si="155"/>
        <v>6.4119190881494674</v>
      </c>
      <c r="AC351" s="10">
        <f t="shared" si="156"/>
        <v>6.3109190881494674</v>
      </c>
      <c r="AD351" s="3">
        <f t="shared" si="157"/>
        <v>915.28920785343985</v>
      </c>
      <c r="AI351" s="94">
        <f t="shared" si="158"/>
        <v>0.97143181437720982</v>
      </c>
    </row>
    <row r="352" spans="2:35">
      <c r="B352" s="39">
        <f t="shared" si="159"/>
        <v>324</v>
      </c>
      <c r="C352" s="42">
        <f t="shared" si="160"/>
        <v>6.0992805755390203</v>
      </c>
      <c r="D352" s="10">
        <f t="shared" si="161"/>
        <v>9.6007194244610012</v>
      </c>
      <c r="E352" s="40">
        <f t="shared" si="162"/>
        <v>27.198561151077996</v>
      </c>
      <c r="F352" s="40">
        <f t="shared" si="163"/>
        <v>46.4</v>
      </c>
      <c r="G352" s="3">
        <f t="shared" si="164"/>
        <v>364.00719424460772</v>
      </c>
      <c r="H352" s="3">
        <f t="shared" si="165"/>
        <v>134.69012151470801</v>
      </c>
      <c r="I352">
        <f t="shared" si="150"/>
        <v>1.3469012151470802E-4</v>
      </c>
      <c r="J352" s="4">
        <f t="shared" si="166"/>
        <v>588.30385200196861</v>
      </c>
      <c r="K352" s="40">
        <f t="shared" si="167"/>
        <v>4.3678322165425207</v>
      </c>
      <c r="L352" s="40">
        <f t="shared" si="151"/>
        <v>1.6321677834574793</v>
      </c>
      <c r="M352" s="10">
        <f t="shared" si="168"/>
        <v>6.4119190881494674</v>
      </c>
      <c r="N352" s="10">
        <f t="shared" si="177"/>
        <v>17.20418640980624</v>
      </c>
      <c r="O352" s="10">
        <f t="shared" si="178"/>
        <v>-0.14810000000000001</v>
      </c>
      <c r="P352" s="10">
        <f t="shared" si="169"/>
        <v>13.065294751583131</v>
      </c>
      <c r="Q352" s="42">
        <f t="shared" si="170"/>
        <v>0.49586098859278627</v>
      </c>
      <c r="R352" s="4">
        <f t="shared" si="171"/>
        <v>404020.07601662452</v>
      </c>
      <c r="S352">
        <f t="shared" si="152"/>
        <v>4.0402007601662452E-4</v>
      </c>
      <c r="T352" s="41">
        <f t="shared" si="153"/>
        <v>3.6867329034016573E-4</v>
      </c>
      <c r="U352" s="42">
        <f t="shared" si="172"/>
        <v>0.72119603669347554</v>
      </c>
      <c r="V352" s="42">
        <f t="shared" si="173"/>
        <v>0.98412775485647819</v>
      </c>
      <c r="W352" s="42">
        <f t="shared" si="174"/>
        <v>0.97165385557078388</v>
      </c>
      <c r="X352" s="42">
        <f t="shared" si="175"/>
        <v>1.2473899285694312E-2</v>
      </c>
      <c r="Y352" s="42">
        <f t="shared" si="179"/>
        <v>7.5476132683560751E-3</v>
      </c>
      <c r="Z352" s="10">
        <f t="shared" si="176"/>
        <v>20.472362566303836</v>
      </c>
      <c r="AA352">
        <f t="shared" si="154"/>
        <v>6413352.716697705</v>
      </c>
      <c r="AB352" s="10">
        <f t="shared" si="155"/>
        <v>6.4133527166977053</v>
      </c>
      <c r="AC352" s="10">
        <f t="shared" si="156"/>
        <v>6.3123527166977054</v>
      </c>
      <c r="AD352" s="3">
        <f t="shared" si="157"/>
        <v>915.4971307755917</v>
      </c>
      <c r="AI352" s="94">
        <f t="shared" si="158"/>
        <v>0.97165385557078388</v>
      </c>
    </row>
    <row r="353" spans="2:35">
      <c r="B353" s="39">
        <f t="shared" si="159"/>
        <v>325</v>
      </c>
      <c r="C353" s="42">
        <f t="shared" si="160"/>
        <v>6.1181055155869801</v>
      </c>
      <c r="D353" s="10">
        <f t="shared" si="161"/>
        <v>9.5818944844130414</v>
      </c>
      <c r="E353" s="40">
        <f t="shared" si="162"/>
        <v>27.236211031173916</v>
      </c>
      <c r="F353" s="40">
        <f t="shared" si="163"/>
        <v>46.4</v>
      </c>
      <c r="G353" s="3">
        <f t="shared" si="164"/>
        <v>363.81894484412811</v>
      </c>
      <c r="H353" s="3">
        <f t="shared" si="165"/>
        <v>134.69012151470801</v>
      </c>
      <c r="I353">
        <f t="shared" si="150"/>
        <v>1.3469012151470802E-4</v>
      </c>
      <c r="J353" s="4">
        <f t="shared" si="166"/>
        <v>589.91349619986136</v>
      </c>
      <c r="K353" s="40">
        <f t="shared" si="167"/>
        <v>4.3797829385389893</v>
      </c>
      <c r="L353" s="40">
        <f t="shared" si="151"/>
        <v>1.6202170614610107</v>
      </c>
      <c r="M353" s="10">
        <f t="shared" si="168"/>
        <v>6.4133527166977053</v>
      </c>
      <c r="N353" s="10">
        <f t="shared" si="177"/>
        <v>17.20418640980624</v>
      </c>
      <c r="O353" s="10">
        <f t="shared" si="178"/>
        <v>-0.14810000000000001</v>
      </c>
      <c r="P353" s="10">
        <f t="shared" si="169"/>
        <v>13.064862170881284</v>
      </c>
      <c r="Q353" s="42">
        <f t="shared" si="170"/>
        <v>0.49730187176489632</v>
      </c>
      <c r="R353" s="4">
        <f t="shared" si="171"/>
        <v>403225.51456212351</v>
      </c>
      <c r="S353">
        <f t="shared" si="152"/>
        <v>4.0322551456212349E-4</v>
      </c>
      <c r="T353" s="41">
        <f t="shared" si="153"/>
        <v>3.6946785179466676E-4</v>
      </c>
      <c r="U353" s="42">
        <f t="shared" si="172"/>
        <v>0.71977770476911862</v>
      </c>
      <c r="V353" s="42">
        <f t="shared" si="173"/>
        <v>0.98434901025312915</v>
      </c>
      <c r="W353" s="42">
        <f t="shared" si="174"/>
        <v>0.97187458264506488</v>
      </c>
      <c r="X353" s="42">
        <f t="shared" si="175"/>
        <v>1.2474427608064276E-2</v>
      </c>
      <c r="Y353" s="42">
        <f t="shared" si="179"/>
        <v>7.56558746117824E-3</v>
      </c>
      <c r="Z353" s="10">
        <f t="shared" si="176"/>
        <v>20.476984464084971</v>
      </c>
      <c r="AA353">
        <f t="shared" si="154"/>
        <v>6414777.811086325</v>
      </c>
      <c r="AB353" s="10">
        <f t="shared" si="155"/>
        <v>6.4147778110863252</v>
      </c>
      <c r="AC353" s="10">
        <f t="shared" si="156"/>
        <v>6.3137778110863252</v>
      </c>
      <c r="AD353" s="3">
        <f t="shared" si="157"/>
        <v>915.70381596610946</v>
      </c>
      <c r="AI353" s="94">
        <f t="shared" si="158"/>
        <v>0.97187458264506488</v>
      </c>
    </row>
    <row r="354" spans="2:35">
      <c r="B354" s="39">
        <f t="shared" si="159"/>
        <v>326</v>
      </c>
      <c r="C354" s="42">
        <f t="shared" si="160"/>
        <v>6.13693045563494</v>
      </c>
      <c r="D354" s="10">
        <f t="shared" si="161"/>
        <v>9.5630695443650815</v>
      </c>
      <c r="E354" s="40">
        <f t="shared" si="162"/>
        <v>27.273860911269836</v>
      </c>
      <c r="F354" s="40">
        <f t="shared" si="163"/>
        <v>46.4</v>
      </c>
      <c r="G354" s="3">
        <f t="shared" si="164"/>
        <v>363.63069544364851</v>
      </c>
      <c r="H354" s="3">
        <f t="shared" si="165"/>
        <v>134.69012151470801</v>
      </c>
      <c r="I354">
        <f t="shared" si="150"/>
        <v>1.3469012151470802E-4</v>
      </c>
      <c r="J354" s="4">
        <f t="shared" si="166"/>
        <v>591.52536702270777</v>
      </c>
      <c r="K354" s="40">
        <f t="shared" si="167"/>
        <v>4.3917501919998925</v>
      </c>
      <c r="L354" s="40">
        <f t="shared" si="151"/>
        <v>1.6082498080001075</v>
      </c>
      <c r="M354" s="10">
        <f t="shared" si="168"/>
        <v>6.4147778110863252</v>
      </c>
      <c r="N354" s="10">
        <f t="shared" si="177"/>
        <v>17.20418640980624</v>
      </c>
      <c r="O354" s="10">
        <f t="shared" si="178"/>
        <v>-0.14810000000000001</v>
      </c>
      <c r="P354" s="10">
        <f t="shared" si="169"/>
        <v>13.06443227527852</v>
      </c>
      <c r="Q354" s="42">
        <f t="shared" si="170"/>
        <v>0.49874280235042068</v>
      </c>
      <c r="R354" s="4">
        <f t="shared" si="171"/>
        <v>402430.74946755252</v>
      </c>
      <c r="S354">
        <f t="shared" si="152"/>
        <v>4.0243074946755253E-4</v>
      </c>
      <c r="T354" s="41">
        <f t="shared" si="153"/>
        <v>3.7026261688923772E-4</v>
      </c>
      <c r="U354" s="42">
        <f t="shared" si="172"/>
        <v>0.71835900933705465</v>
      </c>
      <c r="V354" s="42">
        <f t="shared" si="173"/>
        <v>0.98456889340557563</v>
      </c>
      <c r="W354" s="42">
        <f t="shared" si="174"/>
        <v>0.97209399576665845</v>
      </c>
      <c r="X354" s="42">
        <f t="shared" si="175"/>
        <v>1.2474897638917182E-2</v>
      </c>
      <c r="Y354" s="42">
        <f t="shared" si="179"/>
        <v>7.5835629227374414E-3</v>
      </c>
      <c r="Z354" s="10">
        <f t="shared" si="176"/>
        <v>20.48157868717821</v>
      </c>
      <c r="AA354">
        <f t="shared" si="154"/>
        <v>6416194.3723908551</v>
      </c>
      <c r="AB354" s="10">
        <f t="shared" si="155"/>
        <v>6.416194372390855</v>
      </c>
      <c r="AC354" s="10">
        <f t="shared" si="156"/>
        <v>6.315194372390855</v>
      </c>
      <c r="AD354" s="3">
        <f t="shared" si="157"/>
        <v>915.90926358097965</v>
      </c>
      <c r="AI354" s="94">
        <f t="shared" si="158"/>
        <v>0.97209399576665845</v>
      </c>
    </row>
    <row r="355" spans="2:35">
      <c r="B355" s="39">
        <f t="shared" si="159"/>
        <v>327</v>
      </c>
      <c r="C355" s="42">
        <f t="shared" si="160"/>
        <v>6.1557553956828999</v>
      </c>
      <c r="D355" s="10">
        <f t="shared" si="161"/>
        <v>9.5442446043171216</v>
      </c>
      <c r="E355" s="40">
        <f t="shared" si="162"/>
        <v>27.311510791365755</v>
      </c>
      <c r="F355" s="40">
        <f t="shared" si="163"/>
        <v>46.4</v>
      </c>
      <c r="G355" s="3">
        <f t="shared" si="164"/>
        <v>363.4424460431689</v>
      </c>
      <c r="H355" s="3">
        <f t="shared" si="165"/>
        <v>134.69012151470801</v>
      </c>
      <c r="I355">
        <f t="shared" si="150"/>
        <v>1.3469012151470802E-4</v>
      </c>
      <c r="J355" s="4">
        <f t="shared" si="166"/>
        <v>593.1394644705083</v>
      </c>
      <c r="K355" s="40">
        <f t="shared" si="167"/>
        <v>4.4037339769252348</v>
      </c>
      <c r="L355" s="40">
        <f t="shared" si="151"/>
        <v>1.5962660230747652</v>
      </c>
      <c r="M355" s="10">
        <f t="shared" si="168"/>
        <v>6.416194372390855</v>
      </c>
      <c r="N355" s="10">
        <f t="shared" si="177"/>
        <v>17.20418640980624</v>
      </c>
      <c r="O355" s="10">
        <f t="shared" si="178"/>
        <v>-0.14810000000000001</v>
      </c>
      <c r="P355" s="10">
        <f t="shared" si="169"/>
        <v>13.064005062428066</v>
      </c>
      <c r="Q355" s="42">
        <f t="shared" si="170"/>
        <v>0.50018378005656838</v>
      </c>
      <c r="R355" s="4">
        <f t="shared" si="171"/>
        <v>401635.78199039394</v>
      </c>
      <c r="S355">
        <f t="shared" si="152"/>
        <v>4.0163578199039395E-4</v>
      </c>
      <c r="T355" s="41">
        <f t="shared" si="153"/>
        <v>3.710575843663963E-4</v>
      </c>
      <c r="U355" s="42">
        <f t="shared" si="172"/>
        <v>0.71693995264195265</v>
      </c>
      <c r="V355" s="42">
        <f t="shared" si="173"/>
        <v>0.98478740444617729</v>
      </c>
      <c r="W355" s="42">
        <f t="shared" si="174"/>
        <v>0.97231209510115679</v>
      </c>
      <c r="X355" s="42">
        <f t="shared" si="175"/>
        <v>1.2475309345020502E-2</v>
      </c>
      <c r="Y355" s="42">
        <f t="shared" si="179"/>
        <v>7.6015395653809123E-3</v>
      </c>
      <c r="Z355" s="10">
        <f t="shared" si="176"/>
        <v>20.486145239049648</v>
      </c>
      <c r="AA355">
        <f t="shared" si="154"/>
        <v>6417602.4016800122</v>
      </c>
      <c r="AB355" s="10">
        <f t="shared" si="155"/>
        <v>6.4176024016800124</v>
      </c>
      <c r="AC355" s="10">
        <f t="shared" si="156"/>
        <v>6.3166024016800124</v>
      </c>
      <c r="AD355" s="3">
        <f t="shared" si="157"/>
        <v>916.11347377520121</v>
      </c>
      <c r="AI355" s="94">
        <f t="shared" si="158"/>
        <v>0.97231209510115679</v>
      </c>
    </row>
    <row r="356" spans="2:35">
      <c r="B356" s="39">
        <f t="shared" si="159"/>
        <v>328</v>
      </c>
      <c r="C356" s="42">
        <f t="shared" si="160"/>
        <v>6.1745803357308597</v>
      </c>
      <c r="D356" s="10">
        <f t="shared" si="161"/>
        <v>9.5254196642691618</v>
      </c>
      <c r="E356" s="40">
        <f t="shared" si="162"/>
        <v>27.349160671461675</v>
      </c>
      <c r="F356" s="40">
        <f t="shared" si="163"/>
        <v>46.4</v>
      </c>
      <c r="G356" s="3">
        <f t="shared" si="164"/>
        <v>363.25419664268929</v>
      </c>
      <c r="H356" s="3">
        <f t="shared" si="165"/>
        <v>134.69012151470801</v>
      </c>
      <c r="I356">
        <f t="shared" si="150"/>
        <v>1.3469012151470802E-4</v>
      </c>
      <c r="J356" s="4">
        <f t="shared" si="166"/>
        <v>594.75578854326227</v>
      </c>
      <c r="K356" s="40">
        <f t="shared" si="167"/>
        <v>4.4157342933150119</v>
      </c>
      <c r="L356" s="40">
        <f t="shared" si="151"/>
        <v>1.5842657066849881</v>
      </c>
      <c r="M356" s="10">
        <f t="shared" si="168"/>
        <v>6.4176024016800124</v>
      </c>
      <c r="N356" s="10">
        <f t="shared" si="177"/>
        <v>17.20418640980624</v>
      </c>
      <c r="O356" s="10">
        <f t="shared" si="178"/>
        <v>-0.14810000000000001</v>
      </c>
      <c r="P356" s="10">
        <f t="shared" si="169"/>
        <v>13.063580529999221</v>
      </c>
      <c r="Q356" s="42">
        <f t="shared" si="170"/>
        <v>0.50162480459074799</v>
      </c>
      <c r="R356" s="4">
        <f t="shared" si="171"/>
        <v>400840.61338813044</v>
      </c>
      <c r="S356">
        <f t="shared" si="152"/>
        <v>4.0084061338813045E-4</v>
      </c>
      <c r="T356" s="41">
        <f t="shared" si="153"/>
        <v>3.718527529686598E-4</v>
      </c>
      <c r="U356" s="42">
        <f t="shared" si="172"/>
        <v>0.71552053692848228</v>
      </c>
      <c r="V356" s="42">
        <f t="shared" si="173"/>
        <v>0.98500454350589439</v>
      </c>
      <c r="W356" s="42">
        <f t="shared" si="174"/>
        <v>0.97252888081310396</v>
      </c>
      <c r="X356" s="42">
        <f t="shared" si="175"/>
        <v>1.2475662692790435E-2</v>
      </c>
      <c r="Y356" s="42">
        <f t="shared" si="179"/>
        <v>7.6195173014013727E-3</v>
      </c>
      <c r="Z356" s="10">
        <f t="shared" si="176"/>
        <v>20.490684123141492</v>
      </c>
      <c r="AA356">
        <f t="shared" si="154"/>
        <v>6419001.900015153</v>
      </c>
      <c r="AB356" s="10">
        <f t="shared" si="155"/>
        <v>6.4190019000151528</v>
      </c>
      <c r="AC356" s="10">
        <f t="shared" si="156"/>
        <v>6.3180019000151528</v>
      </c>
      <c r="AD356" s="3">
        <f t="shared" si="157"/>
        <v>916.31644670270532</v>
      </c>
      <c r="AI356" s="94">
        <f t="shared" si="158"/>
        <v>0.97252888081310396</v>
      </c>
    </row>
    <row r="357" spans="2:35">
      <c r="B357" s="39">
        <f t="shared" si="159"/>
        <v>329</v>
      </c>
      <c r="C357" s="42">
        <f t="shared" si="160"/>
        <v>6.1934052757788196</v>
      </c>
      <c r="D357" s="10">
        <f t="shared" si="161"/>
        <v>9.5065947242212019</v>
      </c>
      <c r="E357" s="40">
        <f t="shared" si="162"/>
        <v>27.386810551557595</v>
      </c>
      <c r="F357" s="40">
        <f t="shared" si="163"/>
        <v>46.4</v>
      </c>
      <c r="G357" s="3">
        <f t="shared" si="164"/>
        <v>363.06594724220969</v>
      </c>
      <c r="H357" s="3">
        <f t="shared" si="165"/>
        <v>134.69012151470801</v>
      </c>
      <c r="I357">
        <f t="shared" si="150"/>
        <v>1.3469012151470802E-4</v>
      </c>
      <c r="J357" s="4">
        <f t="shared" si="166"/>
        <v>596.37433924097013</v>
      </c>
      <c r="K357" s="40">
        <f t="shared" si="167"/>
        <v>4.4277511411692263</v>
      </c>
      <c r="L357" s="40">
        <f t="shared" si="151"/>
        <v>1.5722488588307737</v>
      </c>
      <c r="M357" s="10">
        <f t="shared" si="168"/>
        <v>6.4190019000151528</v>
      </c>
      <c r="N357" s="10">
        <f t="shared" si="177"/>
        <v>17.20418640980624</v>
      </c>
      <c r="O357" s="10">
        <f t="shared" si="178"/>
        <v>-0.14810000000000001</v>
      </c>
      <c r="P357" s="10">
        <f t="shared" si="169"/>
        <v>13.063158675677501</v>
      </c>
      <c r="Q357" s="42">
        <f t="shared" si="170"/>
        <v>0.50306587566056593</v>
      </c>
      <c r="R357" s="4">
        <f t="shared" si="171"/>
        <v>400045.24491824419</v>
      </c>
      <c r="S357">
        <f t="shared" si="152"/>
        <v>4.0004524491824418E-4</v>
      </c>
      <c r="T357" s="41">
        <f t="shared" si="153"/>
        <v>3.7264812143854607E-4</v>
      </c>
      <c r="U357" s="42">
        <f t="shared" si="172"/>
        <v>0.71410076444131187</v>
      </c>
      <c r="V357" s="42">
        <f t="shared" si="173"/>
        <v>0.98522031071636529</v>
      </c>
      <c r="W357" s="42">
        <f t="shared" si="174"/>
        <v>0.97274435306591078</v>
      </c>
      <c r="X357" s="42">
        <f t="shared" si="175"/>
        <v>1.2475957650454506E-2</v>
      </c>
      <c r="Y357" s="42">
        <f t="shared" si="179"/>
        <v>7.6374960430397165E-3</v>
      </c>
      <c r="Z357" s="10">
        <f t="shared" si="176"/>
        <v>20.495195342878514</v>
      </c>
      <c r="AA357">
        <f t="shared" si="154"/>
        <v>6420392.8684522528</v>
      </c>
      <c r="AB357" s="10">
        <f t="shared" si="155"/>
        <v>6.4203928684522529</v>
      </c>
      <c r="AC357" s="10">
        <f t="shared" si="156"/>
        <v>6.3193928684522529</v>
      </c>
      <c r="AD357" s="3">
        <f t="shared" si="157"/>
        <v>916.51818251664292</v>
      </c>
      <c r="AI357" s="94">
        <f t="shared" si="158"/>
        <v>0.97274435306591078</v>
      </c>
    </row>
    <row r="358" spans="2:35">
      <c r="B358" s="39">
        <f t="shared" si="159"/>
        <v>330</v>
      </c>
      <c r="C358" s="42">
        <f t="shared" si="160"/>
        <v>6.2122302158267795</v>
      </c>
      <c r="D358" s="10">
        <f t="shared" si="161"/>
        <v>9.487769784173242</v>
      </c>
      <c r="E358" s="40">
        <f t="shared" si="162"/>
        <v>27.424460431653515</v>
      </c>
      <c r="F358" s="40">
        <f t="shared" si="163"/>
        <v>46.4</v>
      </c>
      <c r="G358" s="3">
        <f t="shared" si="164"/>
        <v>362.87769784173008</v>
      </c>
      <c r="H358" s="3">
        <f t="shared" si="165"/>
        <v>134.69012151470801</v>
      </c>
      <c r="I358">
        <f t="shared" si="150"/>
        <v>1.3469012151470802E-4</v>
      </c>
      <c r="J358" s="4">
        <f t="shared" si="166"/>
        <v>597.99511656363188</v>
      </c>
      <c r="K358" s="40">
        <f t="shared" si="167"/>
        <v>4.4397845204878781</v>
      </c>
      <c r="L358" s="40">
        <f t="shared" si="151"/>
        <v>1.5602154795121219</v>
      </c>
      <c r="M358" s="10">
        <f t="shared" si="168"/>
        <v>6.4203928684522529</v>
      </c>
      <c r="N358" s="10">
        <f t="shared" si="177"/>
        <v>17.20418640980624</v>
      </c>
      <c r="O358" s="10">
        <f t="shared" si="178"/>
        <v>-0.14810000000000001</v>
      </c>
      <c r="P358" s="10">
        <f t="shared" si="169"/>
        <v>13.062739497163987</v>
      </c>
      <c r="Q358" s="42">
        <f t="shared" si="170"/>
        <v>0.50450699297382529</v>
      </c>
      <c r="R358" s="4">
        <f t="shared" si="171"/>
        <v>399249.6778382177</v>
      </c>
      <c r="S358">
        <f t="shared" si="152"/>
        <v>3.992496778382177E-4</v>
      </c>
      <c r="T358" s="41">
        <f t="shared" si="153"/>
        <v>3.7344368851857255E-4</v>
      </c>
      <c r="U358" s="42">
        <f t="shared" si="172"/>
        <v>0.71268063742511056</v>
      </c>
      <c r="V358" s="42">
        <f t="shared" si="173"/>
        <v>0.98543470620683205</v>
      </c>
      <c r="W358" s="42">
        <f t="shared" si="174"/>
        <v>0.97295851202215888</v>
      </c>
      <c r="X358" s="42">
        <f t="shared" si="175"/>
        <v>1.2476194184673162E-2</v>
      </c>
      <c r="Y358" s="42">
        <f t="shared" si="179"/>
        <v>7.6554757024828351E-3</v>
      </c>
      <c r="Z358" s="10">
        <f t="shared" si="176"/>
        <v>20.499678901661511</v>
      </c>
      <c r="AA358">
        <f t="shared" si="154"/>
        <v>6421775.3080399008</v>
      </c>
      <c r="AB358" s="10">
        <f t="shared" si="155"/>
        <v>6.4217753080399005</v>
      </c>
      <c r="AC358" s="10">
        <f t="shared" si="156"/>
        <v>6.3207753080399005</v>
      </c>
      <c r="AD358" s="3">
        <f t="shared" si="157"/>
        <v>916.7186813690937</v>
      </c>
      <c r="AI358" s="94">
        <f t="shared" si="158"/>
        <v>0.97295851202215888</v>
      </c>
    </row>
    <row r="359" spans="2:35">
      <c r="B359" s="39">
        <f t="shared" si="159"/>
        <v>331</v>
      </c>
      <c r="C359" s="42">
        <f t="shared" si="160"/>
        <v>6.2310551558747393</v>
      </c>
      <c r="D359" s="10">
        <f t="shared" si="161"/>
        <v>9.4689448441252821</v>
      </c>
      <c r="E359" s="40">
        <f t="shared" si="162"/>
        <v>27.462110311749434</v>
      </c>
      <c r="F359" s="40">
        <f t="shared" si="163"/>
        <v>46.4</v>
      </c>
      <c r="G359" s="3">
        <f t="shared" si="164"/>
        <v>362.68944844125048</v>
      </c>
      <c r="H359" s="3">
        <f t="shared" si="165"/>
        <v>134.69012151470801</v>
      </c>
      <c r="I359">
        <f t="shared" ref="I359:I422" si="180">H359/1000^2</f>
        <v>1.3469012151470802E-4</v>
      </c>
      <c r="J359" s="4">
        <f t="shared" si="166"/>
        <v>599.61812051124753</v>
      </c>
      <c r="K359" s="40">
        <f t="shared" si="167"/>
        <v>4.4518344312709663</v>
      </c>
      <c r="L359" s="40">
        <f t="shared" ref="L359:L422" si="181">IF((gstar-K359)&lt;0,0,gstar-K359)</f>
        <v>1.5481655687290337</v>
      </c>
      <c r="M359" s="10">
        <f t="shared" si="168"/>
        <v>6.4217753080399005</v>
      </c>
      <c r="N359" s="10">
        <f t="shared" si="177"/>
        <v>17.20418640980624</v>
      </c>
      <c r="O359" s="10">
        <f t="shared" si="178"/>
        <v>-0.14810000000000001</v>
      </c>
      <c r="P359" s="10">
        <f t="shared" si="169"/>
        <v>13.062322992175904</v>
      </c>
      <c r="Q359" s="42">
        <f t="shared" si="170"/>
        <v>0.50594815623852452</v>
      </c>
      <c r="R359" s="4">
        <f t="shared" si="171"/>
        <v>398453.91340553341</v>
      </c>
      <c r="S359">
        <f t="shared" ref="S359:S422" si="182">R359/1000^3</f>
        <v>3.9845391340553339E-4</v>
      </c>
      <c r="T359" s="41">
        <f t="shared" ref="T359:T422" si="183">(vc/1000^3-S359)</f>
        <v>3.7423945295125686E-4</v>
      </c>
      <c r="U359" s="42">
        <f t="shared" si="172"/>
        <v>0.71126015812454746</v>
      </c>
      <c r="V359" s="42">
        <f t="shared" si="173"/>
        <v>0.98564773010610818</v>
      </c>
      <c r="W359" s="42">
        <f t="shared" si="174"/>
        <v>0.97317135784329367</v>
      </c>
      <c r="X359" s="42">
        <f t="shared" si="175"/>
        <v>1.2476372262814506E-2</v>
      </c>
      <c r="Y359" s="42">
        <f t="shared" si="179"/>
        <v>7.6734561918647155E-3</v>
      </c>
      <c r="Z359" s="10">
        <f t="shared" si="176"/>
        <v>20.504134802869519</v>
      </c>
      <c r="AA359">
        <f t="shared" ref="AA359:AA422" si="184">Z359*rat*to+patm*1000000</f>
        <v>6423149.2198199704</v>
      </c>
      <c r="AB359" s="10">
        <f t="shared" ref="AB359:AB422" si="185">AA359/1000000</f>
        <v>6.4231492198199707</v>
      </c>
      <c r="AC359" s="10">
        <f t="shared" ref="AC359:AC422" si="186">AB359-patm</f>
        <v>6.3221492198199707</v>
      </c>
      <c r="AD359" s="3">
        <f t="shared" ref="AD359:AD422" si="187">AC359*1000000/6895</f>
        <v>916.91794341116326</v>
      </c>
      <c r="AI359" s="94">
        <f t="shared" ref="AI359:AI422" si="188">($M359-patm)*1000000*$I359/SQRT(rat*to)*SQRT(k)*(2/(k+1))^((k+1)/2/(k-1))</f>
        <v>0.97317135784329367</v>
      </c>
    </row>
    <row r="360" spans="2:35">
      <c r="B360" s="39">
        <f t="shared" ref="B360:B423" si="189">1+B359</f>
        <v>332</v>
      </c>
      <c r="C360" s="42">
        <f t="shared" ref="C360:C423" si="190">xincp+C359</f>
        <v>6.2498800959226992</v>
      </c>
      <c r="D360" s="10">
        <f t="shared" ref="D360:D423" si="191">(F360-E360)/2</f>
        <v>9.4501199040773223</v>
      </c>
      <c r="E360" s="40">
        <f t="shared" ref="E360:E423" si="192">E359+ci*2*xincp</f>
        <v>27.499760191845354</v>
      </c>
      <c r="F360" s="40">
        <f t="shared" ref="F360:F423" si="193">F359-osi*2*xincp</f>
        <v>46.4</v>
      </c>
      <c r="G360" s="3">
        <f t="shared" ref="G360:G423" si="194">G359-ei*n*2*xincp</f>
        <v>362.50119904077087</v>
      </c>
      <c r="H360" s="3">
        <f t="shared" ref="H360:H423" si="195">PI()/4*(dto+erate*(two-D360)/two)^2</f>
        <v>134.69012151470801</v>
      </c>
      <c r="I360">
        <f t="shared" si="180"/>
        <v>1.3469012151470802E-4</v>
      </c>
      <c r="J360" s="4">
        <f t="shared" ref="J360:J423" si="196">PI()/4*dc^2-PI()/4*(F360^2-E360^2)</f>
        <v>601.24335108381683</v>
      </c>
      <c r="K360" s="40">
        <f t="shared" ref="K360:K423" si="197">J360/H360</f>
        <v>4.4639008735184911</v>
      </c>
      <c r="L360" s="40">
        <f t="shared" si="181"/>
        <v>1.5360991264815089</v>
      </c>
      <c r="M360" s="10">
        <f t="shared" ref="M360:M423" si="198">AB359</f>
        <v>6.4231492198199707</v>
      </c>
      <c r="N360" s="10">
        <f t="shared" si="177"/>
        <v>17.20418640980624</v>
      </c>
      <c r="O360" s="10">
        <f t="shared" si="178"/>
        <v>-0.14810000000000001</v>
      </c>
      <c r="P360" s="10">
        <f t="shared" ref="P360:P423" si="199">(1+kv*L360)*N360*M360^O360</f>
        <v>13.061909158446381</v>
      </c>
      <c r="Q360" s="42">
        <f t="shared" ref="Q360:Q423" si="200">xincp/P360+Q359</f>
        <v>0.50738936516285604</v>
      </c>
      <c r="R360" s="4">
        <f t="shared" ref="R360:R423" si="201">PI()/4*(F360^2-E360^2)*G360</f>
        <v>397657.95287767384</v>
      </c>
      <c r="S360">
        <f t="shared" si="182"/>
        <v>3.9765795287767384E-4</v>
      </c>
      <c r="T360" s="41">
        <f t="shared" si="183"/>
        <v>3.7503541347911641E-4</v>
      </c>
      <c r="U360" s="42">
        <f t="shared" ref="U360:U423" si="202">rhopgrain*R360/1000^2</f>
        <v>0.70983932878429179</v>
      </c>
      <c r="V360" s="42">
        <f t="shared" ref="V360:V423" si="203">(U359-U360)/(Q360-Q359)</f>
        <v>0.9858593825421178</v>
      </c>
      <c r="W360" s="42">
        <f t="shared" ref="W360:W423" si="204">IF(V360&lt;AI360,IF(AB359&gt;pbd,AI360,0),AI360)</f>
        <v>0.97338289068972583</v>
      </c>
      <c r="X360" s="42">
        <f t="shared" ref="X360:X423" si="205">V360-W360</f>
        <v>1.2476491852391969E-2</v>
      </c>
      <c r="Y360" s="42">
        <f t="shared" si="179"/>
        <v>7.6914374232667322E-3</v>
      </c>
      <c r="Z360" s="10">
        <f t="shared" ref="Z360:Z423" si="206">Y360/T360</f>
        <v>20.508563049859887</v>
      </c>
      <c r="AA360">
        <f t="shared" si="184"/>
        <v>6424514.6048276518</v>
      </c>
      <c r="AB360" s="10">
        <f t="shared" si="185"/>
        <v>6.4245146048276514</v>
      </c>
      <c r="AC360" s="10">
        <f t="shared" si="186"/>
        <v>6.3235146048276514</v>
      </c>
      <c r="AD360" s="3">
        <f t="shared" si="187"/>
        <v>917.11596879298793</v>
      </c>
      <c r="AI360" s="94">
        <f t="shared" si="188"/>
        <v>0.97338289068972583</v>
      </c>
    </row>
    <row r="361" spans="2:35">
      <c r="B361" s="39">
        <f t="shared" si="189"/>
        <v>333</v>
      </c>
      <c r="C361" s="42">
        <f t="shared" si="190"/>
        <v>6.2687050359706591</v>
      </c>
      <c r="D361" s="10">
        <f t="shared" si="191"/>
        <v>9.4312949640293624</v>
      </c>
      <c r="E361" s="40">
        <f t="shared" si="192"/>
        <v>27.537410071941274</v>
      </c>
      <c r="F361" s="40">
        <f t="shared" si="193"/>
        <v>46.4</v>
      </c>
      <c r="G361" s="3">
        <f t="shared" si="194"/>
        <v>362.31294964029127</v>
      </c>
      <c r="H361" s="3">
        <f t="shared" si="195"/>
        <v>134.69012151470801</v>
      </c>
      <c r="I361">
        <f t="shared" si="180"/>
        <v>1.3469012151470802E-4</v>
      </c>
      <c r="J361" s="4">
        <f t="shared" si="196"/>
        <v>602.87080828133981</v>
      </c>
      <c r="K361" s="40">
        <f t="shared" si="197"/>
        <v>4.4759838472304514</v>
      </c>
      <c r="L361" s="40">
        <f t="shared" si="181"/>
        <v>1.5240161527695486</v>
      </c>
      <c r="M361" s="10">
        <f t="shared" si="198"/>
        <v>6.4245146048276514</v>
      </c>
      <c r="N361" s="10">
        <f t="shared" si="177"/>
        <v>17.20418640980624</v>
      </c>
      <c r="O361" s="10">
        <f t="shared" si="178"/>
        <v>-0.14810000000000001</v>
      </c>
      <c r="P361" s="10">
        <f t="shared" si="199"/>
        <v>13.061497993724394</v>
      </c>
      <c r="Q361" s="42">
        <f t="shared" si="200"/>
        <v>0.5088306194552048</v>
      </c>
      <c r="R361" s="4">
        <f t="shared" si="201"/>
        <v>396861.79751212144</v>
      </c>
      <c r="S361">
        <f t="shared" si="182"/>
        <v>3.9686179751212143E-4</v>
      </c>
      <c r="T361" s="41">
        <f t="shared" si="183"/>
        <v>3.7583156884466882E-4</v>
      </c>
      <c r="U361" s="42">
        <f t="shared" si="202"/>
        <v>0.70841815164901234</v>
      </c>
      <c r="V361" s="42">
        <f t="shared" si="203"/>
        <v>0.98606966364236093</v>
      </c>
      <c r="W361" s="42">
        <f t="shared" si="204"/>
        <v>0.9735931107208371</v>
      </c>
      <c r="X361" s="42">
        <f t="shared" si="205"/>
        <v>1.2476552921523831E-2</v>
      </c>
      <c r="Y361" s="42">
        <f t="shared" si="179"/>
        <v>7.7094193087185944E-3</v>
      </c>
      <c r="Z361" s="10">
        <f t="shared" si="206"/>
        <v>20.512963645970085</v>
      </c>
      <c r="AA361">
        <f t="shared" si="184"/>
        <v>6425871.464092006</v>
      </c>
      <c r="AB361" s="10">
        <f t="shared" si="185"/>
        <v>6.4258714640920056</v>
      </c>
      <c r="AC361" s="10">
        <f t="shared" si="186"/>
        <v>6.3248714640920056</v>
      </c>
      <c r="AD361" s="3">
        <f t="shared" si="187"/>
        <v>917.3127576638152</v>
      </c>
      <c r="AI361" s="94">
        <f t="shared" si="188"/>
        <v>0.9735931107208371</v>
      </c>
    </row>
    <row r="362" spans="2:35">
      <c r="B362" s="39">
        <f t="shared" si="189"/>
        <v>334</v>
      </c>
      <c r="C362" s="42">
        <f t="shared" si="190"/>
        <v>6.287529976018619</v>
      </c>
      <c r="D362" s="10">
        <f t="shared" si="191"/>
        <v>9.4124700239814025</v>
      </c>
      <c r="E362" s="40">
        <f t="shared" si="192"/>
        <v>27.575059952037194</v>
      </c>
      <c r="F362" s="40">
        <f t="shared" si="193"/>
        <v>46.4</v>
      </c>
      <c r="G362" s="3">
        <f t="shared" si="194"/>
        <v>362.12470023981166</v>
      </c>
      <c r="H362" s="3">
        <f t="shared" si="195"/>
        <v>134.69012151470801</v>
      </c>
      <c r="I362">
        <f t="shared" si="180"/>
        <v>1.3469012151470802E-4</v>
      </c>
      <c r="J362" s="4">
        <f t="shared" si="196"/>
        <v>604.50049210381667</v>
      </c>
      <c r="K362" s="40">
        <f t="shared" si="197"/>
        <v>4.48808335240685</v>
      </c>
      <c r="L362" s="40">
        <f t="shared" si="181"/>
        <v>1.51191664759315</v>
      </c>
      <c r="M362" s="10">
        <f t="shared" si="198"/>
        <v>6.4258714640920056</v>
      </c>
      <c r="N362" s="10">
        <f t="shared" si="177"/>
        <v>17.20418640980624</v>
      </c>
      <c r="O362" s="10">
        <f t="shared" si="178"/>
        <v>-0.14810000000000001</v>
      </c>
      <c r="P362" s="10">
        <f t="shared" si="199"/>
        <v>13.06108949577458</v>
      </c>
      <c r="Q362" s="42">
        <f t="shared" si="200"/>
        <v>0.51027191882414724</v>
      </c>
      <c r="R362" s="4">
        <f t="shared" si="201"/>
        <v>396065.44856635854</v>
      </c>
      <c r="S362">
        <f t="shared" si="182"/>
        <v>3.9606544856635856E-4</v>
      </c>
      <c r="T362" s="41">
        <f t="shared" si="183"/>
        <v>3.7662791779043169E-4</v>
      </c>
      <c r="U362" s="42">
        <f t="shared" si="202"/>
        <v>0.70699662896337823</v>
      </c>
      <c r="V362" s="42">
        <f t="shared" si="203"/>
        <v>0.98627857353268877</v>
      </c>
      <c r="W362" s="42">
        <f t="shared" si="204"/>
        <v>0.97380201809506606</v>
      </c>
      <c r="X362" s="42">
        <f t="shared" si="205"/>
        <v>1.2476555437622716E-2</v>
      </c>
      <c r="Y362" s="42">
        <f t="shared" si="179"/>
        <v>7.7274017601974155E-3</v>
      </c>
      <c r="Z362" s="10">
        <f t="shared" si="206"/>
        <v>20.517336594514479</v>
      </c>
      <c r="AA362">
        <f t="shared" si="184"/>
        <v>6427219.7986349678</v>
      </c>
      <c r="AB362" s="10">
        <f t="shared" si="185"/>
        <v>6.427219798634968</v>
      </c>
      <c r="AC362" s="10">
        <f t="shared" si="186"/>
        <v>6.326219798634968</v>
      </c>
      <c r="AD362" s="3">
        <f t="shared" si="187"/>
        <v>917.50831017185897</v>
      </c>
      <c r="AI362" s="94">
        <f t="shared" si="188"/>
        <v>0.97380201809506606</v>
      </c>
    </row>
    <row r="363" spans="2:35">
      <c r="B363" s="39">
        <f t="shared" si="189"/>
        <v>335</v>
      </c>
      <c r="C363" s="42">
        <f t="shared" si="190"/>
        <v>6.3063549160665788</v>
      </c>
      <c r="D363" s="10">
        <f t="shared" si="191"/>
        <v>9.3936450839334427</v>
      </c>
      <c r="E363" s="40">
        <f t="shared" si="192"/>
        <v>27.612709832133113</v>
      </c>
      <c r="F363" s="40">
        <f t="shared" si="193"/>
        <v>46.4</v>
      </c>
      <c r="G363" s="3">
        <f t="shared" si="194"/>
        <v>361.93645083933205</v>
      </c>
      <c r="H363" s="3">
        <f t="shared" si="195"/>
        <v>134.69012151470801</v>
      </c>
      <c r="I363">
        <f t="shared" si="180"/>
        <v>1.3469012151470802E-4</v>
      </c>
      <c r="J363" s="4">
        <f t="shared" si="196"/>
        <v>606.13240255124742</v>
      </c>
      <c r="K363" s="40">
        <f t="shared" si="197"/>
        <v>4.500199389047685</v>
      </c>
      <c r="L363" s="40">
        <f t="shared" si="181"/>
        <v>1.499800610952315</v>
      </c>
      <c r="M363" s="10">
        <f t="shared" si="198"/>
        <v>6.427219798634968</v>
      </c>
      <c r="N363" s="10">
        <f t="shared" si="177"/>
        <v>17.20418640980624</v>
      </c>
      <c r="O363" s="10">
        <f t="shared" si="178"/>
        <v>-0.14810000000000001</v>
      </c>
      <c r="P363" s="10">
        <f t="shared" si="199"/>
        <v>13.060683662377482</v>
      </c>
      <c r="Q363" s="42">
        <f t="shared" si="200"/>
        <v>0.51171326297844955</v>
      </c>
      <c r="R363" s="4">
        <f t="shared" si="201"/>
        <v>395268.90729786758</v>
      </c>
      <c r="S363">
        <f t="shared" si="182"/>
        <v>3.9526890729786758E-4</v>
      </c>
      <c r="T363" s="41">
        <f t="shared" si="183"/>
        <v>3.7742445905892267E-4</v>
      </c>
      <c r="U363" s="42">
        <f t="shared" si="202"/>
        <v>0.70557476297205846</v>
      </c>
      <c r="V363" s="42">
        <f t="shared" si="203"/>
        <v>0.98648611233868555</v>
      </c>
      <c r="W363" s="42">
        <f t="shared" si="204"/>
        <v>0.97400961296975375</v>
      </c>
      <c r="X363" s="42">
        <f t="shared" si="205"/>
        <v>1.2476499368931804E-2</v>
      </c>
      <c r="Y363" s="42">
        <f t="shared" si="179"/>
        <v>7.7453846896289816E-3</v>
      </c>
      <c r="Z363" s="10">
        <f t="shared" si="206"/>
        <v>20.521681898787033</v>
      </c>
      <c r="AA363">
        <f t="shared" si="184"/>
        <v>6428559.6094721835</v>
      </c>
      <c r="AB363" s="10">
        <f t="shared" si="185"/>
        <v>6.4285596094721837</v>
      </c>
      <c r="AC363" s="10">
        <f t="shared" si="186"/>
        <v>6.3275596094721838</v>
      </c>
      <c r="AD363" s="3">
        <f t="shared" si="187"/>
        <v>917.70262646442109</v>
      </c>
      <c r="AI363" s="94">
        <f t="shared" si="188"/>
        <v>0.97400961296975375</v>
      </c>
    </row>
    <row r="364" spans="2:35">
      <c r="B364" s="39">
        <f t="shared" si="189"/>
        <v>336</v>
      </c>
      <c r="C364" s="42">
        <f t="shared" si="190"/>
        <v>6.3251798561145387</v>
      </c>
      <c r="D364" s="10">
        <f t="shared" si="191"/>
        <v>9.3748201438854828</v>
      </c>
      <c r="E364" s="40">
        <f t="shared" si="192"/>
        <v>27.650359712229033</v>
      </c>
      <c r="F364" s="40">
        <f t="shared" si="193"/>
        <v>46.4</v>
      </c>
      <c r="G364" s="3">
        <f t="shared" si="194"/>
        <v>361.74820143885245</v>
      </c>
      <c r="H364" s="3">
        <f t="shared" si="195"/>
        <v>134.69012151470801</v>
      </c>
      <c r="I364">
        <f t="shared" si="180"/>
        <v>1.3469012151470802E-4</v>
      </c>
      <c r="J364" s="4">
        <f t="shared" si="196"/>
        <v>607.76653962363184</v>
      </c>
      <c r="K364" s="40">
        <f t="shared" si="197"/>
        <v>4.5123319571529557</v>
      </c>
      <c r="L364" s="40">
        <f t="shared" si="181"/>
        <v>1.4876680428470443</v>
      </c>
      <c r="M364" s="10">
        <f t="shared" si="198"/>
        <v>6.4285596094721837</v>
      </c>
      <c r="N364" s="10">
        <f t="shared" si="177"/>
        <v>17.20418640980624</v>
      </c>
      <c r="O364" s="10">
        <f t="shared" si="178"/>
        <v>-0.14810000000000001</v>
      </c>
      <c r="P364" s="10">
        <f t="shared" si="199"/>
        <v>13.060280491329276</v>
      </c>
      <c r="Q364" s="42">
        <f t="shared" si="200"/>
        <v>0.51315465162706686</v>
      </c>
      <c r="R364" s="4">
        <f t="shared" si="201"/>
        <v>394472.17496413103</v>
      </c>
      <c r="S364">
        <f t="shared" si="182"/>
        <v>3.9447217496413101E-4</v>
      </c>
      <c r="T364" s="41">
        <f t="shared" si="183"/>
        <v>3.7822119139265924E-4</v>
      </c>
      <c r="U364" s="42">
        <f t="shared" si="202"/>
        <v>0.70415255591972203</v>
      </c>
      <c r="V364" s="42">
        <f t="shared" si="203"/>
        <v>0.98669228018460309</v>
      </c>
      <c r="W364" s="42">
        <f t="shared" si="204"/>
        <v>0.97421589550127297</v>
      </c>
      <c r="X364" s="42">
        <f t="shared" si="205"/>
        <v>1.2476384683330122E-2</v>
      </c>
      <c r="Y364" s="42">
        <f t="shared" si="179"/>
        <v>7.7633680088873168E-3</v>
      </c>
      <c r="Z364" s="10">
        <f t="shared" si="206"/>
        <v>20.525999562059422</v>
      </c>
      <c r="AA364">
        <f t="shared" si="184"/>
        <v>6429890.8976124246</v>
      </c>
      <c r="AB364" s="10">
        <f t="shared" si="185"/>
        <v>6.4298908976124247</v>
      </c>
      <c r="AC364" s="10">
        <f t="shared" si="186"/>
        <v>6.3288908976124247</v>
      </c>
      <c r="AD364" s="3">
        <f t="shared" si="187"/>
        <v>917.8957066878063</v>
      </c>
      <c r="AI364" s="94">
        <f t="shared" si="188"/>
        <v>0.97421589550127297</v>
      </c>
    </row>
    <row r="365" spans="2:35">
      <c r="B365" s="39">
        <f t="shared" si="189"/>
        <v>337</v>
      </c>
      <c r="C365" s="42">
        <f t="shared" si="190"/>
        <v>6.3440047961624986</v>
      </c>
      <c r="D365" s="10">
        <f t="shared" si="191"/>
        <v>9.3559952038375229</v>
      </c>
      <c r="E365" s="40">
        <f t="shared" si="192"/>
        <v>27.688009592324953</v>
      </c>
      <c r="F365" s="40">
        <f t="shared" si="193"/>
        <v>46.4</v>
      </c>
      <c r="G365" s="3">
        <f t="shared" si="194"/>
        <v>361.55995203837284</v>
      </c>
      <c r="H365" s="3">
        <f t="shared" si="195"/>
        <v>134.69012151470801</v>
      </c>
      <c r="I365">
        <f t="shared" si="180"/>
        <v>1.3469012151470802E-4</v>
      </c>
      <c r="J365" s="4">
        <f t="shared" si="196"/>
        <v>609.40290332097015</v>
      </c>
      <c r="K365" s="40">
        <f t="shared" si="197"/>
        <v>4.5244810567226645</v>
      </c>
      <c r="L365" s="40">
        <f t="shared" si="181"/>
        <v>1.4755189432773355</v>
      </c>
      <c r="M365" s="10">
        <f t="shared" si="198"/>
        <v>6.4298908976124247</v>
      </c>
      <c r="N365" s="10">
        <f t="shared" si="177"/>
        <v>17.20418640980624</v>
      </c>
      <c r="O365" s="10">
        <f t="shared" si="178"/>
        <v>-0.14810000000000001</v>
      </c>
      <c r="P365" s="10">
        <f t="shared" si="199"/>
        <v>13.059879980441901</v>
      </c>
      <c r="Q365" s="42">
        <f t="shared" si="200"/>
        <v>0.5145960844791414</v>
      </c>
      <c r="R365" s="4">
        <f t="shared" si="201"/>
        <v>393675.25282263139</v>
      </c>
      <c r="S365">
        <f t="shared" si="182"/>
        <v>3.9367525282263139E-4</v>
      </c>
      <c r="T365" s="41">
        <f t="shared" si="183"/>
        <v>3.7901811353415886E-4</v>
      </c>
      <c r="U365" s="42">
        <f t="shared" si="202"/>
        <v>0.70273001005103808</v>
      </c>
      <c r="V365" s="42">
        <f t="shared" si="203"/>
        <v>0.98689707719412367</v>
      </c>
      <c r="W365" s="42">
        <f t="shared" si="204"/>
        <v>0.97442086584493803</v>
      </c>
      <c r="X365" s="42">
        <f t="shared" si="205"/>
        <v>1.247621134918564E-2</v>
      </c>
      <c r="Y365" s="42">
        <f t="shared" si="179"/>
        <v>7.7813516297954586E-3</v>
      </c>
      <c r="Z365" s="10">
        <f t="shared" si="206"/>
        <v>20.530289587582381</v>
      </c>
      <c r="AA365">
        <f t="shared" si="184"/>
        <v>6431213.6640580092</v>
      </c>
      <c r="AB365" s="10">
        <f t="shared" si="185"/>
        <v>6.4312136640580091</v>
      </c>
      <c r="AC365" s="10">
        <f t="shared" si="186"/>
        <v>6.3302136640580091</v>
      </c>
      <c r="AD365" s="3">
        <f t="shared" si="187"/>
        <v>918.08755098738345</v>
      </c>
      <c r="AI365" s="94">
        <f t="shared" si="188"/>
        <v>0.97442086584493803</v>
      </c>
    </row>
    <row r="366" spans="2:35">
      <c r="B366" s="39">
        <f t="shared" si="189"/>
        <v>338</v>
      </c>
      <c r="C366" s="42">
        <f t="shared" si="190"/>
        <v>6.3628297362104584</v>
      </c>
      <c r="D366" s="10">
        <f t="shared" si="191"/>
        <v>9.3371702637895631</v>
      </c>
      <c r="E366" s="40">
        <f t="shared" si="192"/>
        <v>27.725659472420872</v>
      </c>
      <c r="F366" s="40">
        <f t="shared" si="193"/>
        <v>46.4</v>
      </c>
      <c r="G366" s="3">
        <f t="shared" si="194"/>
        <v>361.37170263789324</v>
      </c>
      <c r="H366" s="3">
        <f t="shared" si="195"/>
        <v>134.69012151470801</v>
      </c>
      <c r="I366">
        <f t="shared" si="180"/>
        <v>1.3469012151470802E-4</v>
      </c>
      <c r="J366" s="4">
        <f t="shared" si="196"/>
        <v>611.04149364326258</v>
      </c>
      <c r="K366" s="40">
        <f t="shared" si="197"/>
        <v>4.5366466877568117</v>
      </c>
      <c r="L366" s="40">
        <f t="shared" si="181"/>
        <v>1.4633533122431883</v>
      </c>
      <c r="M366" s="10">
        <f t="shared" si="198"/>
        <v>6.4312136640580091</v>
      </c>
      <c r="N366" s="10">
        <f t="shared" si="177"/>
        <v>17.20418640980624</v>
      </c>
      <c r="O366" s="10">
        <f t="shared" si="178"/>
        <v>-0.14810000000000001</v>
      </c>
      <c r="P366" s="10">
        <f t="shared" si="199"/>
        <v>13.059482127542905</v>
      </c>
      <c r="Q366" s="42">
        <f t="shared" si="200"/>
        <v>0.51603756124400157</v>
      </c>
      <c r="R366" s="4">
        <f t="shared" si="201"/>
        <v>392878.14213085087</v>
      </c>
      <c r="S366">
        <f t="shared" si="182"/>
        <v>3.9287814213085086E-4</v>
      </c>
      <c r="T366" s="41">
        <f t="shared" si="183"/>
        <v>3.7981522422593939E-4</v>
      </c>
      <c r="U366" s="42">
        <f t="shared" si="202"/>
        <v>0.70130712761067537</v>
      </c>
      <c r="V366" s="42">
        <f t="shared" si="203"/>
        <v>0.98710050349006417</v>
      </c>
      <c r="W366" s="42">
        <f t="shared" si="204"/>
        <v>0.97462452415506995</v>
      </c>
      <c r="X366" s="42">
        <f t="shared" si="205"/>
        <v>1.2475979334994225E-2</v>
      </c>
      <c r="Y366" s="42">
        <f t="shared" si="179"/>
        <v>7.7993354641257284E-3</v>
      </c>
      <c r="Z366" s="10">
        <f t="shared" si="206"/>
        <v>20.534551978585682</v>
      </c>
      <c r="AA366">
        <f t="shared" si="184"/>
        <v>6432527.9098047903</v>
      </c>
      <c r="AB366" s="10">
        <f t="shared" si="185"/>
        <v>6.4325279098047901</v>
      </c>
      <c r="AC366" s="10">
        <f t="shared" si="186"/>
        <v>6.3315279098047901</v>
      </c>
      <c r="AD366" s="3">
        <f t="shared" si="187"/>
        <v>918.27815950758384</v>
      </c>
      <c r="AI366" s="94">
        <f t="shared" si="188"/>
        <v>0.97462452415506995</v>
      </c>
    </row>
    <row r="367" spans="2:35">
      <c r="B367" s="39">
        <f t="shared" si="189"/>
        <v>339</v>
      </c>
      <c r="C367" s="42">
        <f t="shared" si="190"/>
        <v>6.3816546762584183</v>
      </c>
      <c r="D367" s="10">
        <f t="shared" si="191"/>
        <v>9.3183453237416032</v>
      </c>
      <c r="E367" s="40">
        <f t="shared" si="192"/>
        <v>27.763309352516792</v>
      </c>
      <c r="F367" s="40">
        <f t="shared" si="193"/>
        <v>46.4</v>
      </c>
      <c r="G367" s="3">
        <f t="shared" si="194"/>
        <v>361.18345323741363</v>
      </c>
      <c r="H367" s="3">
        <f t="shared" si="195"/>
        <v>134.69012151470801</v>
      </c>
      <c r="I367">
        <f t="shared" si="180"/>
        <v>1.3469012151470802E-4</v>
      </c>
      <c r="J367" s="4">
        <f t="shared" si="196"/>
        <v>612.68231059050845</v>
      </c>
      <c r="K367" s="40">
        <f t="shared" si="197"/>
        <v>4.5488288502553935</v>
      </c>
      <c r="L367" s="40">
        <f t="shared" si="181"/>
        <v>1.4511711497446065</v>
      </c>
      <c r="M367" s="10">
        <f t="shared" si="198"/>
        <v>6.4325279098047901</v>
      </c>
      <c r="N367" s="10">
        <f t="shared" si="177"/>
        <v>17.20418640980624</v>
      </c>
      <c r="O367" s="10">
        <f t="shared" si="178"/>
        <v>-0.14810000000000001</v>
      </c>
      <c r="P367" s="10">
        <f t="shared" si="199"/>
        <v>13.059086930475409</v>
      </c>
      <c r="Q367" s="42">
        <f t="shared" si="200"/>
        <v>0.51747908163116041</v>
      </c>
      <c r="R367" s="4">
        <f t="shared" si="201"/>
        <v>392080.84414627223</v>
      </c>
      <c r="S367">
        <f t="shared" si="182"/>
        <v>3.9208084414627225E-4</v>
      </c>
      <c r="T367" s="41">
        <f t="shared" si="183"/>
        <v>3.80612522210518E-4</v>
      </c>
      <c r="U367" s="42">
        <f t="shared" si="202"/>
        <v>0.69988391084330315</v>
      </c>
      <c r="V367" s="42">
        <f t="shared" si="203"/>
        <v>0.98730255919398846</v>
      </c>
      <c r="W367" s="42">
        <f t="shared" si="204"/>
        <v>0.97482687058499418</v>
      </c>
      <c r="X367" s="42">
        <f t="shared" si="205"/>
        <v>1.2475688608994284E-2</v>
      </c>
      <c r="Y367" s="42">
        <f t="shared" si="179"/>
        <v>7.8173194235994382E-3</v>
      </c>
      <c r="Z367" s="10">
        <f t="shared" si="206"/>
        <v>20.538786738276713</v>
      </c>
      <c r="AA367">
        <f t="shared" si="184"/>
        <v>6433833.6358417179</v>
      </c>
      <c r="AB367" s="10">
        <f t="shared" si="185"/>
        <v>6.4338336358417179</v>
      </c>
      <c r="AC367" s="10">
        <f t="shared" si="186"/>
        <v>6.3328336358417179</v>
      </c>
      <c r="AD367" s="3">
        <f t="shared" si="187"/>
        <v>918.46753239183727</v>
      </c>
      <c r="AI367" s="94">
        <f t="shared" si="188"/>
        <v>0.97482687058499418</v>
      </c>
    </row>
    <row r="368" spans="2:35">
      <c r="B368" s="39">
        <f t="shared" si="189"/>
        <v>340</v>
      </c>
      <c r="C368" s="42">
        <f t="shared" si="190"/>
        <v>6.4004796163063782</v>
      </c>
      <c r="D368" s="10">
        <f t="shared" si="191"/>
        <v>9.2995203836936433</v>
      </c>
      <c r="E368" s="40">
        <f t="shared" si="192"/>
        <v>27.800959232612712</v>
      </c>
      <c r="F368" s="40">
        <f t="shared" si="193"/>
        <v>46.4</v>
      </c>
      <c r="G368" s="3">
        <f t="shared" si="194"/>
        <v>360.99520383693402</v>
      </c>
      <c r="H368" s="3">
        <f t="shared" si="195"/>
        <v>134.69012151470801</v>
      </c>
      <c r="I368">
        <f t="shared" si="180"/>
        <v>1.3469012151470802E-4</v>
      </c>
      <c r="J368" s="4">
        <f t="shared" si="196"/>
        <v>614.32535416270798</v>
      </c>
      <c r="K368" s="40">
        <f t="shared" si="197"/>
        <v>4.5610275442184109</v>
      </c>
      <c r="L368" s="40">
        <f t="shared" si="181"/>
        <v>1.4389724557815891</v>
      </c>
      <c r="M368" s="10">
        <f t="shared" si="198"/>
        <v>6.4338336358417179</v>
      </c>
      <c r="N368" s="10">
        <f t="shared" si="177"/>
        <v>17.20418640980624</v>
      </c>
      <c r="O368" s="10">
        <f t="shared" si="178"/>
        <v>-0.14810000000000001</v>
      </c>
      <c r="P368" s="10">
        <f t="shared" si="199"/>
        <v>13.058694387098207</v>
      </c>
      <c r="Q368" s="42">
        <f t="shared" si="200"/>
        <v>0.51892064535031435</v>
      </c>
      <c r="R368" s="4">
        <f t="shared" si="201"/>
        <v>391283.36012637778</v>
      </c>
      <c r="S368">
        <f t="shared" si="182"/>
        <v>3.912833601263778E-4</v>
      </c>
      <c r="T368" s="41">
        <f t="shared" si="183"/>
        <v>3.8141000623041245E-4</v>
      </c>
      <c r="U368" s="42">
        <f t="shared" si="202"/>
        <v>0.69846036199359074</v>
      </c>
      <c r="V368" s="42">
        <f t="shared" si="203"/>
        <v>0.98750324442675175</v>
      </c>
      <c r="W368" s="42">
        <f t="shared" si="204"/>
        <v>0.97502790528697325</v>
      </c>
      <c r="X368" s="42">
        <f t="shared" si="205"/>
        <v>1.2475339139778496E-2</v>
      </c>
      <c r="Y368" s="42">
        <f t="shared" si="179"/>
        <v>7.8353034198874842E-3</v>
      </c>
      <c r="Z368" s="10">
        <f t="shared" si="206"/>
        <v>20.542993869841272</v>
      </c>
      <c r="AA368">
        <f t="shared" si="184"/>
        <v>6435130.843151086</v>
      </c>
      <c r="AB368" s="10">
        <f t="shared" si="185"/>
        <v>6.4351308431510859</v>
      </c>
      <c r="AC368" s="10">
        <f t="shared" si="186"/>
        <v>6.3341308431510859</v>
      </c>
      <c r="AD368" s="3">
        <f t="shared" si="187"/>
        <v>918.65566978260858</v>
      </c>
      <c r="AI368" s="94">
        <f t="shared" si="188"/>
        <v>0.97502790528697325</v>
      </c>
    </row>
    <row r="369" spans="2:35">
      <c r="B369" s="39">
        <f t="shared" si="189"/>
        <v>341</v>
      </c>
      <c r="C369" s="42">
        <f t="shared" si="190"/>
        <v>6.4193045563543381</v>
      </c>
      <c r="D369" s="10">
        <f t="shared" si="191"/>
        <v>9.2806954436456834</v>
      </c>
      <c r="E369" s="40">
        <f t="shared" si="192"/>
        <v>27.838609112708632</v>
      </c>
      <c r="F369" s="40">
        <f t="shared" si="193"/>
        <v>46.4</v>
      </c>
      <c r="G369" s="3">
        <f t="shared" si="194"/>
        <v>360.80695443645442</v>
      </c>
      <c r="H369" s="3">
        <f t="shared" si="195"/>
        <v>134.69012151470801</v>
      </c>
      <c r="I369">
        <f t="shared" si="180"/>
        <v>1.3469012151470802E-4</v>
      </c>
      <c r="J369" s="4">
        <f t="shared" si="196"/>
        <v>615.97062435986163</v>
      </c>
      <c r="K369" s="40">
        <f t="shared" si="197"/>
        <v>4.5732427696458666</v>
      </c>
      <c r="L369" s="40">
        <f t="shared" si="181"/>
        <v>1.4267572303541334</v>
      </c>
      <c r="M369" s="10">
        <f t="shared" si="198"/>
        <v>6.4351308431510859</v>
      </c>
      <c r="N369" s="10">
        <f t="shared" si="177"/>
        <v>17.20418640980624</v>
      </c>
      <c r="O369" s="10">
        <f t="shared" si="178"/>
        <v>-0.14810000000000001</v>
      </c>
      <c r="P369" s="10">
        <f t="shared" si="199"/>
        <v>13.058304495285647</v>
      </c>
      <c r="Q369" s="42">
        <f t="shared" si="200"/>
        <v>0.52036225211134191</v>
      </c>
      <c r="R369" s="4">
        <f t="shared" si="201"/>
        <v>390485.69132864982</v>
      </c>
      <c r="S369">
        <f t="shared" si="182"/>
        <v>3.904856913286498E-4</v>
      </c>
      <c r="T369" s="41">
        <f t="shared" si="183"/>
        <v>3.8220767502814045E-4</v>
      </c>
      <c r="U369" s="42">
        <f t="shared" si="202"/>
        <v>0.69703648330620638</v>
      </c>
      <c r="V369" s="42">
        <f t="shared" si="203"/>
        <v>0.98770255930919681</v>
      </c>
      <c r="W369" s="42">
        <f t="shared" si="204"/>
        <v>0.97522762841224486</v>
      </c>
      <c r="X369" s="42">
        <f t="shared" si="205"/>
        <v>1.2474930896951952E-2</v>
      </c>
      <c r="Y369" s="42">
        <f t="shared" si="179"/>
        <v>7.8532873646118811E-3</v>
      </c>
      <c r="Z369" s="10">
        <f t="shared" si="206"/>
        <v>20.547173376446914</v>
      </c>
      <c r="AA369">
        <f t="shared" si="184"/>
        <v>6436419.5327095641</v>
      </c>
      <c r="AB369" s="10">
        <f t="shared" si="185"/>
        <v>6.4364195327095644</v>
      </c>
      <c r="AC369" s="10">
        <f t="shared" si="186"/>
        <v>6.3354195327095644</v>
      </c>
      <c r="AD369" s="3">
        <f t="shared" si="187"/>
        <v>918.84257182154658</v>
      </c>
      <c r="AI369" s="94">
        <f t="shared" si="188"/>
        <v>0.97522762841224486</v>
      </c>
    </row>
    <row r="370" spans="2:35">
      <c r="B370" s="39">
        <f t="shared" si="189"/>
        <v>342</v>
      </c>
      <c r="C370" s="42">
        <f t="shared" si="190"/>
        <v>6.4381294964022979</v>
      </c>
      <c r="D370" s="10">
        <f t="shared" si="191"/>
        <v>9.2618705035977236</v>
      </c>
      <c r="E370" s="40">
        <f t="shared" si="192"/>
        <v>27.876258992804551</v>
      </c>
      <c r="F370" s="40">
        <f t="shared" si="193"/>
        <v>46.4</v>
      </c>
      <c r="G370" s="3">
        <f t="shared" si="194"/>
        <v>360.61870503597481</v>
      </c>
      <c r="H370" s="3">
        <f t="shared" si="195"/>
        <v>134.69012151470801</v>
      </c>
      <c r="I370">
        <f t="shared" si="180"/>
        <v>1.3469012151470802E-4</v>
      </c>
      <c r="J370" s="4">
        <f t="shared" si="196"/>
        <v>617.61812118196895</v>
      </c>
      <c r="K370" s="40">
        <f t="shared" si="197"/>
        <v>4.5854745265377588</v>
      </c>
      <c r="L370" s="40">
        <f t="shared" si="181"/>
        <v>1.4145254734622412</v>
      </c>
      <c r="M370" s="10">
        <f t="shared" si="198"/>
        <v>6.4364195327095644</v>
      </c>
      <c r="N370" s="10">
        <f t="shared" si="177"/>
        <v>17.20418640980624</v>
      </c>
      <c r="O370" s="10">
        <f t="shared" si="178"/>
        <v>-0.14810000000000001</v>
      </c>
      <c r="P370" s="10">
        <f t="shared" si="199"/>
        <v>13.057917252927309</v>
      </c>
      <c r="Q370" s="42">
        <f t="shared" si="200"/>
        <v>0.52180390162430235</v>
      </c>
      <c r="R370" s="4">
        <f t="shared" si="201"/>
        <v>389687.83901057095</v>
      </c>
      <c r="S370">
        <f t="shared" si="182"/>
        <v>3.8968783901057098E-4</v>
      </c>
      <c r="T370" s="41">
        <f t="shared" si="183"/>
        <v>3.8300552734621927E-4</v>
      </c>
      <c r="U370" s="42">
        <f t="shared" si="202"/>
        <v>0.69561227702581963</v>
      </c>
      <c r="V370" s="42">
        <f t="shared" si="203"/>
        <v>0.9879005039596146</v>
      </c>
      <c r="W370" s="42">
        <f t="shared" si="204"/>
        <v>0.97542604011118128</v>
      </c>
      <c r="X370" s="42">
        <f t="shared" si="205"/>
        <v>1.2474463848433315E-2</v>
      </c>
      <c r="Y370" s="42">
        <f t="shared" si="179"/>
        <v>7.8712711693434169E-3</v>
      </c>
      <c r="Z370" s="10">
        <f t="shared" si="206"/>
        <v>20.551325261236119</v>
      </c>
      <c r="AA370">
        <f t="shared" si="184"/>
        <v>6437699.7054860909</v>
      </c>
      <c r="AB370" s="10">
        <f t="shared" si="185"/>
        <v>6.4376997054860912</v>
      </c>
      <c r="AC370" s="10">
        <f t="shared" si="186"/>
        <v>6.3366997054860912</v>
      </c>
      <c r="AD370" s="3">
        <f t="shared" si="187"/>
        <v>919.02823864917923</v>
      </c>
      <c r="AI370" s="94">
        <f t="shared" si="188"/>
        <v>0.97542604011118128</v>
      </c>
    </row>
    <row r="371" spans="2:35">
      <c r="B371" s="39">
        <f t="shared" si="189"/>
        <v>343</v>
      </c>
      <c r="C371" s="42">
        <f t="shared" si="190"/>
        <v>6.4569544364502578</v>
      </c>
      <c r="D371" s="10">
        <f t="shared" si="191"/>
        <v>9.2430455635497637</v>
      </c>
      <c r="E371" s="40">
        <f t="shared" si="192"/>
        <v>27.913908872900471</v>
      </c>
      <c r="F371" s="40">
        <f t="shared" si="193"/>
        <v>46.4</v>
      </c>
      <c r="G371" s="3">
        <f t="shared" si="194"/>
        <v>360.43045563549521</v>
      </c>
      <c r="H371" s="3">
        <f t="shared" si="195"/>
        <v>134.69012151470801</v>
      </c>
      <c r="I371">
        <f t="shared" si="180"/>
        <v>1.3469012151470802E-4</v>
      </c>
      <c r="J371" s="4">
        <f t="shared" si="196"/>
        <v>619.26784462902992</v>
      </c>
      <c r="K371" s="40">
        <f t="shared" si="197"/>
        <v>4.5977228148940865</v>
      </c>
      <c r="L371" s="40">
        <f t="shared" si="181"/>
        <v>1.4022771851059135</v>
      </c>
      <c r="M371" s="10">
        <f t="shared" si="198"/>
        <v>6.4376997054860912</v>
      </c>
      <c r="N371" s="10">
        <f t="shared" si="177"/>
        <v>17.20418640980624</v>
      </c>
      <c r="O371" s="10">
        <f t="shared" si="178"/>
        <v>-0.14810000000000001</v>
      </c>
      <c r="P371" s="10">
        <f t="shared" si="199"/>
        <v>13.057532657928574</v>
      </c>
      <c r="Q371" s="42">
        <f t="shared" si="200"/>
        <v>0.52324559359943434</v>
      </c>
      <c r="R371" s="4">
        <f t="shared" si="201"/>
        <v>388889.80442962365</v>
      </c>
      <c r="S371">
        <f t="shared" si="182"/>
        <v>3.8888980442962367E-4</v>
      </c>
      <c r="T371" s="41">
        <f t="shared" si="183"/>
        <v>3.8380356192716658E-4</v>
      </c>
      <c r="U371" s="42">
        <f t="shared" si="202"/>
        <v>0.69418774539709971</v>
      </c>
      <c r="V371" s="42">
        <f t="shared" si="203"/>
        <v>0.98809707849659734</v>
      </c>
      <c r="W371" s="42">
        <f t="shared" si="204"/>
        <v>0.97562314053296362</v>
      </c>
      <c r="X371" s="42">
        <f t="shared" si="205"/>
        <v>1.2473937963633719E-2</v>
      </c>
      <c r="Y371" s="42">
        <f t="shared" si="179"/>
        <v>7.8892547456038825E-3</v>
      </c>
      <c r="Z371" s="10">
        <f t="shared" si="206"/>
        <v>20.555449527331398</v>
      </c>
      <c r="AA371">
        <f t="shared" si="184"/>
        <v>6438971.3624434453</v>
      </c>
      <c r="AB371" s="10">
        <f t="shared" si="185"/>
        <v>6.4389713624434455</v>
      </c>
      <c r="AC371" s="10">
        <f t="shared" si="186"/>
        <v>6.3379713624434455</v>
      </c>
      <c r="AD371" s="3">
        <f t="shared" si="187"/>
        <v>919.21267040514067</v>
      </c>
      <c r="AI371" s="94">
        <f t="shared" si="188"/>
        <v>0.97562314053296362</v>
      </c>
    </row>
    <row r="372" spans="2:35">
      <c r="B372" s="39">
        <f t="shared" si="189"/>
        <v>344</v>
      </c>
      <c r="C372" s="42">
        <f t="shared" si="190"/>
        <v>6.4757793764982177</v>
      </c>
      <c r="D372" s="10">
        <f t="shared" si="191"/>
        <v>9.2242206235018038</v>
      </c>
      <c r="E372" s="40">
        <f t="shared" si="192"/>
        <v>27.951558752996391</v>
      </c>
      <c r="F372" s="40">
        <f t="shared" si="193"/>
        <v>46.4</v>
      </c>
      <c r="G372" s="3">
        <f t="shared" si="194"/>
        <v>360.2422062350156</v>
      </c>
      <c r="H372" s="3">
        <f t="shared" si="195"/>
        <v>134.69012151470801</v>
      </c>
      <c r="I372">
        <f t="shared" si="180"/>
        <v>1.3469012151470802E-4</v>
      </c>
      <c r="J372" s="4">
        <f t="shared" si="196"/>
        <v>620.91979470104502</v>
      </c>
      <c r="K372" s="40">
        <f t="shared" si="197"/>
        <v>4.6099876347148534</v>
      </c>
      <c r="L372" s="40">
        <f t="shared" si="181"/>
        <v>1.3900123652851466</v>
      </c>
      <c r="M372" s="10">
        <f t="shared" si="198"/>
        <v>6.4389713624434455</v>
      </c>
      <c r="N372" s="10">
        <f t="shared" si="177"/>
        <v>17.20418640980624</v>
      </c>
      <c r="O372" s="10">
        <f t="shared" si="178"/>
        <v>-0.14810000000000001</v>
      </c>
      <c r="P372" s="10">
        <f t="shared" si="199"/>
        <v>13.057150708210147</v>
      </c>
      <c r="Q372" s="42">
        <f t="shared" si="200"/>
        <v>0.52468732774715487</v>
      </c>
      <c r="R372" s="4">
        <f t="shared" si="201"/>
        <v>388091.58884329011</v>
      </c>
      <c r="S372">
        <f t="shared" si="182"/>
        <v>3.8809158884329012E-4</v>
      </c>
      <c r="T372" s="41">
        <f t="shared" si="183"/>
        <v>3.8460177751350013E-4</v>
      </c>
      <c r="U372" s="42">
        <f t="shared" si="202"/>
        <v>0.69276289066471497</v>
      </c>
      <c r="V372" s="42">
        <f t="shared" si="203"/>
        <v>0.98829228303811878</v>
      </c>
      <c r="W372" s="42">
        <f t="shared" si="204"/>
        <v>0.97581892982582541</v>
      </c>
      <c r="X372" s="42">
        <f t="shared" si="205"/>
        <v>1.247335321229337E-2</v>
      </c>
      <c r="Y372" s="42">
        <f t="shared" si="179"/>
        <v>7.9072380048666249E-3</v>
      </c>
      <c r="Z372" s="10">
        <f t="shared" si="206"/>
        <v>20.55954617783603</v>
      </c>
      <c r="AA372">
        <f t="shared" si="184"/>
        <v>6440234.5045384783</v>
      </c>
      <c r="AB372" s="10">
        <f t="shared" si="185"/>
        <v>6.4402345045384779</v>
      </c>
      <c r="AC372" s="10">
        <f t="shared" si="186"/>
        <v>6.3392345045384779</v>
      </c>
      <c r="AD372" s="3">
        <f t="shared" si="187"/>
        <v>919.3958672282057</v>
      </c>
      <c r="AI372" s="94">
        <f t="shared" si="188"/>
        <v>0.97581892982582541</v>
      </c>
    </row>
    <row r="373" spans="2:35">
      <c r="B373" s="39">
        <f t="shared" si="189"/>
        <v>345</v>
      </c>
      <c r="C373" s="42">
        <f t="shared" si="190"/>
        <v>6.4946043165461775</v>
      </c>
      <c r="D373" s="10">
        <f t="shared" si="191"/>
        <v>9.205395683453844</v>
      </c>
      <c r="E373" s="40">
        <f t="shared" si="192"/>
        <v>27.989208633092311</v>
      </c>
      <c r="F373" s="40">
        <f t="shared" si="193"/>
        <v>46.4</v>
      </c>
      <c r="G373" s="3">
        <f t="shared" si="194"/>
        <v>360.053956834536</v>
      </c>
      <c r="H373" s="3">
        <f t="shared" si="195"/>
        <v>134.69012151470801</v>
      </c>
      <c r="I373">
        <f t="shared" si="180"/>
        <v>1.3469012151470802E-4</v>
      </c>
      <c r="J373" s="4">
        <f t="shared" si="196"/>
        <v>622.57397139801378</v>
      </c>
      <c r="K373" s="40">
        <f t="shared" si="197"/>
        <v>4.6222689860000568</v>
      </c>
      <c r="L373" s="40">
        <f t="shared" si="181"/>
        <v>1.3777310139999432</v>
      </c>
      <c r="M373" s="10">
        <f t="shared" si="198"/>
        <v>6.4402345045384779</v>
      </c>
      <c r="N373" s="10">
        <f t="shared" si="177"/>
        <v>17.20418640980624</v>
      </c>
      <c r="O373" s="10">
        <f t="shared" si="178"/>
        <v>-0.14810000000000001</v>
      </c>
      <c r="P373" s="10">
        <f t="shared" si="199"/>
        <v>13.05677140170793</v>
      </c>
      <c r="Q373" s="42">
        <f t="shared" si="200"/>
        <v>0.52612910377805766</v>
      </c>
      <c r="R373" s="4">
        <f t="shared" si="201"/>
        <v>387293.19350905297</v>
      </c>
      <c r="S373">
        <f t="shared" si="182"/>
        <v>3.87293193509053E-4</v>
      </c>
      <c r="T373" s="41">
        <f t="shared" si="183"/>
        <v>3.8540017284773725E-4</v>
      </c>
      <c r="U373" s="42">
        <f t="shared" si="202"/>
        <v>0.69133771507333497</v>
      </c>
      <c r="V373" s="42">
        <f t="shared" si="203"/>
        <v>0.98848611769999384</v>
      </c>
      <c r="W373" s="42">
        <f t="shared" si="204"/>
        <v>0.97601340813708704</v>
      </c>
      <c r="X373" s="42">
        <f t="shared" si="205"/>
        <v>1.2472709562906803E-2</v>
      </c>
      <c r="Y373" s="42">
        <f t="shared" si="179"/>
        <v>7.9252208585548368E-3</v>
      </c>
      <c r="Z373" s="10">
        <f t="shared" si="206"/>
        <v>20.56361521582895</v>
      </c>
      <c r="AA373">
        <f t="shared" si="184"/>
        <v>6441489.1327205338</v>
      </c>
      <c r="AB373" s="10">
        <f t="shared" si="185"/>
        <v>6.4414891327205339</v>
      </c>
      <c r="AC373" s="10">
        <f t="shared" si="186"/>
        <v>6.3404891327205339</v>
      </c>
      <c r="AD373" s="3">
        <f t="shared" si="187"/>
        <v>919.57782925606</v>
      </c>
      <c r="AI373" s="94">
        <f t="shared" si="188"/>
        <v>0.97601340813708704</v>
      </c>
    </row>
    <row r="374" spans="2:35">
      <c r="B374" s="39">
        <f t="shared" si="189"/>
        <v>346</v>
      </c>
      <c r="C374" s="42">
        <f t="shared" si="190"/>
        <v>6.5134292565941374</v>
      </c>
      <c r="D374" s="10">
        <f t="shared" si="191"/>
        <v>9.1865707434058841</v>
      </c>
      <c r="E374" s="40">
        <f t="shared" si="192"/>
        <v>28.02685851318823</v>
      </c>
      <c r="F374" s="40">
        <f t="shared" si="193"/>
        <v>46.4</v>
      </c>
      <c r="G374" s="3">
        <f t="shared" si="194"/>
        <v>359.86570743405639</v>
      </c>
      <c r="H374" s="3">
        <f t="shared" si="195"/>
        <v>134.69012151470801</v>
      </c>
      <c r="I374">
        <f t="shared" si="180"/>
        <v>1.3469012151470802E-4</v>
      </c>
      <c r="J374" s="4">
        <f t="shared" si="196"/>
        <v>624.23037471993621</v>
      </c>
      <c r="K374" s="40">
        <f t="shared" si="197"/>
        <v>4.6345668687496948</v>
      </c>
      <c r="L374" s="40">
        <f t="shared" si="181"/>
        <v>1.3654331312503052</v>
      </c>
      <c r="M374" s="10">
        <f t="shared" si="198"/>
        <v>6.4414891327205339</v>
      </c>
      <c r="N374" s="10">
        <f t="shared" si="177"/>
        <v>17.20418640980624</v>
      </c>
      <c r="O374" s="10">
        <f t="shared" si="178"/>
        <v>-0.14810000000000001</v>
      </c>
      <c r="P374" s="10">
        <f t="shared" si="199"/>
        <v>13.056394736373489</v>
      </c>
      <c r="Q374" s="42">
        <f t="shared" si="200"/>
        <v>0.52757092140291206</v>
      </c>
      <c r="R374" s="4">
        <f t="shared" si="201"/>
        <v>386494.61968439468</v>
      </c>
      <c r="S374">
        <f t="shared" si="182"/>
        <v>3.864946196843947E-4</v>
      </c>
      <c r="T374" s="41">
        <f t="shared" si="183"/>
        <v>3.8619874667239555E-4</v>
      </c>
      <c r="U374" s="42">
        <f t="shared" si="202"/>
        <v>0.68991222086762871</v>
      </c>
      <c r="V374" s="42">
        <f t="shared" si="203"/>
        <v>0.98867858259827157</v>
      </c>
      <c r="W374" s="42">
        <f t="shared" si="204"/>
        <v>0.97620657561291335</v>
      </c>
      <c r="X374" s="42">
        <f t="shared" si="205"/>
        <v>1.2472006985358219E-2</v>
      </c>
      <c r="Y374" s="42">
        <f t="shared" si="179"/>
        <v>7.9432032180436329E-3</v>
      </c>
      <c r="Z374" s="10">
        <f t="shared" si="206"/>
        <v>20.567656644369404</v>
      </c>
      <c r="AA374">
        <f t="shared" si="184"/>
        <v>6442735.2479328867</v>
      </c>
      <c r="AB374" s="10">
        <f t="shared" si="185"/>
        <v>6.4427352479328865</v>
      </c>
      <c r="AC374" s="10">
        <f t="shared" si="186"/>
        <v>6.3417352479328866</v>
      </c>
      <c r="AD374" s="3">
        <f t="shared" si="187"/>
        <v>919.7585566255093</v>
      </c>
      <c r="AI374" s="94">
        <f t="shared" si="188"/>
        <v>0.97620657561291335</v>
      </c>
    </row>
    <row r="375" spans="2:35">
      <c r="B375" s="39">
        <f t="shared" si="189"/>
        <v>347</v>
      </c>
      <c r="C375" s="42">
        <f t="shared" si="190"/>
        <v>6.5322541966420973</v>
      </c>
      <c r="D375" s="10">
        <f t="shared" si="191"/>
        <v>9.1677458033579242</v>
      </c>
      <c r="E375" s="40">
        <f t="shared" si="192"/>
        <v>28.06450839328415</v>
      </c>
      <c r="F375" s="40">
        <f t="shared" si="193"/>
        <v>46.4</v>
      </c>
      <c r="G375" s="3">
        <f t="shared" si="194"/>
        <v>359.67745803357678</v>
      </c>
      <c r="H375" s="3">
        <f t="shared" si="195"/>
        <v>134.69012151470801</v>
      </c>
      <c r="I375">
        <f t="shared" si="180"/>
        <v>1.3469012151470802E-4</v>
      </c>
      <c r="J375" s="4">
        <f t="shared" si="196"/>
        <v>625.88900466681253</v>
      </c>
      <c r="K375" s="40">
        <f t="shared" si="197"/>
        <v>4.6468812829637702</v>
      </c>
      <c r="L375" s="40">
        <f t="shared" si="181"/>
        <v>1.3531187170362298</v>
      </c>
      <c r="M375" s="10">
        <f t="shared" si="198"/>
        <v>6.4427352479328865</v>
      </c>
      <c r="N375" s="10">
        <f t="shared" si="177"/>
        <v>17.20418640980624</v>
      </c>
      <c r="O375" s="10">
        <f t="shared" si="178"/>
        <v>-0.14810000000000001</v>
      </c>
      <c r="P375" s="10">
        <f t="shared" si="199"/>
        <v>13.056020710173559</v>
      </c>
      <c r="Q375" s="42">
        <f t="shared" si="200"/>
        <v>0.52901278033266175</v>
      </c>
      <c r="R375" s="4">
        <f t="shared" si="201"/>
        <v>385695.86862679763</v>
      </c>
      <c r="S375">
        <f t="shared" si="182"/>
        <v>3.8569586862679763E-4</v>
      </c>
      <c r="T375" s="41">
        <f t="shared" si="183"/>
        <v>3.8699749772999262E-4</v>
      </c>
      <c r="U375" s="42">
        <f t="shared" si="202"/>
        <v>0.68848641029226509</v>
      </c>
      <c r="V375" s="42">
        <f t="shared" si="203"/>
        <v>0.98886967784785096</v>
      </c>
      <c r="W375" s="42">
        <f t="shared" si="204"/>
        <v>0.97639843239853474</v>
      </c>
      <c r="X375" s="42">
        <f t="shared" si="205"/>
        <v>1.2471245449316215E-2</v>
      </c>
      <c r="Y375" s="42">
        <f t="shared" si="179"/>
        <v>7.9611849946598298E-3</v>
      </c>
      <c r="Z375" s="10">
        <f t="shared" si="206"/>
        <v>20.571670466495711</v>
      </c>
      <c r="AA375">
        <f t="shared" si="184"/>
        <v>6443972.8511123573</v>
      </c>
      <c r="AB375" s="10">
        <f t="shared" si="185"/>
        <v>6.4439728511123571</v>
      </c>
      <c r="AC375" s="10">
        <f t="shared" si="186"/>
        <v>6.3429728511123571</v>
      </c>
      <c r="AD375" s="3">
        <f t="shared" si="187"/>
        <v>919.93804947242313</v>
      </c>
      <c r="AI375" s="94">
        <f t="shared" si="188"/>
        <v>0.97639843239853474</v>
      </c>
    </row>
    <row r="376" spans="2:35">
      <c r="B376" s="39">
        <f t="shared" si="189"/>
        <v>348</v>
      </c>
      <c r="C376" s="42">
        <f t="shared" si="190"/>
        <v>6.5510791366900571</v>
      </c>
      <c r="D376" s="10">
        <f t="shared" si="191"/>
        <v>9.1489208633099643</v>
      </c>
      <c r="E376" s="40">
        <f t="shared" si="192"/>
        <v>28.10215827338007</v>
      </c>
      <c r="F376" s="40">
        <f t="shared" si="193"/>
        <v>46.4</v>
      </c>
      <c r="G376" s="3">
        <f t="shared" si="194"/>
        <v>359.48920863309718</v>
      </c>
      <c r="H376" s="3">
        <f t="shared" si="195"/>
        <v>134.69012151470801</v>
      </c>
      <c r="I376">
        <f t="shared" si="180"/>
        <v>1.3469012151470802E-4</v>
      </c>
      <c r="J376" s="4">
        <f t="shared" si="196"/>
        <v>627.54986123864273</v>
      </c>
      <c r="K376" s="40">
        <f t="shared" si="197"/>
        <v>4.6592122286422839</v>
      </c>
      <c r="L376" s="40">
        <f t="shared" si="181"/>
        <v>1.3407877713577161</v>
      </c>
      <c r="M376" s="10">
        <f t="shared" si="198"/>
        <v>6.4439728511123571</v>
      </c>
      <c r="N376" s="10">
        <f t="shared" si="177"/>
        <v>17.20418640980624</v>
      </c>
      <c r="O376" s="10">
        <f t="shared" si="178"/>
        <v>-0.14810000000000001</v>
      </c>
      <c r="P376" s="10">
        <f t="shared" si="199"/>
        <v>13.055649321090151</v>
      </c>
      <c r="Q376" s="42">
        <f t="shared" si="200"/>
        <v>0.53045468027842313</v>
      </c>
      <c r="R376" s="4">
        <f t="shared" si="201"/>
        <v>384896.94159374421</v>
      </c>
      <c r="S376">
        <f t="shared" si="182"/>
        <v>3.8489694159374419E-4</v>
      </c>
      <c r="T376" s="41">
        <f t="shared" si="183"/>
        <v>3.8779642476304606E-4</v>
      </c>
      <c r="U376" s="42">
        <f t="shared" si="202"/>
        <v>0.68706028559191312</v>
      </c>
      <c r="V376" s="42">
        <f t="shared" si="203"/>
        <v>0.98905940356278976</v>
      </c>
      <c r="W376" s="42">
        <f t="shared" si="204"/>
        <v>0.9765889786381875</v>
      </c>
      <c r="X376" s="42">
        <f t="shared" si="205"/>
        <v>1.2470424924602264E-2</v>
      </c>
      <c r="Y376" s="42">
        <f t="shared" si="179"/>
        <v>7.9791660996822358E-3</v>
      </c>
      <c r="Z376" s="10">
        <f t="shared" si="206"/>
        <v>20.575656685225294</v>
      </c>
      <c r="AA376">
        <f t="shared" si="184"/>
        <v>6445201.9431893239</v>
      </c>
      <c r="AB376" s="10">
        <f t="shared" si="185"/>
        <v>6.4452019431893239</v>
      </c>
      <c r="AC376" s="10">
        <f t="shared" si="186"/>
        <v>6.344201943189324</v>
      </c>
      <c r="AD376" s="3">
        <f t="shared" si="187"/>
        <v>920.11630793173663</v>
      </c>
      <c r="AI376" s="94">
        <f t="shared" si="188"/>
        <v>0.9765889786381875</v>
      </c>
    </row>
    <row r="377" spans="2:35">
      <c r="B377" s="39">
        <f t="shared" si="189"/>
        <v>349</v>
      </c>
      <c r="C377" s="42">
        <f t="shared" si="190"/>
        <v>6.569904076738017</v>
      </c>
      <c r="D377" s="10">
        <f t="shared" si="191"/>
        <v>9.1300959232620045</v>
      </c>
      <c r="E377" s="40">
        <f t="shared" si="192"/>
        <v>28.13980815347599</v>
      </c>
      <c r="F377" s="40">
        <f t="shared" si="193"/>
        <v>46.4</v>
      </c>
      <c r="G377" s="3">
        <f t="shared" si="194"/>
        <v>359.30095923261757</v>
      </c>
      <c r="H377" s="3">
        <f t="shared" si="195"/>
        <v>134.69012151470801</v>
      </c>
      <c r="I377">
        <f t="shared" si="180"/>
        <v>1.3469012151470802E-4</v>
      </c>
      <c r="J377" s="4">
        <f t="shared" si="196"/>
        <v>629.21294443542638</v>
      </c>
      <c r="K377" s="40">
        <f t="shared" si="197"/>
        <v>4.6715597057852314</v>
      </c>
      <c r="L377" s="40">
        <f t="shared" si="181"/>
        <v>1.3284402942147686</v>
      </c>
      <c r="M377" s="10">
        <f t="shared" si="198"/>
        <v>6.4452019431893239</v>
      </c>
      <c r="N377" s="10">
        <f t="shared" si="177"/>
        <v>17.20418640980624</v>
      </c>
      <c r="O377" s="10">
        <f t="shared" si="178"/>
        <v>-0.14810000000000001</v>
      </c>
      <c r="P377" s="10">
        <f t="shared" si="199"/>
        <v>13.055280567120501</v>
      </c>
      <c r="Q377" s="42">
        <f t="shared" si="200"/>
        <v>0.5318966209514846</v>
      </c>
      <c r="R377" s="4">
        <f t="shared" si="201"/>
        <v>384097.83984271699</v>
      </c>
      <c r="S377">
        <f t="shared" si="182"/>
        <v>3.8409783984271698E-4</v>
      </c>
      <c r="T377" s="41">
        <f t="shared" si="183"/>
        <v>3.8859552651407327E-4</v>
      </c>
      <c r="U377" s="42">
        <f t="shared" si="202"/>
        <v>0.68563384901124191</v>
      </c>
      <c r="V377" s="42">
        <f t="shared" si="203"/>
        <v>0.98924775985592805</v>
      </c>
      <c r="W377" s="42">
        <f t="shared" si="204"/>
        <v>0.97677821447511637</v>
      </c>
      <c r="X377" s="42">
        <f t="shared" si="205"/>
        <v>1.2469545380811686E-2</v>
      </c>
      <c r="Y377" s="42">
        <f t="shared" si="179"/>
        <v>7.9971464443414145E-3</v>
      </c>
      <c r="Z377" s="10">
        <f t="shared" si="206"/>
        <v>20.579615303553403</v>
      </c>
      <c r="AA377">
        <f t="shared" si="184"/>
        <v>6446422.5250873286</v>
      </c>
      <c r="AB377" s="10">
        <f t="shared" si="185"/>
        <v>6.4464225250873284</v>
      </c>
      <c r="AC377" s="10">
        <f t="shared" si="186"/>
        <v>6.3454225250873284</v>
      </c>
      <c r="AD377" s="3">
        <f t="shared" si="187"/>
        <v>920.29333213739358</v>
      </c>
      <c r="AI377" s="94">
        <f t="shared" si="188"/>
        <v>0.97677821447511637</v>
      </c>
    </row>
    <row r="378" spans="2:35">
      <c r="B378" s="39">
        <f t="shared" si="189"/>
        <v>350</v>
      </c>
      <c r="C378" s="42">
        <f t="shared" si="190"/>
        <v>6.5887290167859769</v>
      </c>
      <c r="D378" s="10">
        <f t="shared" si="191"/>
        <v>9.1112709832140446</v>
      </c>
      <c r="E378" s="40">
        <f t="shared" si="192"/>
        <v>28.177458033571909</v>
      </c>
      <c r="F378" s="40">
        <f t="shared" si="193"/>
        <v>46.4</v>
      </c>
      <c r="G378" s="3">
        <f t="shared" si="194"/>
        <v>359.11270983213797</v>
      </c>
      <c r="H378" s="3">
        <f t="shared" si="195"/>
        <v>134.69012151470801</v>
      </c>
      <c r="I378">
        <f t="shared" si="180"/>
        <v>1.3469012151470802E-4</v>
      </c>
      <c r="J378" s="4">
        <f t="shared" si="196"/>
        <v>630.87825425716414</v>
      </c>
      <c r="K378" s="40">
        <f t="shared" si="197"/>
        <v>4.6839237143926171</v>
      </c>
      <c r="L378" s="40">
        <f t="shared" si="181"/>
        <v>1.3160762856073829</v>
      </c>
      <c r="M378" s="10">
        <f t="shared" si="198"/>
        <v>6.4464225250873284</v>
      </c>
      <c r="N378" s="10">
        <f t="shared" si="177"/>
        <v>17.20418640980624</v>
      </c>
      <c r="O378" s="10">
        <f t="shared" si="178"/>
        <v>-0.14810000000000001</v>
      </c>
      <c r="P378" s="10">
        <f t="shared" si="199"/>
        <v>13.054914446277177</v>
      </c>
      <c r="Q378" s="42">
        <f t="shared" si="200"/>
        <v>0.53333860206330475</v>
      </c>
      <c r="R378" s="4">
        <f t="shared" si="201"/>
        <v>383298.56463119818</v>
      </c>
      <c r="S378">
        <f t="shared" si="182"/>
        <v>3.832985646311982E-4</v>
      </c>
      <c r="T378" s="41">
        <f t="shared" si="183"/>
        <v>3.8939480172559205E-4</v>
      </c>
      <c r="U378" s="42">
        <f t="shared" si="202"/>
        <v>0.68420710279492036</v>
      </c>
      <c r="V378" s="42">
        <f t="shared" si="203"/>
        <v>0.98943474683980814</v>
      </c>
      <c r="W378" s="42">
        <f t="shared" si="204"/>
        <v>0.97696614005151339</v>
      </c>
      <c r="X378" s="42">
        <f t="shared" si="205"/>
        <v>1.2468606788294756E-2</v>
      </c>
      <c r="Y378" s="42">
        <f t="shared" si="179"/>
        <v>8.0151259398208476E-3</v>
      </c>
      <c r="Z378" s="10">
        <f t="shared" si="206"/>
        <v>20.583546324455394</v>
      </c>
      <c r="AA378">
        <f t="shared" si="184"/>
        <v>6447634.5977237774</v>
      </c>
      <c r="AB378" s="10">
        <f t="shared" si="185"/>
        <v>6.447634597723777</v>
      </c>
      <c r="AC378" s="10">
        <f t="shared" si="186"/>
        <v>6.346634597723777</v>
      </c>
      <c r="AD378" s="3">
        <f t="shared" si="187"/>
        <v>920.46912222244782</v>
      </c>
      <c r="AI378" s="94">
        <f t="shared" si="188"/>
        <v>0.97696614005151339</v>
      </c>
    </row>
    <row r="379" spans="2:35">
      <c r="B379" s="39">
        <f t="shared" si="189"/>
        <v>351</v>
      </c>
      <c r="C379" s="42">
        <f t="shared" si="190"/>
        <v>6.6075539568339368</v>
      </c>
      <c r="D379" s="10">
        <f t="shared" si="191"/>
        <v>9.0924460431660847</v>
      </c>
      <c r="E379" s="40">
        <f t="shared" si="192"/>
        <v>28.215107913667829</v>
      </c>
      <c r="F379" s="40">
        <f t="shared" si="193"/>
        <v>46.4</v>
      </c>
      <c r="G379" s="3">
        <f t="shared" si="194"/>
        <v>358.92446043165836</v>
      </c>
      <c r="H379" s="3">
        <f t="shared" si="195"/>
        <v>134.69012151470801</v>
      </c>
      <c r="I379">
        <f t="shared" si="180"/>
        <v>1.3469012151470802E-4</v>
      </c>
      <c r="J379" s="4">
        <f t="shared" si="196"/>
        <v>632.54579070385603</v>
      </c>
      <c r="K379" s="40">
        <f t="shared" si="197"/>
        <v>4.6963042544644429</v>
      </c>
      <c r="L379" s="40">
        <f t="shared" si="181"/>
        <v>1.3036957455355571</v>
      </c>
      <c r="M379" s="10">
        <f t="shared" si="198"/>
        <v>6.447634597723777</v>
      </c>
      <c r="N379" s="10">
        <f t="shared" si="177"/>
        <v>17.20418640980624</v>
      </c>
      <c r="O379" s="10">
        <f t="shared" si="178"/>
        <v>-0.14810000000000001</v>
      </c>
      <c r="P379" s="10">
        <f t="shared" si="199"/>
        <v>13.054550956587805</v>
      </c>
      <c r="Q379" s="42">
        <f t="shared" si="200"/>
        <v>0.53478062332551146</v>
      </c>
      <c r="R379" s="4">
        <f t="shared" si="201"/>
        <v>382499.1172166703</v>
      </c>
      <c r="S379">
        <f t="shared" si="182"/>
        <v>3.824991172166703E-4</v>
      </c>
      <c r="T379" s="41">
        <f t="shared" si="183"/>
        <v>3.9019424914011995E-4</v>
      </c>
      <c r="U379" s="42">
        <f t="shared" si="202"/>
        <v>0.68278004918761737</v>
      </c>
      <c r="V379" s="42">
        <f t="shared" si="203"/>
        <v>0.98962036462568226</v>
      </c>
      <c r="W379" s="42">
        <f t="shared" si="204"/>
        <v>0.97715275550862624</v>
      </c>
      <c r="X379" s="42">
        <f t="shared" si="205"/>
        <v>1.2467609117056022E-2</v>
      </c>
      <c r="Y379" s="42">
        <f t="shared" si="179"/>
        <v>8.0331044972565251E-3</v>
      </c>
      <c r="Z379" s="10">
        <f t="shared" si="206"/>
        <v>20.587449750885007</v>
      </c>
      <c r="AA379">
        <f t="shared" si="184"/>
        <v>6448838.1620094134</v>
      </c>
      <c r="AB379" s="10">
        <f t="shared" si="185"/>
        <v>6.4488381620094133</v>
      </c>
      <c r="AC379" s="10">
        <f t="shared" si="186"/>
        <v>6.3478381620094133</v>
      </c>
      <c r="AD379" s="3">
        <f t="shared" si="187"/>
        <v>920.64367831898676</v>
      </c>
      <c r="AI379" s="94">
        <f t="shared" si="188"/>
        <v>0.97715275550862624</v>
      </c>
    </row>
    <row r="380" spans="2:35">
      <c r="B380" s="39">
        <f t="shared" si="189"/>
        <v>352</v>
      </c>
      <c r="C380" s="42">
        <f t="shared" si="190"/>
        <v>6.6263788968818966</v>
      </c>
      <c r="D380" s="10">
        <f t="shared" si="191"/>
        <v>9.0736211031181249</v>
      </c>
      <c r="E380" s="40">
        <f t="shared" si="192"/>
        <v>28.252757793763749</v>
      </c>
      <c r="F380" s="40">
        <f t="shared" si="193"/>
        <v>46.4</v>
      </c>
      <c r="G380" s="3">
        <f t="shared" si="194"/>
        <v>358.73621103117875</v>
      </c>
      <c r="H380" s="3">
        <f t="shared" si="195"/>
        <v>134.69012151470801</v>
      </c>
      <c r="I380">
        <f t="shared" si="180"/>
        <v>1.3469012151470802E-4</v>
      </c>
      <c r="J380" s="4">
        <f t="shared" si="196"/>
        <v>634.21555377550112</v>
      </c>
      <c r="K380" s="40">
        <f t="shared" si="197"/>
        <v>4.7087013260007007</v>
      </c>
      <c r="L380" s="40">
        <f t="shared" si="181"/>
        <v>1.2912986739992993</v>
      </c>
      <c r="M380" s="10">
        <f t="shared" si="198"/>
        <v>6.4488381620094133</v>
      </c>
      <c r="N380" s="10">
        <f t="shared" si="177"/>
        <v>17.20418640980624</v>
      </c>
      <c r="O380" s="10">
        <f t="shared" si="178"/>
        <v>-0.14810000000000001</v>
      </c>
      <c r="P380" s="10">
        <f t="shared" si="199"/>
        <v>13.054190096095228</v>
      </c>
      <c r="Q380" s="42">
        <f t="shared" si="200"/>
        <v>0.53622268444990029</v>
      </c>
      <c r="R380" s="4">
        <f t="shared" si="201"/>
        <v>381699.49885661603</v>
      </c>
      <c r="S380">
        <f t="shared" si="182"/>
        <v>3.8169949885661606E-4</v>
      </c>
      <c r="T380" s="41">
        <f t="shared" si="183"/>
        <v>3.909938675001742E-4</v>
      </c>
      <c r="U380" s="42">
        <f t="shared" si="202"/>
        <v>0.68135269043400248</v>
      </c>
      <c r="V380" s="42">
        <f t="shared" si="203"/>
        <v>0.98980461332374114</v>
      </c>
      <c r="W380" s="42">
        <f t="shared" si="204"/>
        <v>0.97733806098667664</v>
      </c>
      <c r="X380" s="42">
        <f t="shared" si="205"/>
        <v>1.2466552337064507E-2</v>
      </c>
      <c r="Y380" s="42">
        <f t="shared" si="179"/>
        <v>8.0510820277369648E-3</v>
      </c>
      <c r="Z380" s="10">
        <f t="shared" si="206"/>
        <v>20.591325585773742</v>
      </c>
      <c r="AA380">
        <f t="shared" si="184"/>
        <v>6450033.2188481223</v>
      </c>
      <c r="AB380" s="10">
        <f t="shared" si="185"/>
        <v>6.4500332188481222</v>
      </c>
      <c r="AC380" s="10">
        <f t="shared" si="186"/>
        <v>6.3490332188481222</v>
      </c>
      <c r="AD380" s="3">
        <f t="shared" si="187"/>
        <v>920.81700055810336</v>
      </c>
      <c r="AI380" s="94">
        <f t="shared" si="188"/>
        <v>0.97733806098667664</v>
      </c>
    </row>
    <row r="381" spans="2:35">
      <c r="B381" s="39">
        <f t="shared" si="189"/>
        <v>353</v>
      </c>
      <c r="C381" s="42">
        <f t="shared" si="190"/>
        <v>6.6452038369298565</v>
      </c>
      <c r="D381" s="10">
        <f t="shared" si="191"/>
        <v>9.054796163070165</v>
      </c>
      <c r="E381" s="40">
        <f t="shared" si="192"/>
        <v>28.290407673859669</v>
      </c>
      <c r="F381" s="40">
        <f t="shared" si="193"/>
        <v>46.4</v>
      </c>
      <c r="G381" s="3">
        <f t="shared" si="194"/>
        <v>358.54796163069915</v>
      </c>
      <c r="H381" s="3">
        <f t="shared" si="195"/>
        <v>134.69012151470801</v>
      </c>
      <c r="I381">
        <f t="shared" si="180"/>
        <v>1.3469012151470802E-4</v>
      </c>
      <c r="J381" s="4">
        <f t="shared" si="196"/>
        <v>635.88754347210033</v>
      </c>
      <c r="K381" s="40">
        <f t="shared" si="197"/>
        <v>4.7211149290013976</v>
      </c>
      <c r="L381" s="40">
        <f t="shared" si="181"/>
        <v>1.2788850709986024</v>
      </c>
      <c r="M381" s="10">
        <f t="shared" si="198"/>
        <v>6.4500332188481222</v>
      </c>
      <c r="N381" s="10">
        <f t="shared" si="177"/>
        <v>17.20418640980624</v>
      </c>
      <c r="O381" s="10">
        <f t="shared" si="178"/>
        <v>-0.14810000000000001</v>
      </c>
      <c r="P381" s="10">
        <f t="shared" si="199"/>
        <v>13.053831862857511</v>
      </c>
      <c r="Q381" s="42">
        <f t="shared" si="200"/>
        <v>0.53766478514843341</v>
      </c>
      <c r="R381" s="4">
        <f t="shared" si="201"/>
        <v>380899.71080851753</v>
      </c>
      <c r="S381">
        <f t="shared" si="182"/>
        <v>3.8089971080851754E-4</v>
      </c>
      <c r="T381" s="41">
        <f t="shared" si="183"/>
        <v>3.9179365554827271E-4</v>
      </c>
      <c r="U381" s="42">
        <f t="shared" si="202"/>
        <v>0.67992502877874428</v>
      </c>
      <c r="V381" s="42">
        <f t="shared" si="203"/>
        <v>0.98998749304427669</v>
      </c>
      <c r="W381" s="42">
        <f t="shared" si="204"/>
        <v>0.97752205662482972</v>
      </c>
      <c r="X381" s="42">
        <f t="shared" si="205"/>
        <v>1.2465436419446974E-2</v>
      </c>
      <c r="Y381" s="42">
        <f t="shared" si="179"/>
        <v>8.0690584423049692E-3</v>
      </c>
      <c r="Z381" s="10">
        <f t="shared" si="206"/>
        <v>20.595173832034614</v>
      </c>
      <c r="AA381">
        <f t="shared" si="184"/>
        <v>6451219.7691380884</v>
      </c>
      <c r="AB381" s="10">
        <f t="shared" si="185"/>
        <v>6.4512197691380884</v>
      </c>
      <c r="AC381" s="10">
        <f t="shared" si="186"/>
        <v>6.3502197691380884</v>
      </c>
      <c r="AD381" s="3">
        <f t="shared" si="187"/>
        <v>920.98908907006364</v>
      </c>
      <c r="AI381" s="94">
        <f t="shared" si="188"/>
        <v>0.97752205662482972</v>
      </c>
    </row>
    <row r="382" spans="2:35">
      <c r="B382" s="39">
        <f t="shared" si="189"/>
        <v>354</v>
      </c>
      <c r="C382" s="42">
        <f t="shared" si="190"/>
        <v>6.6640287769778164</v>
      </c>
      <c r="D382" s="10">
        <f t="shared" si="191"/>
        <v>9.0359712230222051</v>
      </c>
      <c r="E382" s="40">
        <f t="shared" si="192"/>
        <v>28.328057553955588</v>
      </c>
      <c r="F382" s="40">
        <f t="shared" si="193"/>
        <v>46.4</v>
      </c>
      <c r="G382" s="3">
        <f t="shared" si="194"/>
        <v>358.35971223021954</v>
      </c>
      <c r="H382" s="3">
        <f t="shared" si="195"/>
        <v>134.69012151470801</v>
      </c>
      <c r="I382">
        <f t="shared" si="180"/>
        <v>1.3469012151470802E-4</v>
      </c>
      <c r="J382" s="4">
        <f t="shared" si="196"/>
        <v>637.56175979365321</v>
      </c>
      <c r="K382" s="40">
        <f t="shared" si="197"/>
        <v>4.7335450634665301</v>
      </c>
      <c r="L382" s="40">
        <f t="shared" si="181"/>
        <v>1.2664549365334699</v>
      </c>
      <c r="M382" s="10">
        <f t="shared" si="198"/>
        <v>6.4512197691380884</v>
      </c>
      <c r="N382" s="10">
        <f t="shared" si="177"/>
        <v>17.20418640980624</v>
      </c>
      <c r="O382" s="10">
        <f t="shared" si="178"/>
        <v>-0.14810000000000001</v>
      </c>
      <c r="P382" s="10">
        <f t="shared" si="199"/>
        <v>13.053476254947576</v>
      </c>
      <c r="Q382" s="42">
        <f t="shared" si="200"/>
        <v>0.53910692513323821</v>
      </c>
      <c r="R382" s="4">
        <f t="shared" si="201"/>
        <v>380099.7543298573</v>
      </c>
      <c r="S382">
        <f t="shared" si="182"/>
        <v>3.8009975432985732E-4</v>
      </c>
      <c r="T382" s="41">
        <f t="shared" si="183"/>
        <v>3.9259361202693293E-4</v>
      </c>
      <c r="U382" s="42">
        <f t="shared" si="202"/>
        <v>0.67849706646651176</v>
      </c>
      <c r="V382" s="42">
        <f t="shared" si="203"/>
        <v>0.99016900389583284</v>
      </c>
      <c r="W382" s="42">
        <f t="shared" si="204"/>
        <v>0.97770474256137407</v>
      </c>
      <c r="X382" s="42">
        <f t="shared" si="205"/>
        <v>1.246426133445877E-2</v>
      </c>
      <c r="Y382" s="42">
        <f t="shared" si="179"/>
        <v>8.0870336519564493E-3</v>
      </c>
      <c r="Z382" s="10">
        <f t="shared" si="206"/>
        <v>20.598994492558525</v>
      </c>
      <c r="AA382">
        <f t="shared" si="184"/>
        <v>6452397.8137706788</v>
      </c>
      <c r="AB382" s="10">
        <f t="shared" si="185"/>
        <v>6.4523978137706788</v>
      </c>
      <c r="AC382" s="10">
        <f t="shared" si="186"/>
        <v>6.3513978137706788</v>
      </c>
      <c r="AD382" s="3">
        <f t="shared" si="187"/>
        <v>921.15994398414489</v>
      </c>
      <c r="AI382" s="94">
        <f t="shared" si="188"/>
        <v>0.97770474256137407</v>
      </c>
    </row>
    <row r="383" spans="2:35">
      <c r="B383" s="39">
        <f t="shared" si="189"/>
        <v>355</v>
      </c>
      <c r="C383" s="42">
        <f t="shared" si="190"/>
        <v>6.6828537170257762</v>
      </c>
      <c r="D383" s="10">
        <f t="shared" si="191"/>
        <v>9.0171462829742453</v>
      </c>
      <c r="E383" s="40">
        <f t="shared" si="192"/>
        <v>28.365707434051508</v>
      </c>
      <c r="F383" s="40">
        <f t="shared" si="193"/>
        <v>46.4</v>
      </c>
      <c r="G383" s="3">
        <f t="shared" si="194"/>
        <v>358.17146282973994</v>
      </c>
      <c r="H383" s="3">
        <f t="shared" si="195"/>
        <v>134.69012151470801</v>
      </c>
      <c r="I383">
        <f t="shared" si="180"/>
        <v>1.3469012151470802E-4</v>
      </c>
      <c r="J383" s="4">
        <f t="shared" si="196"/>
        <v>639.23820274015998</v>
      </c>
      <c r="K383" s="40">
        <f t="shared" si="197"/>
        <v>4.7459917293961</v>
      </c>
      <c r="L383" s="40">
        <f t="shared" si="181"/>
        <v>1.2540082706039</v>
      </c>
      <c r="M383" s="10">
        <f t="shared" si="198"/>
        <v>6.4523978137706788</v>
      </c>
      <c r="N383" s="10">
        <f t="shared" si="177"/>
        <v>17.20418640980624</v>
      </c>
      <c r="O383" s="10">
        <f t="shared" si="178"/>
        <v>-0.14810000000000001</v>
      </c>
      <c r="P383" s="10">
        <f t="shared" si="199"/>
        <v>13.053123270453492</v>
      </c>
      <c r="Q383" s="42">
        <f t="shared" si="200"/>
        <v>0.54054910411660628</v>
      </c>
      <c r="R383" s="4">
        <f t="shared" si="201"/>
        <v>379299.63067811786</v>
      </c>
      <c r="S383">
        <f t="shared" si="182"/>
        <v>3.7929963067811785E-4</v>
      </c>
      <c r="T383" s="41">
        <f t="shared" si="183"/>
        <v>3.9339373567867241E-4</v>
      </c>
      <c r="U383" s="42">
        <f t="shared" si="202"/>
        <v>0.67706880574197426</v>
      </c>
      <c r="V383" s="42">
        <f t="shared" si="203"/>
        <v>0.99034914598598223</v>
      </c>
      <c r="W383" s="42">
        <f t="shared" si="204"/>
        <v>0.97788611893354771</v>
      </c>
      <c r="X383" s="42">
        <f t="shared" si="205"/>
        <v>1.2463027052434517E-2</v>
      </c>
      <c r="Y383" s="42">
        <f t="shared" si="179"/>
        <v>8.1050075676406177E-3</v>
      </c>
      <c r="Z383" s="10">
        <f t="shared" si="206"/>
        <v>20.602787570214037</v>
      </c>
      <c r="AA383">
        <f t="shared" si="184"/>
        <v>6453567.3536303733</v>
      </c>
      <c r="AB383" s="10">
        <f t="shared" si="185"/>
        <v>6.4535673536303735</v>
      </c>
      <c r="AC383" s="10">
        <f t="shared" si="186"/>
        <v>6.3525673536303735</v>
      </c>
      <c r="AD383" s="3">
        <f t="shared" si="187"/>
        <v>921.32956542862553</v>
      </c>
      <c r="AI383" s="94">
        <f t="shared" si="188"/>
        <v>0.97788611893354771</v>
      </c>
    </row>
    <row r="384" spans="2:35">
      <c r="B384" s="39">
        <f t="shared" si="189"/>
        <v>356</v>
      </c>
      <c r="C384" s="42">
        <f t="shared" si="190"/>
        <v>6.7016786570737361</v>
      </c>
      <c r="D384" s="10">
        <f t="shared" si="191"/>
        <v>8.9983213429262854</v>
      </c>
      <c r="E384" s="40">
        <f t="shared" si="192"/>
        <v>28.403357314147428</v>
      </c>
      <c r="F384" s="40">
        <f t="shared" si="193"/>
        <v>46.4</v>
      </c>
      <c r="G384" s="3">
        <f t="shared" si="194"/>
        <v>357.98321342926033</v>
      </c>
      <c r="H384" s="3">
        <f t="shared" si="195"/>
        <v>134.69012151470801</v>
      </c>
      <c r="I384">
        <f t="shared" si="180"/>
        <v>1.3469012151470802E-4</v>
      </c>
      <c r="J384" s="4">
        <f t="shared" si="196"/>
        <v>640.91687231162064</v>
      </c>
      <c r="K384" s="40">
        <f t="shared" si="197"/>
        <v>4.7584549267901082</v>
      </c>
      <c r="L384" s="40">
        <f t="shared" si="181"/>
        <v>1.2415450732098918</v>
      </c>
      <c r="M384" s="10">
        <f t="shared" si="198"/>
        <v>6.4535673536303735</v>
      </c>
      <c r="N384" s="10">
        <f t="shared" si="177"/>
        <v>17.20418640980624</v>
      </c>
      <c r="O384" s="10">
        <f t="shared" si="178"/>
        <v>-0.14810000000000001</v>
      </c>
      <c r="P384" s="10">
        <f t="shared" si="199"/>
        <v>13.052772907478486</v>
      </c>
      <c r="Q384" s="42">
        <f t="shared" si="200"/>
        <v>0.54199132181099174</v>
      </c>
      <c r="R384" s="4">
        <f t="shared" si="201"/>
        <v>378499.34111078153</v>
      </c>
      <c r="S384">
        <f t="shared" si="182"/>
        <v>3.7849934111078152E-4</v>
      </c>
      <c r="T384" s="41">
        <f t="shared" si="183"/>
        <v>3.9419402524600873E-4</v>
      </c>
      <c r="U384" s="42">
        <f t="shared" si="202"/>
        <v>0.67564024884980056</v>
      </c>
      <c r="V384" s="42">
        <f t="shared" si="203"/>
        <v>0.99052791942232488</v>
      </c>
      <c r="W384" s="42">
        <f t="shared" si="204"/>
        <v>0.97806618587752914</v>
      </c>
      <c r="X384" s="42">
        <f t="shared" si="205"/>
        <v>1.2461733544795739E-2</v>
      </c>
      <c r="Y384" s="42">
        <f t="shared" si="179"/>
        <v>8.1229801002616394E-3</v>
      </c>
      <c r="Z384" s="10">
        <f t="shared" si="206"/>
        <v>20.606553067850907</v>
      </c>
      <c r="AA384">
        <f t="shared" si="184"/>
        <v>6454728.3895958532</v>
      </c>
      <c r="AB384" s="10">
        <f t="shared" si="185"/>
        <v>6.4547283895958536</v>
      </c>
      <c r="AC384" s="10">
        <f t="shared" si="186"/>
        <v>6.3537283895958536</v>
      </c>
      <c r="AD384" s="3">
        <f t="shared" si="187"/>
        <v>921.49795353094316</v>
      </c>
      <c r="AI384" s="94">
        <f t="shared" si="188"/>
        <v>0.97806618587752914</v>
      </c>
    </row>
    <row r="385" spans="2:35">
      <c r="B385" s="39">
        <f t="shared" si="189"/>
        <v>357</v>
      </c>
      <c r="C385" s="42">
        <f t="shared" si="190"/>
        <v>6.720503597121696</v>
      </c>
      <c r="D385" s="10">
        <f t="shared" si="191"/>
        <v>8.9794964028783255</v>
      </c>
      <c r="E385" s="40">
        <f t="shared" si="192"/>
        <v>28.441007194243348</v>
      </c>
      <c r="F385" s="40">
        <f t="shared" si="193"/>
        <v>46.4</v>
      </c>
      <c r="G385" s="3">
        <f t="shared" si="194"/>
        <v>357.79496402878073</v>
      </c>
      <c r="H385" s="3">
        <f t="shared" si="195"/>
        <v>134.69012151470801</v>
      </c>
      <c r="I385">
        <f t="shared" si="180"/>
        <v>1.3469012151470802E-4</v>
      </c>
      <c r="J385" s="4">
        <f t="shared" si="196"/>
        <v>642.59776850803496</v>
      </c>
      <c r="K385" s="40">
        <f t="shared" si="197"/>
        <v>4.770934655648551</v>
      </c>
      <c r="L385" s="40">
        <f t="shared" si="181"/>
        <v>1.229065344351449</v>
      </c>
      <c r="M385" s="10">
        <f t="shared" si="198"/>
        <v>6.4547283895958536</v>
      </c>
      <c r="N385" s="10">
        <f t="shared" si="177"/>
        <v>17.20418640980624</v>
      </c>
      <c r="O385" s="10">
        <f t="shared" si="178"/>
        <v>-0.14810000000000001</v>
      </c>
      <c r="P385" s="10">
        <f t="shared" si="199"/>
        <v>13.052425164140564</v>
      </c>
      <c r="Q385" s="42">
        <f t="shared" si="200"/>
        <v>0.54343357792901026</v>
      </c>
      <c r="R385" s="4">
        <f t="shared" si="201"/>
        <v>377698.88688533084</v>
      </c>
      <c r="S385">
        <f t="shared" si="182"/>
        <v>3.7769888688533084E-4</v>
      </c>
      <c r="T385" s="41">
        <f t="shared" si="183"/>
        <v>3.9499447947145941E-4</v>
      </c>
      <c r="U385" s="42">
        <f t="shared" si="202"/>
        <v>0.67421139803465979</v>
      </c>
      <c r="V385" s="42">
        <f t="shared" si="203"/>
        <v>0.99070532431080127</v>
      </c>
      <c r="W385" s="42">
        <f t="shared" si="204"/>
        <v>0.97824494352860303</v>
      </c>
      <c r="X385" s="42">
        <f t="shared" si="205"/>
        <v>1.2460380782198244E-2</v>
      </c>
      <c r="Y385" s="42">
        <f t="shared" si="179"/>
        <v>8.1409511606776053E-3</v>
      </c>
      <c r="Z385" s="10">
        <f t="shared" si="206"/>
        <v>20.6102909882968</v>
      </c>
      <c r="AA385">
        <f t="shared" si="184"/>
        <v>6455880.9225389864</v>
      </c>
      <c r="AB385" s="10">
        <f t="shared" si="185"/>
        <v>6.4558809225389862</v>
      </c>
      <c r="AC385" s="10">
        <f t="shared" si="186"/>
        <v>6.3548809225389862</v>
      </c>
      <c r="AD385" s="3">
        <f t="shared" si="187"/>
        <v>921.665108417547</v>
      </c>
      <c r="AI385" s="94">
        <f t="shared" si="188"/>
        <v>0.97824494352860303</v>
      </c>
    </row>
    <row r="386" spans="2:35">
      <c r="B386" s="39">
        <f t="shared" si="189"/>
        <v>358</v>
      </c>
      <c r="C386" s="42">
        <f t="shared" si="190"/>
        <v>6.7393285371696559</v>
      </c>
      <c r="D386" s="10">
        <f t="shared" si="191"/>
        <v>8.9606714628303656</v>
      </c>
      <c r="E386" s="40">
        <f t="shared" si="192"/>
        <v>28.478657074339267</v>
      </c>
      <c r="F386" s="40">
        <f t="shared" si="193"/>
        <v>46.4</v>
      </c>
      <c r="G386" s="3">
        <f t="shared" si="194"/>
        <v>357.60671462830112</v>
      </c>
      <c r="H386" s="3">
        <f t="shared" si="195"/>
        <v>134.69012151470801</v>
      </c>
      <c r="I386">
        <f t="shared" si="180"/>
        <v>1.3469012151470802E-4</v>
      </c>
      <c r="J386" s="4">
        <f t="shared" si="196"/>
        <v>644.28089132940318</v>
      </c>
      <c r="K386" s="40">
        <f t="shared" si="197"/>
        <v>4.7834309159714321</v>
      </c>
      <c r="L386" s="40">
        <f t="shared" si="181"/>
        <v>1.2165690840285679</v>
      </c>
      <c r="M386" s="10">
        <f t="shared" si="198"/>
        <v>6.4558809225389862</v>
      </c>
      <c r="N386" s="10">
        <f t="shared" si="177"/>
        <v>17.20418640980624</v>
      </c>
      <c r="O386" s="10">
        <f t="shared" si="178"/>
        <v>-0.14810000000000001</v>
      </c>
      <c r="P386" s="10">
        <f t="shared" si="199"/>
        <v>13.052080038572807</v>
      </c>
      <c r="Q386" s="42">
        <f t="shared" si="200"/>
        <v>0.54487587218343769</v>
      </c>
      <c r="R386" s="4">
        <f t="shared" si="201"/>
        <v>376898.26925924816</v>
      </c>
      <c r="S386">
        <f t="shared" si="182"/>
        <v>3.7689826925924817E-4</v>
      </c>
      <c r="T386" s="41">
        <f t="shared" si="183"/>
        <v>3.9579509709754208E-4</v>
      </c>
      <c r="U386" s="42">
        <f t="shared" si="202"/>
        <v>0.67278225554122084</v>
      </c>
      <c r="V386" s="42">
        <f t="shared" si="203"/>
        <v>0.99088136075692512</v>
      </c>
      <c r="W386" s="42">
        <f t="shared" si="204"/>
        <v>0.97842239202100567</v>
      </c>
      <c r="X386" s="42">
        <f t="shared" si="205"/>
        <v>1.2458968735919451E-2</v>
      </c>
      <c r="Y386" s="42">
        <f t="shared" si="179"/>
        <v>8.1589206597015122E-3</v>
      </c>
      <c r="Z386" s="10">
        <f t="shared" si="206"/>
        <v>20.614001334359074</v>
      </c>
      <c r="AA386">
        <f t="shared" si="184"/>
        <v>6457024.9533253806</v>
      </c>
      <c r="AB386" s="10">
        <f t="shared" si="185"/>
        <v>6.457024953325381</v>
      </c>
      <c r="AC386" s="10">
        <f t="shared" si="186"/>
        <v>6.356024953325381</v>
      </c>
      <c r="AD386" s="3">
        <f t="shared" si="187"/>
        <v>921.83103021397835</v>
      </c>
      <c r="AI386" s="94">
        <f t="shared" si="188"/>
        <v>0.97842239202100567</v>
      </c>
    </row>
    <row r="387" spans="2:35">
      <c r="B387" s="39">
        <f t="shared" si="189"/>
        <v>359</v>
      </c>
      <c r="C387" s="42">
        <f t="shared" si="190"/>
        <v>6.7581534772176157</v>
      </c>
      <c r="D387" s="10">
        <f t="shared" si="191"/>
        <v>8.9418465227824058</v>
      </c>
      <c r="E387" s="40">
        <f t="shared" si="192"/>
        <v>28.516306954435187</v>
      </c>
      <c r="F387" s="40">
        <f t="shared" si="193"/>
        <v>46.4</v>
      </c>
      <c r="G387" s="3">
        <f t="shared" si="194"/>
        <v>357.41846522782151</v>
      </c>
      <c r="H387" s="3">
        <f t="shared" si="195"/>
        <v>134.69012151470801</v>
      </c>
      <c r="I387">
        <f t="shared" si="180"/>
        <v>1.3469012151470802E-4</v>
      </c>
      <c r="J387" s="4">
        <f t="shared" si="196"/>
        <v>645.96624077572483</v>
      </c>
      <c r="K387" s="40">
        <f t="shared" si="197"/>
        <v>4.7959437077587461</v>
      </c>
      <c r="L387" s="40">
        <f t="shared" si="181"/>
        <v>1.2040562922412539</v>
      </c>
      <c r="M387" s="10">
        <f t="shared" si="198"/>
        <v>6.457024953325381</v>
      </c>
      <c r="N387" s="10">
        <f t="shared" si="177"/>
        <v>17.20418640980624</v>
      </c>
      <c r="O387" s="10">
        <f t="shared" si="178"/>
        <v>-0.14810000000000001</v>
      </c>
      <c r="P387" s="10">
        <f t="shared" si="199"/>
        <v>13.051737528923161</v>
      </c>
      <c r="Q387" s="42">
        <f t="shared" si="200"/>
        <v>0.54631820428720879</v>
      </c>
      <c r="R387" s="4">
        <f t="shared" si="201"/>
        <v>376097.48949001613</v>
      </c>
      <c r="S387">
        <f t="shared" si="182"/>
        <v>3.7609748949001611E-4</v>
      </c>
      <c r="T387" s="41">
        <f t="shared" si="183"/>
        <v>3.9659587686677414E-4</v>
      </c>
      <c r="U387" s="42">
        <f t="shared" si="202"/>
        <v>0.67135282361415327</v>
      </c>
      <c r="V387" s="42">
        <f t="shared" si="203"/>
        <v>0.99105602886478472</v>
      </c>
      <c r="W387" s="42">
        <f t="shared" si="204"/>
        <v>0.97859853148800946</v>
      </c>
      <c r="X387" s="42">
        <f t="shared" si="205"/>
        <v>1.2457497376775262E-2</v>
      </c>
      <c r="Y387" s="42">
        <f t="shared" si="179"/>
        <v>8.1768885081006798E-3</v>
      </c>
      <c r="Z387" s="10">
        <f t="shared" si="206"/>
        <v>20.617684108822665</v>
      </c>
      <c r="AA387">
        <f t="shared" si="184"/>
        <v>6458160.4828137308</v>
      </c>
      <c r="AB387" s="10">
        <f t="shared" si="185"/>
        <v>6.4581604828137307</v>
      </c>
      <c r="AC387" s="10">
        <f t="shared" si="186"/>
        <v>6.3571604828137307</v>
      </c>
      <c r="AD387" s="3">
        <f t="shared" si="187"/>
        <v>921.99571904477602</v>
      </c>
      <c r="AI387" s="94">
        <f t="shared" si="188"/>
        <v>0.97859853148800946</v>
      </c>
    </row>
    <row r="388" spans="2:35">
      <c r="B388" s="39">
        <f t="shared" si="189"/>
        <v>360</v>
      </c>
      <c r="C388" s="42">
        <f t="shared" si="190"/>
        <v>6.7769784172655756</v>
      </c>
      <c r="D388" s="10">
        <f t="shared" si="191"/>
        <v>8.9230215827344459</v>
      </c>
      <c r="E388" s="40">
        <f t="shared" si="192"/>
        <v>28.553956834531107</v>
      </c>
      <c r="F388" s="40">
        <f t="shared" si="193"/>
        <v>46.4</v>
      </c>
      <c r="G388" s="3">
        <f t="shared" si="194"/>
        <v>357.23021582734191</v>
      </c>
      <c r="H388" s="3">
        <f t="shared" si="195"/>
        <v>134.69012151470801</v>
      </c>
      <c r="I388">
        <f t="shared" si="180"/>
        <v>1.3469012151470802E-4</v>
      </c>
      <c r="J388" s="4">
        <f t="shared" si="196"/>
        <v>647.65381684700083</v>
      </c>
      <c r="K388" s="40">
        <f t="shared" si="197"/>
        <v>4.8084730310105019</v>
      </c>
      <c r="L388" s="40">
        <f t="shared" si="181"/>
        <v>1.1915269689894981</v>
      </c>
      <c r="M388" s="10">
        <f t="shared" si="198"/>
        <v>6.4581604828137307</v>
      </c>
      <c r="N388" s="10">
        <f t="shared" si="177"/>
        <v>17.20418640980624</v>
      </c>
      <c r="O388" s="10">
        <f t="shared" si="178"/>
        <v>-0.14810000000000001</v>
      </c>
      <c r="P388" s="10">
        <f t="shared" si="199"/>
        <v>13.051397633354599</v>
      </c>
      <c r="Q388" s="42">
        <f t="shared" si="200"/>
        <v>0.54776057395341604</v>
      </c>
      <c r="R388" s="4">
        <f t="shared" si="201"/>
        <v>375296.54883511679</v>
      </c>
      <c r="S388">
        <f t="shared" si="182"/>
        <v>3.7529654883511679E-4</v>
      </c>
      <c r="T388" s="41">
        <f t="shared" si="183"/>
        <v>3.9739681752167346E-4</v>
      </c>
      <c r="U388" s="42">
        <f t="shared" si="202"/>
        <v>0.66992310449812531</v>
      </c>
      <c r="V388" s="42">
        <f t="shared" si="203"/>
        <v>0.9912293287388948</v>
      </c>
      <c r="W388" s="42">
        <f t="shared" si="204"/>
        <v>0.97877336206182264</v>
      </c>
      <c r="X388" s="42">
        <f t="shared" si="205"/>
        <v>1.2455966677072161E-2</v>
      </c>
      <c r="Y388" s="42">
        <f t="shared" si="179"/>
        <v>8.1948546165989764E-3</v>
      </c>
      <c r="Z388" s="10">
        <f t="shared" si="206"/>
        <v>20.621339314454978</v>
      </c>
      <c r="AA388">
        <f t="shared" si="184"/>
        <v>6459287.5118573261</v>
      </c>
      <c r="AB388" s="10">
        <f t="shared" si="185"/>
        <v>6.4592875118573261</v>
      </c>
      <c r="AC388" s="10">
        <f t="shared" si="186"/>
        <v>6.3582875118573261</v>
      </c>
      <c r="AD388" s="3">
        <f t="shared" si="187"/>
        <v>922.15917503369485</v>
      </c>
      <c r="AI388" s="94">
        <f t="shared" si="188"/>
        <v>0.97877336206182264</v>
      </c>
    </row>
    <row r="389" spans="2:35">
      <c r="B389" s="39">
        <f t="shared" si="189"/>
        <v>361</v>
      </c>
      <c r="C389" s="42">
        <f t="shared" si="190"/>
        <v>6.7958033573135355</v>
      </c>
      <c r="D389" s="10">
        <f t="shared" si="191"/>
        <v>8.904196642686486</v>
      </c>
      <c r="E389" s="40">
        <f t="shared" si="192"/>
        <v>28.591606714627027</v>
      </c>
      <c r="F389" s="40">
        <f t="shared" si="193"/>
        <v>46.4</v>
      </c>
      <c r="G389" s="3">
        <f t="shared" si="194"/>
        <v>357.0419664268623</v>
      </c>
      <c r="H389" s="3">
        <f t="shared" si="195"/>
        <v>134.69012151470801</v>
      </c>
      <c r="I389">
        <f t="shared" si="180"/>
        <v>1.3469012151470802E-4</v>
      </c>
      <c r="J389" s="4">
        <f t="shared" si="196"/>
        <v>649.34361954323026</v>
      </c>
      <c r="K389" s="40">
        <f t="shared" si="197"/>
        <v>4.8210188857266916</v>
      </c>
      <c r="L389" s="40">
        <f t="shared" si="181"/>
        <v>1.1789811142733084</v>
      </c>
      <c r="M389" s="10">
        <f t="shared" si="198"/>
        <v>6.4592875118573261</v>
      </c>
      <c r="N389" s="10">
        <f t="shared" si="177"/>
        <v>17.20418640980624</v>
      </c>
      <c r="O389" s="10">
        <f t="shared" si="178"/>
        <v>-0.14810000000000001</v>
      </c>
      <c r="P389" s="10">
        <f t="shared" si="199"/>
        <v>13.051060350044663</v>
      </c>
      <c r="Q389" s="42">
        <f t="shared" si="200"/>
        <v>0.54920298089530839</v>
      </c>
      <c r="R389" s="4">
        <f t="shared" si="201"/>
        <v>374495.44855203299</v>
      </c>
      <c r="S389">
        <f t="shared" si="182"/>
        <v>3.74495448552033E-4</v>
      </c>
      <c r="T389" s="41">
        <f t="shared" si="183"/>
        <v>3.9819791780475725E-4</v>
      </c>
      <c r="U389" s="42">
        <f t="shared" si="202"/>
        <v>0.66849310043780641</v>
      </c>
      <c r="V389" s="42">
        <f t="shared" si="203"/>
        <v>0.99140126048119537</v>
      </c>
      <c r="W389" s="42">
        <f t="shared" si="204"/>
        <v>0.97894688387382101</v>
      </c>
      <c r="X389" s="42">
        <f t="shared" si="205"/>
        <v>1.2454376607374362E-2</v>
      </c>
      <c r="Y389" s="42">
        <f t="shared" si="179"/>
        <v>8.2128188958743957E-3</v>
      </c>
      <c r="Z389" s="10">
        <f t="shared" si="206"/>
        <v>20.62496695399917</v>
      </c>
      <c r="AA389">
        <f t="shared" si="184"/>
        <v>6460406.041301976</v>
      </c>
      <c r="AB389" s="10">
        <f t="shared" si="185"/>
        <v>6.4604060413019759</v>
      </c>
      <c r="AC389" s="10">
        <f t="shared" si="186"/>
        <v>6.359406041301976</v>
      </c>
      <c r="AD389" s="3">
        <f t="shared" si="187"/>
        <v>922.32139830340475</v>
      </c>
      <c r="AI389" s="94">
        <f t="shared" si="188"/>
        <v>0.97894688387382101</v>
      </c>
    </row>
    <row r="390" spans="2:35">
      <c r="B390" s="39">
        <f t="shared" si="189"/>
        <v>362</v>
      </c>
      <c r="C390" s="42">
        <f t="shared" si="190"/>
        <v>6.8146282973614953</v>
      </c>
      <c r="D390" s="10">
        <f t="shared" si="191"/>
        <v>8.8853717026385262</v>
      </c>
      <c r="E390" s="40">
        <f t="shared" si="192"/>
        <v>28.629256594722946</v>
      </c>
      <c r="F390" s="40">
        <f t="shared" si="193"/>
        <v>46.4</v>
      </c>
      <c r="G390" s="3">
        <f t="shared" si="194"/>
        <v>356.8537170263827</v>
      </c>
      <c r="H390" s="3">
        <f t="shared" si="195"/>
        <v>134.69012151470801</v>
      </c>
      <c r="I390">
        <f t="shared" si="180"/>
        <v>1.3469012151470802E-4</v>
      </c>
      <c r="J390" s="4">
        <f t="shared" si="196"/>
        <v>651.03564886441359</v>
      </c>
      <c r="K390" s="40">
        <f t="shared" si="197"/>
        <v>4.8335812719073186</v>
      </c>
      <c r="L390" s="40">
        <f t="shared" si="181"/>
        <v>1.1664187280926814</v>
      </c>
      <c r="M390" s="10">
        <f t="shared" si="198"/>
        <v>6.4604060413019759</v>
      </c>
      <c r="N390" s="10">
        <f t="shared" si="177"/>
        <v>17.20418640980624</v>
      </c>
      <c r="O390" s="10">
        <f t="shared" si="178"/>
        <v>-0.14810000000000001</v>
      </c>
      <c r="P390" s="10">
        <f t="shared" si="199"/>
        <v>13.050725677186026</v>
      </c>
      <c r="Q390" s="42">
        <f t="shared" si="200"/>
        <v>0.55064542482628975</v>
      </c>
      <c r="R390" s="4">
        <f t="shared" si="201"/>
        <v>373694.18989824696</v>
      </c>
      <c r="S390">
        <f t="shared" si="182"/>
        <v>3.7369418989824697E-4</v>
      </c>
      <c r="T390" s="41">
        <f t="shared" si="183"/>
        <v>3.9899917645854329E-4</v>
      </c>
      <c r="U390" s="42">
        <f t="shared" si="202"/>
        <v>0.6670628136778658</v>
      </c>
      <c r="V390" s="42">
        <f t="shared" si="203"/>
        <v>0.99157182419390222</v>
      </c>
      <c r="W390" s="42">
        <f t="shared" si="204"/>
        <v>0.97911909705422839</v>
      </c>
      <c r="X390" s="42">
        <f t="shared" si="205"/>
        <v>1.2452727139673825E-2</v>
      </c>
      <c r="Y390" s="42">
        <f t="shared" si="179"/>
        <v>8.230781256561185E-3</v>
      </c>
      <c r="Z390" s="10">
        <f t="shared" si="206"/>
        <v>20.628567030178765</v>
      </c>
      <c r="AA390">
        <f t="shared" si="184"/>
        <v>6461516.0719874417</v>
      </c>
      <c r="AB390" s="10">
        <f t="shared" si="185"/>
        <v>6.4615160719874414</v>
      </c>
      <c r="AC390" s="10">
        <f t="shared" si="186"/>
        <v>6.3605160719874414</v>
      </c>
      <c r="AD390" s="3">
        <f t="shared" si="187"/>
        <v>922.48238897569854</v>
      </c>
      <c r="AI390" s="94">
        <f t="shared" si="188"/>
        <v>0.97911909705422839</v>
      </c>
    </row>
    <row r="391" spans="2:35">
      <c r="B391" s="39">
        <f t="shared" si="189"/>
        <v>363</v>
      </c>
      <c r="C391" s="42">
        <f t="shared" si="190"/>
        <v>6.8334532374094552</v>
      </c>
      <c r="D391" s="10">
        <f t="shared" si="191"/>
        <v>8.8665467625905663</v>
      </c>
      <c r="E391" s="40">
        <f t="shared" si="192"/>
        <v>28.666906474818866</v>
      </c>
      <c r="F391" s="40">
        <f t="shared" si="193"/>
        <v>46.4</v>
      </c>
      <c r="G391" s="3">
        <f t="shared" si="194"/>
        <v>356.66546762590309</v>
      </c>
      <c r="H391" s="3">
        <f t="shared" si="195"/>
        <v>134.69012151470801</v>
      </c>
      <c r="I391">
        <f t="shared" si="180"/>
        <v>1.3469012151470802E-4</v>
      </c>
      <c r="J391" s="4">
        <f t="shared" si="196"/>
        <v>652.72990481055081</v>
      </c>
      <c r="K391" s="40">
        <f t="shared" si="197"/>
        <v>4.8461601895523829</v>
      </c>
      <c r="L391" s="40">
        <f t="shared" si="181"/>
        <v>1.1538398104476171</v>
      </c>
      <c r="M391" s="10">
        <f t="shared" si="198"/>
        <v>6.4615160719874414</v>
      </c>
      <c r="N391" s="10">
        <f t="shared" si="177"/>
        <v>17.20418640980624</v>
      </c>
      <c r="O391" s="10">
        <f t="shared" si="178"/>
        <v>-0.14810000000000001</v>
      </c>
      <c r="P391" s="10">
        <f t="shared" si="199"/>
        <v>13.050393612986062</v>
      </c>
      <c r="Q391" s="42">
        <f t="shared" si="200"/>
        <v>0.55208790545991815</v>
      </c>
      <c r="R391" s="4">
        <f t="shared" si="201"/>
        <v>372892.77413124108</v>
      </c>
      <c r="S391">
        <f t="shared" si="182"/>
        <v>3.7289277413124109E-4</v>
      </c>
      <c r="T391" s="41">
        <f t="shared" si="183"/>
        <v>3.9980059222554916E-4</v>
      </c>
      <c r="U391" s="42">
        <f t="shared" si="202"/>
        <v>0.66563224646297192</v>
      </c>
      <c r="V391" s="42">
        <f t="shared" si="203"/>
        <v>0.99174101997851105</v>
      </c>
      <c r="W391" s="42">
        <f t="shared" si="204"/>
        <v>0.97929000173233782</v>
      </c>
      <c r="X391" s="42">
        <f t="shared" si="205"/>
        <v>1.2451018246173229E-2</v>
      </c>
      <c r="Y391" s="42">
        <f t="shared" si="179"/>
        <v>8.2487416092502444E-3</v>
      </c>
      <c r="Z391" s="10">
        <f t="shared" si="206"/>
        <v>20.632139545698028</v>
      </c>
      <c r="AA391">
        <f t="shared" si="184"/>
        <v>6462617.604747544</v>
      </c>
      <c r="AB391" s="10">
        <f t="shared" si="185"/>
        <v>6.4626176047475443</v>
      </c>
      <c r="AC391" s="10">
        <f t="shared" si="186"/>
        <v>6.3616176047475443</v>
      </c>
      <c r="AD391" s="3">
        <f t="shared" si="187"/>
        <v>922.64214717150753</v>
      </c>
      <c r="AI391" s="94">
        <f t="shared" si="188"/>
        <v>0.97929000173233782</v>
      </c>
    </row>
    <row r="392" spans="2:35">
      <c r="B392" s="39">
        <f t="shared" si="189"/>
        <v>364</v>
      </c>
      <c r="C392" s="42">
        <f t="shared" si="190"/>
        <v>6.8522781774574151</v>
      </c>
      <c r="D392" s="10">
        <f t="shared" si="191"/>
        <v>8.8477218225426064</v>
      </c>
      <c r="E392" s="40">
        <f t="shared" si="192"/>
        <v>28.704556354914786</v>
      </c>
      <c r="F392" s="40">
        <f t="shared" si="193"/>
        <v>46.4</v>
      </c>
      <c r="G392" s="3">
        <f t="shared" si="194"/>
        <v>356.47721822542348</v>
      </c>
      <c r="H392" s="3">
        <f t="shared" si="195"/>
        <v>134.69012151470801</v>
      </c>
      <c r="I392">
        <f t="shared" si="180"/>
        <v>1.3469012151470802E-4</v>
      </c>
      <c r="J392" s="4">
        <f t="shared" si="196"/>
        <v>654.42638738164169</v>
      </c>
      <c r="K392" s="40">
        <f t="shared" si="197"/>
        <v>4.8587556386618829</v>
      </c>
      <c r="L392" s="40">
        <f t="shared" si="181"/>
        <v>1.1412443613381171</v>
      </c>
      <c r="M392" s="10">
        <f t="shared" si="198"/>
        <v>6.4626176047475443</v>
      </c>
      <c r="N392" s="10">
        <f t="shared" si="177"/>
        <v>17.20418640980624</v>
      </c>
      <c r="O392" s="10">
        <f t="shared" si="178"/>
        <v>-0.14810000000000001</v>
      </c>
      <c r="P392" s="10">
        <f t="shared" si="199"/>
        <v>13.050064155666769</v>
      </c>
      <c r="Q392" s="42">
        <f t="shared" si="200"/>
        <v>0.55353042250990414</v>
      </c>
      <c r="R392" s="4">
        <f t="shared" si="201"/>
        <v>372091.20250849798</v>
      </c>
      <c r="S392">
        <f t="shared" si="182"/>
        <v>3.7209120250849799E-4</v>
      </c>
      <c r="T392" s="41">
        <f t="shared" si="183"/>
        <v>4.0060216384829226E-4</v>
      </c>
      <c r="U392" s="42">
        <f t="shared" si="202"/>
        <v>0.66420140103779435</v>
      </c>
      <c r="V392" s="42">
        <f t="shared" si="203"/>
        <v>0.99190884793456591</v>
      </c>
      <c r="W392" s="42">
        <f t="shared" si="204"/>
        <v>0.9794595980365276</v>
      </c>
      <c r="X392" s="42">
        <f t="shared" si="205"/>
        <v>1.2449249898038306E-2</v>
      </c>
      <c r="Y392" s="42">
        <f t="shared" si="179"/>
        <v>8.2666998644877008E-3</v>
      </c>
      <c r="Z392" s="10">
        <f t="shared" si="206"/>
        <v>20.635684503237716</v>
      </c>
      <c r="AA392">
        <f t="shared" si="184"/>
        <v>6463710.640408854</v>
      </c>
      <c r="AB392" s="10">
        <f t="shared" si="185"/>
        <v>6.4637106404088538</v>
      </c>
      <c r="AC392" s="10">
        <f t="shared" si="186"/>
        <v>6.3627106404088538</v>
      </c>
      <c r="AD392" s="3">
        <f t="shared" si="187"/>
        <v>922.80067301071119</v>
      </c>
      <c r="AI392" s="94">
        <f t="shared" si="188"/>
        <v>0.9794595980365276</v>
      </c>
    </row>
    <row r="393" spans="2:35">
      <c r="B393" s="39">
        <f t="shared" si="189"/>
        <v>365</v>
      </c>
      <c r="C393" s="42">
        <f t="shared" si="190"/>
        <v>6.8711031175053749</v>
      </c>
      <c r="D393" s="10">
        <f t="shared" si="191"/>
        <v>8.8288968824946465</v>
      </c>
      <c r="E393" s="40">
        <f t="shared" si="192"/>
        <v>28.742206235010705</v>
      </c>
      <c r="F393" s="40">
        <f t="shared" si="193"/>
        <v>46.4</v>
      </c>
      <c r="G393" s="3">
        <f t="shared" si="194"/>
        <v>356.28896882494388</v>
      </c>
      <c r="H393" s="3">
        <f t="shared" si="195"/>
        <v>134.69012151470801</v>
      </c>
      <c r="I393">
        <f t="shared" si="180"/>
        <v>1.3469012151470802E-4</v>
      </c>
      <c r="J393" s="4">
        <f t="shared" si="196"/>
        <v>656.12509657768646</v>
      </c>
      <c r="K393" s="40">
        <f t="shared" si="197"/>
        <v>4.8713676192358202</v>
      </c>
      <c r="L393" s="40">
        <f t="shared" si="181"/>
        <v>1.1286323807641798</v>
      </c>
      <c r="M393" s="10">
        <f t="shared" si="198"/>
        <v>6.4637106404088538</v>
      </c>
      <c r="N393" s="10">
        <f t="shared" si="177"/>
        <v>17.20418640980624</v>
      </c>
      <c r="O393" s="10">
        <f t="shared" si="178"/>
        <v>-0.14810000000000001</v>
      </c>
      <c r="P393" s="10">
        <f t="shared" si="199"/>
        <v>13.049737303465138</v>
      </c>
      <c r="Q393" s="42">
        <f t="shared" si="200"/>
        <v>0.55497297569010962</v>
      </c>
      <c r="R393" s="4">
        <f t="shared" si="201"/>
        <v>371289.47628749994</v>
      </c>
      <c r="S393">
        <f t="shared" si="182"/>
        <v>3.7128947628749996E-4</v>
      </c>
      <c r="T393" s="41">
        <f t="shared" si="183"/>
        <v>4.0140389006929029E-4</v>
      </c>
      <c r="U393" s="42">
        <f t="shared" si="202"/>
        <v>0.66277027964700175</v>
      </c>
      <c r="V393" s="42">
        <f t="shared" si="203"/>
        <v>0.9920753081621253</v>
      </c>
      <c r="W393" s="42">
        <f t="shared" si="204"/>
        <v>0.97962788609405982</v>
      </c>
      <c r="X393" s="42">
        <f t="shared" si="205"/>
        <v>1.2447422068065483E-2</v>
      </c>
      <c r="Y393" s="42">
        <f t="shared" si="179"/>
        <v>8.2846559327773486E-3</v>
      </c>
      <c r="Z393" s="10">
        <f t="shared" si="206"/>
        <v>20.639201905460489</v>
      </c>
      <c r="AA393">
        <f t="shared" si="184"/>
        <v>6464795.1797923632</v>
      </c>
      <c r="AB393" s="10">
        <f t="shared" si="185"/>
        <v>6.4647951797923628</v>
      </c>
      <c r="AC393" s="10">
        <f t="shared" si="186"/>
        <v>6.3637951797923629</v>
      </c>
      <c r="AD393" s="3">
        <f t="shared" si="187"/>
        <v>922.95796661238046</v>
      </c>
      <c r="AI393" s="94">
        <f t="shared" si="188"/>
        <v>0.97962788609405982</v>
      </c>
    </row>
    <row r="394" spans="2:35">
      <c r="B394" s="39">
        <f t="shared" si="189"/>
        <v>366</v>
      </c>
      <c r="C394" s="42">
        <f t="shared" si="190"/>
        <v>6.8899280575533348</v>
      </c>
      <c r="D394" s="10">
        <f t="shared" si="191"/>
        <v>8.8100719424466867</v>
      </c>
      <c r="E394" s="40">
        <f t="shared" si="192"/>
        <v>28.779856115106625</v>
      </c>
      <c r="F394" s="40">
        <f t="shared" si="193"/>
        <v>46.4</v>
      </c>
      <c r="G394" s="3">
        <f t="shared" si="194"/>
        <v>356.10071942446427</v>
      </c>
      <c r="H394" s="3">
        <f t="shared" si="195"/>
        <v>134.69012151470801</v>
      </c>
      <c r="I394">
        <f t="shared" si="180"/>
        <v>1.3469012151470802E-4</v>
      </c>
      <c r="J394" s="4">
        <f t="shared" si="196"/>
        <v>657.82603239868513</v>
      </c>
      <c r="K394" s="40">
        <f t="shared" si="197"/>
        <v>4.8839961312741949</v>
      </c>
      <c r="L394" s="40">
        <f t="shared" si="181"/>
        <v>1.1160038687258051</v>
      </c>
      <c r="M394" s="10">
        <f t="shared" si="198"/>
        <v>6.4647951797923628</v>
      </c>
      <c r="N394" s="10">
        <f t="shared" si="177"/>
        <v>17.20418640980624</v>
      </c>
      <c r="O394" s="10">
        <f t="shared" si="178"/>
        <v>-0.14810000000000001</v>
      </c>
      <c r="P394" s="10">
        <f t="shared" si="199"/>
        <v>13.049413054632629</v>
      </c>
      <c r="Q394" s="42">
        <f t="shared" si="200"/>
        <v>0.55641556471454678</v>
      </c>
      <c r="R394" s="4">
        <f t="shared" si="201"/>
        <v>370487.59672572941</v>
      </c>
      <c r="S394">
        <f t="shared" si="182"/>
        <v>3.704875967257294E-4</v>
      </c>
      <c r="T394" s="41">
        <f t="shared" si="183"/>
        <v>4.0220576963106086E-4</v>
      </c>
      <c r="U394" s="42">
        <f t="shared" si="202"/>
        <v>0.66133888453526324</v>
      </c>
      <c r="V394" s="42">
        <f t="shared" si="203"/>
        <v>0.99224040075930375</v>
      </c>
      <c r="W394" s="42">
        <f t="shared" si="204"/>
        <v>0.9797948660313377</v>
      </c>
      <c r="X394" s="42">
        <f t="shared" si="205"/>
        <v>1.2445534727966057E-2</v>
      </c>
      <c r="Y394" s="42">
        <f t="shared" si="179"/>
        <v>8.3026097245791648E-3</v>
      </c>
      <c r="Z394" s="10">
        <f t="shared" si="206"/>
        <v>20.642691755006553</v>
      </c>
      <c r="AA394">
        <f t="shared" si="184"/>
        <v>6465871.2237121407</v>
      </c>
      <c r="AB394" s="10">
        <f t="shared" si="185"/>
        <v>6.4658712237121403</v>
      </c>
      <c r="AC394" s="10">
        <f t="shared" si="186"/>
        <v>6.3648712237121403</v>
      </c>
      <c r="AD394" s="3">
        <f t="shared" si="187"/>
        <v>923.11402809458173</v>
      </c>
      <c r="AI394" s="94">
        <f t="shared" si="188"/>
        <v>0.9797948660313377</v>
      </c>
    </row>
    <row r="395" spans="2:35">
      <c r="B395" s="39">
        <f t="shared" si="189"/>
        <v>367</v>
      </c>
      <c r="C395" s="42">
        <f t="shared" si="190"/>
        <v>6.9087529976012947</v>
      </c>
      <c r="D395" s="10">
        <f t="shared" si="191"/>
        <v>8.7912470023987268</v>
      </c>
      <c r="E395" s="40">
        <f t="shared" si="192"/>
        <v>28.817505995202545</v>
      </c>
      <c r="F395" s="40">
        <f t="shared" si="193"/>
        <v>46.4</v>
      </c>
      <c r="G395" s="3">
        <f t="shared" si="194"/>
        <v>355.91247002398467</v>
      </c>
      <c r="H395" s="3">
        <f t="shared" si="195"/>
        <v>134.69012151470801</v>
      </c>
      <c r="I395">
        <f t="shared" si="180"/>
        <v>1.3469012151470802E-4</v>
      </c>
      <c r="J395" s="4">
        <f t="shared" si="196"/>
        <v>659.52919484463746</v>
      </c>
      <c r="K395" s="40">
        <f t="shared" si="197"/>
        <v>4.8966411747770051</v>
      </c>
      <c r="L395" s="40">
        <f t="shared" si="181"/>
        <v>1.1033588252229949</v>
      </c>
      <c r="M395" s="10">
        <f t="shared" si="198"/>
        <v>6.4658712237121403</v>
      </c>
      <c r="N395" s="10">
        <f t="shared" si="177"/>
        <v>17.20418640980624</v>
      </c>
      <c r="O395" s="10">
        <f t="shared" si="178"/>
        <v>-0.14810000000000001</v>
      </c>
      <c r="P395" s="10">
        <f t="shared" si="199"/>
        <v>13.049091407435533</v>
      </c>
      <c r="Q395" s="42">
        <f t="shared" si="200"/>
        <v>0.55785818929737663</v>
      </c>
      <c r="R395" s="4">
        <f t="shared" si="201"/>
        <v>369685.56508066895</v>
      </c>
      <c r="S395">
        <f t="shared" si="182"/>
        <v>3.6968556508066897E-4</v>
      </c>
      <c r="T395" s="41">
        <f t="shared" si="183"/>
        <v>4.0300780127612129E-4</v>
      </c>
      <c r="U395" s="42">
        <f t="shared" si="202"/>
        <v>0.65990721794724816</v>
      </c>
      <c r="V395" s="42">
        <f t="shared" si="203"/>
        <v>0.99240412582373361</v>
      </c>
      <c r="W395" s="42">
        <f t="shared" si="204"/>
        <v>0.97996053797369842</v>
      </c>
      <c r="X395" s="42">
        <f t="shared" si="205"/>
        <v>1.2443587850035187E-2</v>
      </c>
      <c r="Y395" s="42">
        <f t="shared" si="179"/>
        <v>8.3205611503102284E-3</v>
      </c>
      <c r="Z395" s="10">
        <f t="shared" si="206"/>
        <v>20.646154054495302</v>
      </c>
      <c r="AA395">
        <f t="shared" si="184"/>
        <v>6466938.7729758397</v>
      </c>
      <c r="AB395" s="10">
        <f t="shared" si="185"/>
        <v>6.4669387729758396</v>
      </c>
      <c r="AC395" s="10">
        <f t="shared" si="186"/>
        <v>6.3659387729758397</v>
      </c>
      <c r="AD395" s="3">
        <f t="shared" si="187"/>
        <v>923.26885757445098</v>
      </c>
      <c r="AI395" s="94">
        <f t="shared" si="188"/>
        <v>0.97996053797369842</v>
      </c>
    </row>
    <row r="396" spans="2:35">
      <c r="B396" s="39">
        <f t="shared" si="189"/>
        <v>368</v>
      </c>
      <c r="C396" s="42">
        <f t="shared" si="190"/>
        <v>6.9275779376492546</v>
      </c>
      <c r="D396" s="10">
        <f t="shared" si="191"/>
        <v>8.7724220623507669</v>
      </c>
      <c r="E396" s="40">
        <f t="shared" si="192"/>
        <v>28.855155875298465</v>
      </c>
      <c r="F396" s="40">
        <f t="shared" si="193"/>
        <v>46.4</v>
      </c>
      <c r="G396" s="3">
        <f t="shared" si="194"/>
        <v>355.72422062350506</v>
      </c>
      <c r="H396" s="3">
        <f t="shared" si="195"/>
        <v>134.69012151470801</v>
      </c>
      <c r="I396">
        <f t="shared" si="180"/>
        <v>1.3469012151470802E-4</v>
      </c>
      <c r="J396" s="4">
        <f t="shared" si="196"/>
        <v>661.23458391554345</v>
      </c>
      <c r="K396" s="40">
        <f t="shared" si="197"/>
        <v>4.9093027497442518</v>
      </c>
      <c r="L396" s="40">
        <f t="shared" si="181"/>
        <v>1.0906972502557482</v>
      </c>
      <c r="M396" s="10">
        <f t="shared" si="198"/>
        <v>6.4669387729758396</v>
      </c>
      <c r="N396" s="10">
        <f t="shared" si="177"/>
        <v>17.20418640980624</v>
      </c>
      <c r="O396" s="10">
        <f t="shared" si="178"/>
        <v>-0.14810000000000001</v>
      </c>
      <c r="P396" s="10">
        <f t="shared" si="199"/>
        <v>13.04877236015481</v>
      </c>
      <c r="Q396" s="42">
        <f t="shared" si="200"/>
        <v>0.55930084915290779</v>
      </c>
      <c r="R396" s="4">
        <f t="shared" si="201"/>
        <v>368883.3826098009</v>
      </c>
      <c r="S396">
        <f t="shared" si="182"/>
        <v>3.6888338260980091E-4</v>
      </c>
      <c r="T396" s="41">
        <f t="shared" si="183"/>
        <v>4.0380998374698934E-4</v>
      </c>
      <c r="U396" s="42">
        <f t="shared" si="202"/>
        <v>0.65847528212762507</v>
      </c>
      <c r="V396" s="42">
        <f t="shared" si="203"/>
        <v>0.99256648345280019</v>
      </c>
      <c r="W396" s="42">
        <f t="shared" si="204"/>
        <v>0.98012490204549163</v>
      </c>
      <c r="X396" s="42">
        <f t="shared" si="205"/>
        <v>1.2441581407308555E-2</v>
      </c>
      <c r="Y396" s="42">
        <f t="shared" si="179"/>
        <v>8.338510120345876E-3</v>
      </c>
      <c r="Z396" s="10">
        <f t="shared" si="206"/>
        <v>20.649588806527483</v>
      </c>
      <c r="AA396">
        <f t="shared" si="184"/>
        <v>6467997.8283853605</v>
      </c>
      <c r="AB396" s="10">
        <f t="shared" si="185"/>
        <v>6.4679978283853607</v>
      </c>
      <c r="AC396" s="10">
        <f t="shared" si="186"/>
        <v>6.3669978283853608</v>
      </c>
      <c r="AD396" s="3">
        <f t="shared" si="187"/>
        <v>923.42245516829018</v>
      </c>
      <c r="AI396" s="94">
        <f t="shared" si="188"/>
        <v>0.98012490204549163</v>
      </c>
    </row>
    <row r="397" spans="2:35">
      <c r="B397" s="39">
        <f t="shared" si="189"/>
        <v>369</v>
      </c>
      <c r="C397" s="42">
        <f t="shared" si="190"/>
        <v>6.9464028776972144</v>
      </c>
      <c r="D397" s="10">
        <f t="shared" si="191"/>
        <v>8.7535971223028071</v>
      </c>
      <c r="E397" s="40">
        <f t="shared" si="192"/>
        <v>28.892805755394384</v>
      </c>
      <c r="F397" s="40">
        <f t="shared" si="193"/>
        <v>46.4</v>
      </c>
      <c r="G397" s="3">
        <f t="shared" si="194"/>
        <v>355.53597122302546</v>
      </c>
      <c r="H397" s="3">
        <f t="shared" si="195"/>
        <v>134.69012151470801</v>
      </c>
      <c r="I397">
        <f t="shared" si="180"/>
        <v>1.3469012151470802E-4</v>
      </c>
      <c r="J397" s="4">
        <f t="shared" si="196"/>
        <v>662.94219961140357</v>
      </c>
      <c r="K397" s="40">
        <f t="shared" si="197"/>
        <v>4.9219808561759377</v>
      </c>
      <c r="L397" s="40">
        <f t="shared" si="181"/>
        <v>1.0780191438240623</v>
      </c>
      <c r="M397" s="10">
        <f t="shared" si="198"/>
        <v>6.4679978283853607</v>
      </c>
      <c r="N397" s="10">
        <f t="shared" si="177"/>
        <v>17.20418640980624</v>
      </c>
      <c r="O397" s="10">
        <f t="shared" si="178"/>
        <v>-0.14810000000000001</v>
      </c>
      <c r="P397" s="10">
        <f t="shared" si="199"/>
        <v>13.048455911085844</v>
      </c>
      <c r="Q397" s="42">
        <f t="shared" si="200"/>
        <v>0.56074354399559534</v>
      </c>
      <c r="R397" s="4">
        <f t="shared" si="201"/>
        <v>368081.05057060765</v>
      </c>
      <c r="S397">
        <f t="shared" si="182"/>
        <v>3.6808105057060763E-4</v>
      </c>
      <c r="T397" s="41">
        <f t="shared" si="183"/>
        <v>4.0461231578618263E-4</v>
      </c>
      <c r="U397" s="42">
        <f t="shared" si="202"/>
        <v>0.65704307932106321</v>
      </c>
      <c r="V397" s="42">
        <f t="shared" si="203"/>
        <v>0.99272747374202763</v>
      </c>
      <c r="W397" s="42">
        <f t="shared" si="204"/>
        <v>0.98028795837018068</v>
      </c>
      <c r="X397" s="42">
        <f t="shared" si="205"/>
        <v>1.2439515371846954E-2</v>
      </c>
      <c r="Y397" s="42">
        <f t="shared" si="179"/>
        <v>8.3564565450183724E-3</v>
      </c>
      <c r="Z397" s="10">
        <f t="shared" si="206"/>
        <v>20.65299601368126</v>
      </c>
      <c r="AA397">
        <f t="shared" si="184"/>
        <v>6469048.390735643</v>
      </c>
      <c r="AB397" s="10">
        <f t="shared" si="185"/>
        <v>6.4690483907356429</v>
      </c>
      <c r="AC397" s="10">
        <f t="shared" si="186"/>
        <v>6.3680483907356429</v>
      </c>
      <c r="AD397" s="3">
        <f t="shared" si="187"/>
        <v>923.57482099139133</v>
      </c>
      <c r="AI397" s="94">
        <f t="shared" si="188"/>
        <v>0.98028795837018068</v>
      </c>
    </row>
    <row r="398" spans="2:35">
      <c r="B398" s="39">
        <f t="shared" si="189"/>
        <v>370</v>
      </c>
      <c r="C398" s="42">
        <f t="shared" si="190"/>
        <v>6.9652278177451743</v>
      </c>
      <c r="D398" s="10">
        <f t="shared" si="191"/>
        <v>8.7347721822548472</v>
      </c>
      <c r="E398" s="40">
        <f t="shared" si="192"/>
        <v>28.930455635490304</v>
      </c>
      <c r="F398" s="40">
        <f t="shared" si="193"/>
        <v>46.4</v>
      </c>
      <c r="G398" s="3">
        <f t="shared" si="194"/>
        <v>355.34772182254585</v>
      </c>
      <c r="H398" s="3">
        <f t="shared" si="195"/>
        <v>134.69012151470801</v>
      </c>
      <c r="I398">
        <f t="shared" si="180"/>
        <v>1.3469012151470802E-4</v>
      </c>
      <c r="J398" s="4">
        <f t="shared" si="196"/>
        <v>664.65204193221734</v>
      </c>
      <c r="K398" s="40">
        <f t="shared" si="197"/>
        <v>4.9346754940720583</v>
      </c>
      <c r="L398" s="40">
        <f t="shared" si="181"/>
        <v>1.0653245059279417</v>
      </c>
      <c r="M398" s="10">
        <f t="shared" si="198"/>
        <v>6.4690483907356429</v>
      </c>
      <c r="N398" s="10">
        <f t="shared" si="177"/>
        <v>17.20418640980624</v>
      </c>
      <c r="O398" s="10">
        <f t="shared" si="178"/>
        <v>-0.14810000000000001</v>
      </c>
      <c r="P398" s="10">
        <f t="shared" si="199"/>
        <v>13.048142058538804</v>
      </c>
      <c r="Q398" s="42">
        <f t="shared" si="200"/>
        <v>0.56218627354003958</v>
      </c>
      <c r="R398" s="4">
        <f t="shared" si="201"/>
        <v>367278.57022057177</v>
      </c>
      <c r="S398">
        <f t="shared" si="182"/>
        <v>3.6727857022057179E-4</v>
      </c>
      <c r="T398" s="41">
        <f t="shared" si="183"/>
        <v>4.0541479613621847E-4</v>
      </c>
      <c r="U398" s="42">
        <f t="shared" si="202"/>
        <v>0.65561061177223168</v>
      </c>
      <c r="V398" s="42">
        <f t="shared" si="203"/>
        <v>0.99288709678662068</v>
      </c>
      <c r="W398" s="42">
        <f t="shared" si="204"/>
        <v>0.98044970707015799</v>
      </c>
      <c r="X398" s="42">
        <f t="shared" si="205"/>
        <v>1.2437389716462688E-2</v>
      </c>
      <c r="Y398" s="42">
        <f t="shared" si="179"/>
        <v>8.3744003346180804E-3</v>
      </c>
      <c r="Z398" s="10">
        <f t="shared" si="206"/>
        <v>20.656375678514458</v>
      </c>
      <c r="AA398">
        <f t="shared" si="184"/>
        <v>6470090.4608153552</v>
      </c>
      <c r="AB398" s="10">
        <f t="shared" si="185"/>
        <v>6.4700904608153555</v>
      </c>
      <c r="AC398" s="10">
        <f t="shared" si="186"/>
        <v>6.3690904608153556</v>
      </c>
      <c r="AD398" s="3">
        <f t="shared" si="187"/>
        <v>923.72595515813703</v>
      </c>
      <c r="AI398" s="94">
        <f t="shared" si="188"/>
        <v>0.98044970707015799</v>
      </c>
    </row>
    <row r="399" spans="2:35">
      <c r="B399" s="39">
        <f t="shared" si="189"/>
        <v>371</v>
      </c>
      <c r="C399" s="42">
        <f t="shared" si="190"/>
        <v>6.9840527577931342</v>
      </c>
      <c r="D399" s="10">
        <f t="shared" si="191"/>
        <v>8.7159472422068873</v>
      </c>
      <c r="E399" s="40">
        <f t="shared" si="192"/>
        <v>28.968105515586224</v>
      </c>
      <c r="F399" s="40">
        <f t="shared" si="193"/>
        <v>46.4</v>
      </c>
      <c r="G399" s="3">
        <f t="shared" si="194"/>
        <v>355.15947242206624</v>
      </c>
      <c r="H399" s="3">
        <f t="shared" si="195"/>
        <v>134.69012151470801</v>
      </c>
      <c r="I399">
        <f t="shared" si="180"/>
        <v>1.3469012151470802E-4</v>
      </c>
      <c r="J399" s="4">
        <f t="shared" si="196"/>
        <v>666.36411087798501</v>
      </c>
      <c r="K399" s="40">
        <f t="shared" si="197"/>
        <v>4.9473866634326171</v>
      </c>
      <c r="L399" s="40">
        <f t="shared" si="181"/>
        <v>1.0526133365673829</v>
      </c>
      <c r="M399" s="10">
        <f t="shared" si="198"/>
        <v>6.4700904608153555</v>
      </c>
      <c r="N399" s="10">
        <f t="shared" si="177"/>
        <v>17.20418640980624</v>
      </c>
      <c r="O399" s="10">
        <f t="shared" si="178"/>
        <v>-0.14810000000000001</v>
      </c>
      <c r="P399" s="10">
        <f t="shared" si="199"/>
        <v>13.047830800838378</v>
      </c>
      <c r="Q399" s="42">
        <f t="shared" si="200"/>
        <v>0.56362903750098481</v>
      </c>
      <c r="R399" s="4">
        <f t="shared" si="201"/>
        <v>366475.94281717559</v>
      </c>
      <c r="S399">
        <f t="shared" si="182"/>
        <v>3.6647594281717557E-4</v>
      </c>
      <c r="T399" s="41">
        <f t="shared" si="183"/>
        <v>4.0621742353961468E-4</v>
      </c>
      <c r="U399" s="42">
        <f t="shared" si="202"/>
        <v>0.65417788172579927</v>
      </c>
      <c r="V399" s="42">
        <f t="shared" si="203"/>
        <v>0.99304535268108196</v>
      </c>
      <c r="W399" s="42">
        <f t="shared" si="204"/>
        <v>0.98061014826684967</v>
      </c>
      <c r="X399" s="42">
        <f t="shared" si="205"/>
        <v>1.2435204414232293E-2</v>
      </c>
      <c r="Y399" s="42">
        <f t="shared" si="179"/>
        <v>8.3923413993939218E-3</v>
      </c>
      <c r="Z399" s="10">
        <f t="shared" si="206"/>
        <v>20.659727803565012</v>
      </c>
      <c r="AA399">
        <f t="shared" si="184"/>
        <v>6471124.0394070325</v>
      </c>
      <c r="AB399" s="10">
        <f t="shared" si="185"/>
        <v>6.4711240394070328</v>
      </c>
      <c r="AC399" s="10">
        <f t="shared" si="186"/>
        <v>6.3701240394070329</v>
      </c>
      <c r="AD399" s="3">
        <f t="shared" si="187"/>
        <v>923.87585778202072</v>
      </c>
      <c r="AI399" s="94">
        <f t="shared" si="188"/>
        <v>0.98061014826684967</v>
      </c>
    </row>
    <row r="400" spans="2:35">
      <c r="B400" s="39">
        <f t="shared" si="189"/>
        <v>372</v>
      </c>
      <c r="C400" s="42">
        <f t="shared" si="190"/>
        <v>7.002877697841094</v>
      </c>
      <c r="D400" s="10">
        <f t="shared" si="191"/>
        <v>8.6971223021589275</v>
      </c>
      <c r="E400" s="40">
        <f t="shared" si="192"/>
        <v>29.005755395682144</v>
      </c>
      <c r="F400" s="40">
        <f t="shared" si="193"/>
        <v>46.4</v>
      </c>
      <c r="G400" s="3">
        <f t="shared" si="194"/>
        <v>354.97122302158664</v>
      </c>
      <c r="H400" s="3">
        <f t="shared" si="195"/>
        <v>134.69012151470801</v>
      </c>
      <c r="I400">
        <f t="shared" si="180"/>
        <v>1.3469012151470802E-4</v>
      </c>
      <c r="J400" s="4">
        <f t="shared" si="196"/>
        <v>668.07840644870635</v>
      </c>
      <c r="K400" s="40">
        <f t="shared" si="197"/>
        <v>4.9601143642576115</v>
      </c>
      <c r="L400" s="40">
        <f t="shared" si="181"/>
        <v>1.0398856357423885</v>
      </c>
      <c r="M400" s="10">
        <f t="shared" si="198"/>
        <v>6.4711240394070328</v>
      </c>
      <c r="N400" s="10">
        <f t="shared" si="177"/>
        <v>17.20418640980624</v>
      </c>
      <c r="O400" s="10">
        <f t="shared" si="178"/>
        <v>-0.14810000000000001</v>
      </c>
      <c r="P400" s="10">
        <f t="shared" si="199"/>
        <v>13.047522136323741</v>
      </c>
      <c r="Q400" s="42">
        <f t="shared" si="200"/>
        <v>0.56507183559331775</v>
      </c>
      <c r="R400" s="4">
        <f t="shared" si="201"/>
        <v>365673.16961790161</v>
      </c>
      <c r="S400">
        <f t="shared" si="182"/>
        <v>3.656731696179016E-4</v>
      </c>
      <c r="T400" s="41">
        <f t="shared" si="183"/>
        <v>4.0702019673888865E-4</v>
      </c>
      <c r="U400" s="42">
        <f t="shared" si="202"/>
        <v>0.65274489142643533</v>
      </c>
      <c r="V400" s="42">
        <f t="shared" si="203"/>
        <v>0.99320224151867442</v>
      </c>
      <c r="W400" s="42">
        <f t="shared" si="204"/>
        <v>0.98076928208073799</v>
      </c>
      <c r="X400" s="42">
        <f t="shared" si="205"/>
        <v>1.2432959437936431E-2</v>
      </c>
      <c r="Y400" s="42">
        <f t="shared" si="179"/>
        <v>8.4102796495530291E-3</v>
      </c>
      <c r="Z400" s="10">
        <f t="shared" si="206"/>
        <v>20.663052391349481</v>
      </c>
      <c r="AA400">
        <f t="shared" si="184"/>
        <v>6472149.1272866176</v>
      </c>
      <c r="AB400" s="10">
        <f t="shared" si="185"/>
        <v>6.4721491272866176</v>
      </c>
      <c r="AC400" s="10">
        <f t="shared" si="186"/>
        <v>6.3711491272866176</v>
      </c>
      <c r="AD400" s="3">
        <f t="shared" si="187"/>
        <v>924.02452897557907</v>
      </c>
      <c r="AI400" s="94">
        <f t="shared" si="188"/>
        <v>0.98076928208073799</v>
      </c>
    </row>
    <row r="401" spans="2:35">
      <c r="B401" s="39">
        <f t="shared" si="189"/>
        <v>373</v>
      </c>
      <c r="C401" s="42">
        <f t="shared" si="190"/>
        <v>7.0217026378890539</v>
      </c>
      <c r="D401" s="10">
        <f t="shared" si="191"/>
        <v>8.6782973621109676</v>
      </c>
      <c r="E401" s="40">
        <f t="shared" si="192"/>
        <v>29.043405275778063</v>
      </c>
      <c r="F401" s="40">
        <f t="shared" si="193"/>
        <v>46.4</v>
      </c>
      <c r="G401" s="3">
        <f t="shared" si="194"/>
        <v>354.78297362110703</v>
      </c>
      <c r="H401" s="3">
        <f t="shared" si="195"/>
        <v>134.69012151470801</v>
      </c>
      <c r="I401">
        <f t="shared" si="180"/>
        <v>1.3469012151470802E-4</v>
      </c>
      <c r="J401" s="4">
        <f t="shared" si="196"/>
        <v>669.79492864438134</v>
      </c>
      <c r="K401" s="40">
        <f t="shared" si="197"/>
        <v>4.9728585965470415</v>
      </c>
      <c r="L401" s="40">
        <f t="shared" si="181"/>
        <v>1.0271414034529585</v>
      </c>
      <c r="M401" s="10">
        <f t="shared" si="198"/>
        <v>6.4721491272866176</v>
      </c>
      <c r="N401" s="10">
        <f t="shared" si="177"/>
        <v>17.20418640980624</v>
      </c>
      <c r="O401" s="10">
        <f t="shared" si="178"/>
        <v>-0.14810000000000001</v>
      </c>
      <c r="P401" s="10">
        <f t="shared" si="199"/>
        <v>13.04721606334863</v>
      </c>
      <c r="Q401" s="42">
        <f t="shared" si="200"/>
        <v>0.56651466753206692</v>
      </c>
      <c r="R401" s="4">
        <f t="shared" si="201"/>
        <v>364870.2518802323</v>
      </c>
      <c r="S401">
        <f t="shared" si="182"/>
        <v>3.6487025188023232E-4</v>
      </c>
      <c r="T401" s="41">
        <f t="shared" si="183"/>
        <v>4.0782311447655793E-4</v>
      </c>
      <c r="U401" s="42">
        <f t="shared" si="202"/>
        <v>0.65131164311880863</v>
      </c>
      <c r="V401" s="42">
        <f t="shared" si="203"/>
        <v>0.99335776339219684</v>
      </c>
      <c r="W401" s="42">
        <f t="shared" si="204"/>
        <v>0.9809271086312904</v>
      </c>
      <c r="X401" s="42">
        <f t="shared" si="205"/>
        <v>1.2430654760906434E-2</v>
      </c>
      <c r="Y401" s="42">
        <f t="shared" si="179"/>
        <v>8.4282149952616299E-3</v>
      </c>
      <c r="Z401" s="10">
        <f t="shared" si="206"/>
        <v>20.666349444364542</v>
      </c>
      <c r="AA401">
        <f t="shared" si="184"/>
        <v>6473165.725223925</v>
      </c>
      <c r="AB401" s="10">
        <f t="shared" si="185"/>
        <v>6.4731657252239252</v>
      </c>
      <c r="AC401" s="10">
        <f t="shared" si="186"/>
        <v>6.3721657252239252</v>
      </c>
      <c r="AD401" s="3">
        <f t="shared" si="187"/>
        <v>924.17196885046053</v>
      </c>
      <c r="AI401" s="94">
        <f t="shared" si="188"/>
        <v>0.9809271086312904</v>
      </c>
    </row>
    <row r="402" spans="2:35">
      <c r="B402" s="39">
        <f t="shared" si="189"/>
        <v>374</v>
      </c>
      <c r="C402" s="42">
        <f t="shared" si="190"/>
        <v>7.0405275779370138</v>
      </c>
      <c r="D402" s="10">
        <f t="shared" si="191"/>
        <v>8.6594724220630077</v>
      </c>
      <c r="E402" s="40">
        <f t="shared" si="192"/>
        <v>29.081055155873983</v>
      </c>
      <c r="F402" s="40">
        <f t="shared" si="193"/>
        <v>46.4</v>
      </c>
      <c r="G402" s="3">
        <f t="shared" si="194"/>
        <v>354.59472422062743</v>
      </c>
      <c r="H402" s="3">
        <f t="shared" si="195"/>
        <v>134.69012151470801</v>
      </c>
      <c r="I402">
        <f t="shared" si="180"/>
        <v>1.3469012151470802E-4</v>
      </c>
      <c r="J402" s="4">
        <f t="shared" si="196"/>
        <v>671.51367746501046</v>
      </c>
      <c r="K402" s="40">
        <f t="shared" si="197"/>
        <v>4.9856193603009107</v>
      </c>
      <c r="L402" s="40">
        <f t="shared" si="181"/>
        <v>1.0143806396990893</v>
      </c>
      <c r="M402" s="10">
        <f t="shared" si="198"/>
        <v>6.4731657252239252</v>
      </c>
      <c r="N402" s="10">
        <f t="shared" si="177"/>
        <v>17.20418640980624</v>
      </c>
      <c r="O402" s="10">
        <f t="shared" si="178"/>
        <v>-0.14810000000000001</v>
      </c>
      <c r="P402" s="10">
        <f t="shared" si="199"/>
        <v>13.046912580281209</v>
      </c>
      <c r="Q402" s="42">
        <f t="shared" si="200"/>
        <v>0.56795753303240082</v>
      </c>
      <c r="R402" s="4">
        <f t="shared" si="201"/>
        <v>364067.19086164999</v>
      </c>
      <c r="S402">
        <f t="shared" si="182"/>
        <v>3.6406719086164998E-4</v>
      </c>
      <c r="T402" s="41">
        <f t="shared" si="183"/>
        <v>4.0862617549514027E-4</v>
      </c>
      <c r="U402" s="42">
        <f t="shared" si="202"/>
        <v>0.64987813904758829</v>
      </c>
      <c r="V402" s="42">
        <f t="shared" si="203"/>
        <v>0.99351191839336572</v>
      </c>
      <c r="W402" s="42">
        <f t="shared" si="204"/>
        <v>0.98108362803703031</v>
      </c>
      <c r="X402" s="42">
        <f t="shared" si="205"/>
        <v>1.2428290356335414E-2</v>
      </c>
      <c r="Y402" s="42">
        <f t="shared" si="179"/>
        <v>8.4461473466449187E-3</v>
      </c>
      <c r="Z402" s="10">
        <f t="shared" si="206"/>
        <v>20.669618965086016</v>
      </c>
      <c r="AA402">
        <f t="shared" si="184"/>
        <v>6474173.8339823382</v>
      </c>
      <c r="AB402" s="10">
        <f t="shared" si="185"/>
        <v>6.4741738339823378</v>
      </c>
      <c r="AC402" s="10">
        <f t="shared" si="186"/>
        <v>6.3731738339823378</v>
      </c>
      <c r="AD402" s="3">
        <f t="shared" si="187"/>
        <v>924.31817751738049</v>
      </c>
      <c r="AI402" s="94">
        <f t="shared" si="188"/>
        <v>0.98108362803703031</v>
      </c>
    </row>
    <row r="403" spans="2:35">
      <c r="B403" s="39">
        <f t="shared" si="189"/>
        <v>375</v>
      </c>
      <c r="C403" s="42">
        <f t="shared" si="190"/>
        <v>7.0593525179849737</v>
      </c>
      <c r="D403" s="10">
        <f t="shared" si="191"/>
        <v>8.6406474820150478</v>
      </c>
      <c r="E403" s="40">
        <f t="shared" si="192"/>
        <v>29.118705035969903</v>
      </c>
      <c r="F403" s="40">
        <f t="shared" si="193"/>
        <v>46.4</v>
      </c>
      <c r="G403" s="3">
        <f t="shared" si="194"/>
        <v>354.40647482014782</v>
      </c>
      <c r="H403" s="3">
        <f t="shared" si="195"/>
        <v>134.69012151470801</v>
      </c>
      <c r="I403">
        <f t="shared" si="180"/>
        <v>1.3469012151470802E-4</v>
      </c>
      <c r="J403" s="4">
        <f t="shared" si="196"/>
        <v>673.23465291059301</v>
      </c>
      <c r="K403" s="40">
        <f t="shared" si="197"/>
        <v>4.9983966555192136</v>
      </c>
      <c r="L403" s="40">
        <f t="shared" si="181"/>
        <v>1.0016033444807864</v>
      </c>
      <c r="M403" s="10">
        <f t="shared" si="198"/>
        <v>6.4741738339823378</v>
      </c>
      <c r="N403" s="10">
        <f t="shared" si="177"/>
        <v>17.20418640980624</v>
      </c>
      <c r="O403" s="10">
        <f t="shared" si="178"/>
        <v>-0.14810000000000001</v>
      </c>
      <c r="P403" s="10">
        <f t="shared" si="199"/>
        <v>13.046611685504121</v>
      </c>
      <c r="Q403" s="42">
        <f t="shared" si="200"/>
        <v>0.56940043180962707</v>
      </c>
      <c r="R403" s="4">
        <f t="shared" si="201"/>
        <v>363263.98781963723</v>
      </c>
      <c r="S403">
        <f t="shared" si="182"/>
        <v>3.6326398781963724E-4</v>
      </c>
      <c r="T403" s="41">
        <f t="shared" si="183"/>
        <v>4.0942937853715301E-4</v>
      </c>
      <c r="U403" s="42">
        <f t="shared" si="202"/>
        <v>0.64844438145744343</v>
      </c>
      <c r="V403" s="42">
        <f t="shared" si="203"/>
        <v>0.9936647066130524</v>
      </c>
      <c r="W403" s="42">
        <f t="shared" si="204"/>
        <v>0.98123884041549148</v>
      </c>
      <c r="X403" s="42">
        <f t="shared" si="205"/>
        <v>1.242586619756092E-2</v>
      </c>
      <c r="Y403" s="42">
        <f t="shared" si="179"/>
        <v>8.4640766137873569E-3</v>
      </c>
      <c r="Z403" s="10">
        <f t="shared" si="206"/>
        <v>20.672860955968986</v>
      </c>
      <c r="AA403">
        <f t="shared" si="184"/>
        <v>6475173.4543188456</v>
      </c>
      <c r="AB403" s="10">
        <f t="shared" si="185"/>
        <v>6.4751734543188455</v>
      </c>
      <c r="AC403" s="10">
        <f t="shared" si="186"/>
        <v>6.3741734543188455</v>
      </c>
      <c r="AD403" s="3">
        <f t="shared" si="187"/>
        <v>924.46315508612702</v>
      </c>
      <c r="AI403" s="94">
        <f t="shared" si="188"/>
        <v>0.98123884041549148</v>
      </c>
    </row>
    <row r="404" spans="2:35">
      <c r="B404" s="39">
        <f t="shared" si="189"/>
        <v>376</v>
      </c>
      <c r="C404" s="42">
        <f t="shared" si="190"/>
        <v>7.0781774580329335</v>
      </c>
      <c r="D404" s="10">
        <f t="shared" si="191"/>
        <v>8.621822541967088</v>
      </c>
      <c r="E404" s="40">
        <f t="shared" si="192"/>
        <v>29.156354916065823</v>
      </c>
      <c r="F404" s="40">
        <f t="shared" si="193"/>
        <v>46.4</v>
      </c>
      <c r="G404" s="3">
        <f t="shared" si="194"/>
        <v>354.21822541966822</v>
      </c>
      <c r="H404" s="3">
        <f t="shared" si="195"/>
        <v>134.69012151470801</v>
      </c>
      <c r="I404">
        <f t="shared" si="180"/>
        <v>1.3469012151470802E-4</v>
      </c>
      <c r="J404" s="4">
        <f t="shared" si="196"/>
        <v>674.95785498112969</v>
      </c>
      <c r="K404" s="40">
        <f t="shared" si="197"/>
        <v>5.0111904822019557</v>
      </c>
      <c r="L404" s="40">
        <f t="shared" si="181"/>
        <v>0.98880951779804427</v>
      </c>
      <c r="M404" s="10">
        <f t="shared" si="198"/>
        <v>6.4751734543188455</v>
      </c>
      <c r="N404" s="10">
        <f t="shared" si="177"/>
        <v>17.20418640980624</v>
      </c>
      <c r="O404" s="10">
        <f t="shared" si="178"/>
        <v>-0.14810000000000001</v>
      </c>
      <c r="P404" s="10">
        <f t="shared" si="199"/>
        <v>13.04631337741445</v>
      </c>
      <c r="Q404" s="42">
        <f t="shared" si="200"/>
        <v>0.57084336357919119</v>
      </c>
      <c r="R404" s="4">
        <f t="shared" si="201"/>
        <v>362460.64401167631</v>
      </c>
      <c r="S404">
        <f t="shared" si="182"/>
        <v>3.6246064401167629E-4</v>
      </c>
      <c r="T404" s="41">
        <f t="shared" si="183"/>
        <v>4.1023272234511397E-4</v>
      </c>
      <c r="U404" s="42">
        <f t="shared" si="202"/>
        <v>0.64701037259304284</v>
      </c>
      <c r="V404" s="42">
        <f t="shared" si="203"/>
        <v>0.99381612814151465</v>
      </c>
      <c r="W404" s="42">
        <f t="shared" si="204"/>
        <v>0.98139274588322245</v>
      </c>
      <c r="X404" s="42">
        <f t="shared" si="205"/>
        <v>1.2423382258292204E-2</v>
      </c>
      <c r="Y404" s="42">
        <f t="shared" si="179"/>
        <v>8.4820027067332854E-3</v>
      </c>
      <c r="Z404" s="10">
        <f t="shared" si="206"/>
        <v>20.67607541944858</v>
      </c>
      <c r="AA404">
        <f t="shared" si="184"/>
        <v>6476164.5869842824</v>
      </c>
      <c r="AB404" s="10">
        <f t="shared" si="185"/>
        <v>6.4761645869842823</v>
      </c>
      <c r="AC404" s="10">
        <f t="shared" si="186"/>
        <v>6.3751645869842823</v>
      </c>
      <c r="AD404" s="3">
        <f t="shared" si="187"/>
        <v>924.60690166559573</v>
      </c>
      <c r="AI404" s="94">
        <f t="shared" si="188"/>
        <v>0.98139274588322245</v>
      </c>
    </row>
    <row r="405" spans="2:35">
      <c r="B405" s="39">
        <f t="shared" si="189"/>
        <v>377</v>
      </c>
      <c r="C405" s="42">
        <f t="shared" si="190"/>
        <v>7.0970023980808934</v>
      </c>
      <c r="D405" s="10">
        <f t="shared" si="191"/>
        <v>8.6029976019191281</v>
      </c>
      <c r="E405" s="40">
        <f t="shared" si="192"/>
        <v>29.194004796161742</v>
      </c>
      <c r="F405" s="40">
        <f t="shared" si="193"/>
        <v>46.4</v>
      </c>
      <c r="G405" s="3">
        <f t="shared" si="194"/>
        <v>354.02997601918861</v>
      </c>
      <c r="H405" s="3">
        <f t="shared" si="195"/>
        <v>134.69012151470801</v>
      </c>
      <c r="I405">
        <f t="shared" si="180"/>
        <v>1.3469012151470802E-4</v>
      </c>
      <c r="J405" s="4">
        <f t="shared" si="196"/>
        <v>676.68328367662025</v>
      </c>
      <c r="K405" s="40">
        <f t="shared" si="197"/>
        <v>5.0240008403491361</v>
      </c>
      <c r="L405" s="40">
        <f t="shared" si="181"/>
        <v>0.97599915965086392</v>
      </c>
      <c r="M405" s="10">
        <f t="shared" si="198"/>
        <v>6.4761645869842823</v>
      </c>
      <c r="N405" s="10">
        <f t="shared" si="177"/>
        <v>17.20418640980624</v>
      </c>
      <c r="O405" s="10">
        <f t="shared" si="178"/>
        <v>-0.14810000000000001</v>
      </c>
      <c r="P405" s="10">
        <f t="shared" si="199"/>
        <v>13.046017654423624</v>
      </c>
      <c r="Q405" s="42">
        <f t="shared" si="200"/>
        <v>0.57228632805667501</v>
      </c>
      <c r="R405" s="4">
        <f t="shared" si="201"/>
        <v>361657.16069524974</v>
      </c>
      <c r="S405">
        <f t="shared" si="182"/>
        <v>3.6165716069524973E-4</v>
      </c>
      <c r="T405" s="41">
        <f t="shared" si="183"/>
        <v>4.1103620566154052E-4</v>
      </c>
      <c r="U405" s="42">
        <f t="shared" si="202"/>
        <v>0.64557611469905551</v>
      </c>
      <c r="V405" s="42">
        <f t="shared" si="203"/>
        <v>0.99396618306801254</v>
      </c>
      <c r="W405" s="42">
        <f t="shared" si="204"/>
        <v>0.98154534455582498</v>
      </c>
      <c r="X405" s="42">
        <f t="shared" si="205"/>
        <v>1.242083851218756E-2</v>
      </c>
      <c r="Y405" s="42">
        <f t="shared" si="179"/>
        <v>8.4999255354869345E-3</v>
      </c>
      <c r="Z405" s="10">
        <f t="shared" si="206"/>
        <v>20.679262357939404</v>
      </c>
      <c r="AA405">
        <f t="shared" si="184"/>
        <v>6477147.2327231579</v>
      </c>
      <c r="AB405" s="10">
        <f t="shared" si="185"/>
        <v>6.4771472327231576</v>
      </c>
      <c r="AC405" s="10">
        <f t="shared" si="186"/>
        <v>6.3761472327231576</v>
      </c>
      <c r="AD405" s="3">
        <f t="shared" si="187"/>
        <v>924.74941736376479</v>
      </c>
      <c r="AI405" s="94">
        <f t="shared" si="188"/>
        <v>0.98154534455582498</v>
      </c>
    </row>
    <row r="406" spans="2:35">
      <c r="B406" s="39">
        <f t="shared" si="189"/>
        <v>378</v>
      </c>
      <c r="C406" s="42">
        <f t="shared" si="190"/>
        <v>7.1158273381288533</v>
      </c>
      <c r="D406" s="10">
        <f t="shared" si="191"/>
        <v>8.5841726618711682</v>
      </c>
      <c r="E406" s="40">
        <f t="shared" si="192"/>
        <v>29.231654676257662</v>
      </c>
      <c r="F406" s="40">
        <f t="shared" si="193"/>
        <v>46.4</v>
      </c>
      <c r="G406" s="3">
        <f t="shared" si="194"/>
        <v>353.841726618709</v>
      </c>
      <c r="H406" s="3">
        <f t="shared" si="195"/>
        <v>134.69012151470801</v>
      </c>
      <c r="I406">
        <f t="shared" si="180"/>
        <v>1.3469012151470802E-4</v>
      </c>
      <c r="J406" s="4">
        <f t="shared" si="196"/>
        <v>678.41093899706425</v>
      </c>
      <c r="K406" s="40">
        <f t="shared" si="197"/>
        <v>5.0368277299607493</v>
      </c>
      <c r="L406" s="40">
        <f t="shared" si="181"/>
        <v>0.96317227003925066</v>
      </c>
      <c r="M406" s="10">
        <f t="shared" si="198"/>
        <v>6.4771472327231576</v>
      </c>
      <c r="N406" s="10">
        <f t="shared" si="177"/>
        <v>17.20418640980624</v>
      </c>
      <c r="O406" s="10">
        <f t="shared" si="178"/>
        <v>-0.14810000000000001</v>
      </c>
      <c r="P406" s="10">
        <f t="shared" si="199"/>
        <v>13.045724514957458</v>
      </c>
      <c r="Q406" s="42">
        <f t="shared" si="200"/>
        <v>0.57372932495779583</v>
      </c>
      <c r="R406" s="4">
        <f t="shared" si="201"/>
        <v>360853.53912784014</v>
      </c>
      <c r="S406">
        <f t="shared" si="182"/>
        <v>3.6085353912784015E-4</v>
      </c>
      <c r="T406" s="41">
        <f t="shared" si="183"/>
        <v>4.1183982722895011E-4</v>
      </c>
      <c r="U406" s="42">
        <f t="shared" si="202"/>
        <v>0.64414161002015102</v>
      </c>
      <c r="V406" s="42">
        <f t="shared" si="203"/>
        <v>0.99411487148050603</v>
      </c>
      <c r="W406" s="42">
        <f t="shared" si="204"/>
        <v>0.9816966365479266</v>
      </c>
      <c r="X406" s="42">
        <f t="shared" si="205"/>
        <v>1.2418234932579431E-2</v>
      </c>
      <c r="Y406" s="42">
        <f t="shared" si="179"/>
        <v>8.5178450100120377E-3</v>
      </c>
      <c r="Z406" s="10">
        <f t="shared" si="206"/>
        <v>20.682421773833919</v>
      </c>
      <c r="AA406">
        <f t="shared" si="184"/>
        <v>6478121.3922731532</v>
      </c>
      <c r="AB406" s="10">
        <f t="shared" si="185"/>
        <v>6.4781213922731533</v>
      </c>
      <c r="AC406" s="10">
        <f t="shared" si="186"/>
        <v>6.3771213922731533</v>
      </c>
      <c r="AD406" s="3">
        <f t="shared" si="187"/>
        <v>924.89070228762193</v>
      </c>
      <c r="AI406" s="94">
        <f t="shared" si="188"/>
        <v>0.9816966365479266</v>
      </c>
    </row>
    <row r="407" spans="2:35">
      <c r="B407" s="39">
        <f t="shared" si="189"/>
        <v>379</v>
      </c>
      <c r="C407" s="42">
        <f t="shared" si="190"/>
        <v>7.1346522781768131</v>
      </c>
      <c r="D407" s="10">
        <f t="shared" si="191"/>
        <v>8.5653477218232084</v>
      </c>
      <c r="E407" s="40">
        <f t="shared" si="192"/>
        <v>29.269304556353582</v>
      </c>
      <c r="F407" s="40">
        <f t="shared" si="193"/>
        <v>46.4</v>
      </c>
      <c r="G407" s="3">
        <f t="shared" si="194"/>
        <v>353.6534772182294</v>
      </c>
      <c r="H407" s="3">
        <f t="shared" si="195"/>
        <v>134.69012151470801</v>
      </c>
      <c r="I407">
        <f t="shared" si="180"/>
        <v>1.3469012151470802E-4</v>
      </c>
      <c r="J407" s="4">
        <f t="shared" si="196"/>
        <v>680.14082094246237</v>
      </c>
      <c r="K407" s="40">
        <f t="shared" si="197"/>
        <v>5.0496711510368026</v>
      </c>
      <c r="L407" s="40">
        <f t="shared" si="181"/>
        <v>0.95032884896319736</v>
      </c>
      <c r="M407" s="10">
        <f t="shared" si="198"/>
        <v>6.4781213922731533</v>
      </c>
      <c r="N407" s="10">
        <f t="shared" si="177"/>
        <v>17.20418640980624</v>
      </c>
      <c r="O407" s="10">
        <f t="shared" si="178"/>
        <v>-0.14810000000000001</v>
      </c>
      <c r="P407" s="10">
        <f t="shared" si="199"/>
        <v>13.045433957456256</v>
      </c>
      <c r="Q407" s="42">
        <f t="shared" si="200"/>
        <v>0.57517235399840516</v>
      </c>
      <c r="R407" s="4">
        <f t="shared" si="201"/>
        <v>360049.78056692961</v>
      </c>
      <c r="S407">
        <f t="shared" si="182"/>
        <v>3.600497805669296E-4</v>
      </c>
      <c r="T407" s="41">
        <f t="shared" si="183"/>
        <v>4.1264358578986066E-4</v>
      </c>
      <c r="U407" s="42">
        <f t="shared" si="202"/>
        <v>0.6427068608009977</v>
      </c>
      <c r="V407" s="42">
        <f t="shared" si="203"/>
        <v>0.99426219346734834</v>
      </c>
      <c r="W407" s="42">
        <f t="shared" si="204"/>
        <v>0.98184662197310368</v>
      </c>
      <c r="X407" s="42">
        <f t="shared" si="205"/>
        <v>1.2415571494244659E-2</v>
      </c>
      <c r="Y407" s="42">
        <f t="shared" si="179"/>
        <v>8.5357610402339943E-3</v>
      </c>
      <c r="Z407" s="10">
        <f t="shared" si="206"/>
        <v>20.685553669507037</v>
      </c>
      <c r="AA407">
        <f t="shared" si="184"/>
        <v>6479087.0663665356</v>
      </c>
      <c r="AB407" s="10">
        <f t="shared" si="185"/>
        <v>6.4790870663665352</v>
      </c>
      <c r="AC407" s="10">
        <f t="shared" si="186"/>
        <v>6.3780870663665352</v>
      </c>
      <c r="AD407" s="3">
        <f t="shared" si="187"/>
        <v>925.03075654336988</v>
      </c>
      <c r="AI407" s="94">
        <f t="shared" si="188"/>
        <v>0.98184662197310368</v>
      </c>
    </row>
    <row r="408" spans="2:35">
      <c r="B408" s="39">
        <f t="shared" si="189"/>
        <v>380</v>
      </c>
      <c r="C408" s="42">
        <f t="shared" si="190"/>
        <v>7.153477218224773</v>
      </c>
      <c r="D408" s="10">
        <f t="shared" si="191"/>
        <v>8.5465227817752485</v>
      </c>
      <c r="E408" s="40">
        <f t="shared" si="192"/>
        <v>29.306954436449502</v>
      </c>
      <c r="F408" s="40">
        <f t="shared" si="193"/>
        <v>46.4</v>
      </c>
      <c r="G408" s="3">
        <f t="shared" si="194"/>
        <v>353.46522781774979</v>
      </c>
      <c r="H408" s="3">
        <f t="shared" si="195"/>
        <v>134.69012151470801</v>
      </c>
      <c r="I408">
        <f t="shared" si="180"/>
        <v>1.3469012151470802E-4</v>
      </c>
      <c r="J408" s="4">
        <f t="shared" si="196"/>
        <v>681.87292951281393</v>
      </c>
      <c r="K408" s="40">
        <f t="shared" si="197"/>
        <v>5.0625311035772889</v>
      </c>
      <c r="L408" s="40">
        <f t="shared" si="181"/>
        <v>0.93746889642271114</v>
      </c>
      <c r="M408" s="10">
        <f t="shared" si="198"/>
        <v>6.4790870663665352</v>
      </c>
      <c r="N408" s="10">
        <f t="shared" si="177"/>
        <v>17.20418640980624</v>
      </c>
      <c r="O408" s="10">
        <f t="shared" si="178"/>
        <v>-0.14810000000000001</v>
      </c>
      <c r="P408" s="10">
        <f t="shared" si="199"/>
        <v>13.04514598037437</v>
      </c>
      <c r="Q408" s="42">
        <f t="shared" si="200"/>
        <v>0.5766154148944872</v>
      </c>
      <c r="R408" s="4">
        <f t="shared" si="201"/>
        <v>359245.88627000095</v>
      </c>
      <c r="S408">
        <f t="shared" si="182"/>
        <v>3.5924588627000097E-4</v>
      </c>
      <c r="T408" s="41">
        <f t="shared" si="183"/>
        <v>4.1344748008678928E-4</v>
      </c>
      <c r="U408" s="42">
        <f t="shared" si="202"/>
        <v>0.64127186928626523</v>
      </c>
      <c r="V408" s="42">
        <f t="shared" si="203"/>
        <v>0.9944081491145168</v>
      </c>
      <c r="W408" s="42">
        <f t="shared" si="204"/>
        <v>0.98199530094409881</v>
      </c>
      <c r="X408" s="42">
        <f t="shared" si="205"/>
        <v>1.2412848170417989E-2</v>
      </c>
      <c r="Y408" s="42">
        <f t="shared" si="179"/>
        <v>8.5536735360377276E-3</v>
      </c>
      <c r="Z408" s="10">
        <f t="shared" si="206"/>
        <v>20.688658047310323</v>
      </c>
      <c r="AA408">
        <f t="shared" si="184"/>
        <v>6480044.255728378</v>
      </c>
      <c r="AB408" s="10">
        <f t="shared" si="185"/>
        <v>6.4800442557283784</v>
      </c>
      <c r="AC408" s="10">
        <f t="shared" si="186"/>
        <v>6.3790442557283784</v>
      </c>
      <c r="AD408" s="3">
        <f t="shared" si="187"/>
        <v>925.16958023616792</v>
      </c>
      <c r="AI408" s="94">
        <f t="shared" si="188"/>
        <v>0.98199530094409881</v>
      </c>
    </row>
    <row r="409" spans="2:35">
      <c r="B409" s="39">
        <f t="shared" si="189"/>
        <v>381</v>
      </c>
      <c r="C409" s="42">
        <f t="shared" si="190"/>
        <v>7.1723021582727329</v>
      </c>
      <c r="D409" s="10">
        <f t="shared" si="191"/>
        <v>8.5276978417272886</v>
      </c>
      <c r="E409" s="40">
        <f t="shared" si="192"/>
        <v>29.344604316545421</v>
      </c>
      <c r="F409" s="40">
        <f t="shared" si="193"/>
        <v>46.4</v>
      </c>
      <c r="G409" s="3">
        <f t="shared" si="194"/>
        <v>353.27697841727019</v>
      </c>
      <c r="H409" s="3">
        <f t="shared" si="195"/>
        <v>134.69012151470801</v>
      </c>
      <c r="I409">
        <f t="shared" si="180"/>
        <v>1.3469012151470802E-4</v>
      </c>
      <c r="J409" s="4">
        <f t="shared" si="196"/>
        <v>683.60726470811971</v>
      </c>
      <c r="K409" s="40">
        <f t="shared" si="197"/>
        <v>5.075407587582216</v>
      </c>
      <c r="L409" s="40">
        <f t="shared" si="181"/>
        <v>0.924592412417784</v>
      </c>
      <c r="M409" s="10">
        <f t="shared" si="198"/>
        <v>6.4800442557283784</v>
      </c>
      <c r="N409" s="10">
        <f t="shared" si="177"/>
        <v>17.20418640980624</v>
      </c>
      <c r="O409" s="10">
        <f t="shared" si="178"/>
        <v>-0.14810000000000001</v>
      </c>
      <c r="P409" s="10">
        <f t="shared" si="199"/>
        <v>13.04486058218072</v>
      </c>
      <c r="Q409" s="42">
        <f t="shared" si="200"/>
        <v>0.57805850736215791</v>
      </c>
      <c r="R409" s="4">
        <f t="shared" si="201"/>
        <v>358441.85749453621</v>
      </c>
      <c r="S409">
        <f t="shared" si="182"/>
        <v>3.5844185749453619E-4</v>
      </c>
      <c r="T409" s="41">
        <f t="shared" si="183"/>
        <v>4.1425150886225407E-4</v>
      </c>
      <c r="U409" s="42">
        <f t="shared" si="202"/>
        <v>0.63983663772062194</v>
      </c>
      <c r="V409" s="42">
        <f t="shared" si="203"/>
        <v>0.99455273850877235</v>
      </c>
      <c r="W409" s="42">
        <f t="shared" si="204"/>
        <v>0.98214267357254725</v>
      </c>
      <c r="X409" s="42">
        <f t="shared" si="205"/>
        <v>1.2410064936225096E-2</v>
      </c>
      <c r="Y409" s="42">
        <f t="shared" si="179"/>
        <v>8.571582407270498E-3</v>
      </c>
      <c r="Z409" s="10">
        <f t="shared" si="206"/>
        <v>20.691734909578084</v>
      </c>
      <c r="AA409">
        <f t="shared" si="184"/>
        <v>6480992.9610784268</v>
      </c>
      <c r="AB409" s="10">
        <f t="shared" si="185"/>
        <v>6.4809929610784272</v>
      </c>
      <c r="AC409" s="10">
        <f t="shared" si="186"/>
        <v>6.3799929610784272</v>
      </c>
      <c r="AD409" s="3">
        <f t="shared" si="187"/>
        <v>925.30717347040274</v>
      </c>
      <c r="AI409" s="94">
        <f t="shared" si="188"/>
        <v>0.98214267357254725</v>
      </c>
    </row>
    <row r="410" spans="2:35">
      <c r="B410" s="39">
        <f t="shared" si="189"/>
        <v>382</v>
      </c>
      <c r="C410" s="42">
        <f t="shared" si="190"/>
        <v>7.1911270983206927</v>
      </c>
      <c r="D410" s="10">
        <f t="shared" si="191"/>
        <v>8.5088729016793287</v>
      </c>
      <c r="E410" s="40">
        <f t="shared" si="192"/>
        <v>29.382254196641341</v>
      </c>
      <c r="F410" s="40">
        <f t="shared" si="193"/>
        <v>46.4</v>
      </c>
      <c r="G410" s="3">
        <f t="shared" si="194"/>
        <v>353.08872901679058</v>
      </c>
      <c r="H410" s="3">
        <f t="shared" si="195"/>
        <v>134.69012151470801</v>
      </c>
      <c r="I410">
        <f t="shared" si="180"/>
        <v>1.3469012151470802E-4</v>
      </c>
      <c r="J410" s="4">
        <f t="shared" si="196"/>
        <v>685.34382652837905</v>
      </c>
      <c r="K410" s="40">
        <f t="shared" si="197"/>
        <v>5.0883006030515778</v>
      </c>
      <c r="L410" s="40">
        <f t="shared" si="181"/>
        <v>0.91169939694842217</v>
      </c>
      <c r="M410" s="10">
        <f t="shared" si="198"/>
        <v>6.4809929610784272</v>
      </c>
      <c r="N410" s="10">
        <f t="shared" si="177"/>
        <v>17.20418640980624</v>
      </c>
      <c r="O410" s="10">
        <f t="shared" si="178"/>
        <v>-0.14810000000000001</v>
      </c>
      <c r="P410" s="10">
        <f t="shared" si="199"/>
        <v>13.0445777613582</v>
      </c>
      <c r="Q410" s="42">
        <f t="shared" si="200"/>
        <v>0.57950163111766384</v>
      </c>
      <c r="R410" s="4">
        <f t="shared" si="201"/>
        <v>357637.69549801812</v>
      </c>
      <c r="S410">
        <f t="shared" si="182"/>
        <v>3.5763769549801812E-4</v>
      </c>
      <c r="T410" s="41">
        <f t="shared" si="183"/>
        <v>4.1505567085877213E-4</v>
      </c>
      <c r="U410" s="42">
        <f t="shared" si="202"/>
        <v>0.63840116834873728</v>
      </c>
      <c r="V410" s="42">
        <f t="shared" si="203"/>
        <v>0.99469596173435171</v>
      </c>
      <c r="W410" s="42">
        <f t="shared" si="204"/>
        <v>0.98228873996926369</v>
      </c>
      <c r="X410" s="42">
        <f t="shared" si="205"/>
        <v>1.2407221765088017E-2</v>
      </c>
      <c r="Y410" s="42">
        <f t="shared" si="179"/>
        <v>8.5894875637395271E-3</v>
      </c>
      <c r="Z410" s="10">
        <f t="shared" si="206"/>
        <v>20.694784258621073</v>
      </c>
      <c r="AA410">
        <f t="shared" si="184"/>
        <v>6481933.1831291718</v>
      </c>
      <c r="AB410" s="10">
        <f t="shared" si="185"/>
        <v>6.481933183129172</v>
      </c>
      <c r="AC410" s="10">
        <f t="shared" si="186"/>
        <v>6.380933183129172</v>
      </c>
      <c r="AD410" s="3">
        <f t="shared" si="187"/>
        <v>925.44353634940853</v>
      </c>
      <c r="AI410" s="94">
        <f t="shared" si="188"/>
        <v>0.98228873996926369</v>
      </c>
    </row>
    <row r="411" spans="2:35">
      <c r="B411" s="39">
        <f t="shared" si="189"/>
        <v>383</v>
      </c>
      <c r="C411" s="42">
        <f t="shared" si="190"/>
        <v>7.2099520383686526</v>
      </c>
      <c r="D411" s="10">
        <f t="shared" si="191"/>
        <v>8.4900479616313689</v>
      </c>
      <c r="E411" s="40">
        <f t="shared" si="192"/>
        <v>29.419904076737261</v>
      </c>
      <c r="F411" s="40">
        <f t="shared" si="193"/>
        <v>46.4</v>
      </c>
      <c r="G411" s="3">
        <f t="shared" si="194"/>
        <v>352.90047961631097</v>
      </c>
      <c r="H411" s="3">
        <f t="shared" si="195"/>
        <v>134.69012151470801</v>
      </c>
      <c r="I411">
        <f t="shared" si="180"/>
        <v>1.3469012151470802E-4</v>
      </c>
      <c r="J411" s="4">
        <f t="shared" si="196"/>
        <v>687.08261497359229</v>
      </c>
      <c r="K411" s="40">
        <f t="shared" si="197"/>
        <v>5.101210149985377</v>
      </c>
      <c r="L411" s="40">
        <f t="shared" si="181"/>
        <v>0.89878985001462297</v>
      </c>
      <c r="M411" s="10">
        <f t="shared" si="198"/>
        <v>6.481933183129172</v>
      </c>
      <c r="N411" s="10">
        <f t="shared" si="177"/>
        <v>17.20418640980624</v>
      </c>
      <c r="O411" s="10">
        <f t="shared" si="178"/>
        <v>-0.14810000000000001</v>
      </c>
      <c r="P411" s="10">
        <f t="shared" si="199"/>
        <v>13.044297516404241</v>
      </c>
      <c r="Q411" s="42">
        <f t="shared" si="200"/>
        <v>0.58094478587738063</v>
      </c>
      <c r="R411" s="4">
        <f t="shared" si="201"/>
        <v>356833.40153792902</v>
      </c>
      <c r="S411">
        <f t="shared" si="182"/>
        <v>3.5683340153792902E-4</v>
      </c>
      <c r="T411" s="41">
        <f t="shared" si="183"/>
        <v>4.1585996481886123E-4</v>
      </c>
      <c r="U411" s="42">
        <f t="shared" si="202"/>
        <v>0.63696546341528026</v>
      </c>
      <c r="V411" s="42">
        <f t="shared" si="203"/>
        <v>0.99483781887589273</v>
      </c>
      <c r="W411" s="42">
        <f t="shared" si="204"/>
        <v>0.98243350024394616</v>
      </c>
      <c r="X411" s="42">
        <f t="shared" si="205"/>
        <v>1.2404318631946576E-2</v>
      </c>
      <c r="Y411" s="42">
        <f t="shared" si="179"/>
        <v>8.6073889152142643E-3</v>
      </c>
      <c r="Z411" s="10">
        <f t="shared" si="206"/>
        <v>20.697806096731238</v>
      </c>
      <c r="AA411">
        <f t="shared" si="184"/>
        <v>6482864.9225872988</v>
      </c>
      <c r="AB411" s="10">
        <f t="shared" si="185"/>
        <v>6.4828649225872992</v>
      </c>
      <c r="AC411" s="10">
        <f t="shared" si="186"/>
        <v>6.3818649225872992</v>
      </c>
      <c r="AD411" s="3">
        <f t="shared" si="187"/>
        <v>925.57866897567783</v>
      </c>
      <c r="AI411" s="94">
        <f t="shared" si="188"/>
        <v>0.98243350024394616</v>
      </c>
    </row>
    <row r="412" spans="2:35">
      <c r="B412" s="39">
        <f t="shared" si="189"/>
        <v>384</v>
      </c>
      <c r="C412" s="42">
        <f t="shared" si="190"/>
        <v>7.2287769784166125</v>
      </c>
      <c r="D412" s="10">
        <f t="shared" si="191"/>
        <v>8.471223021583409</v>
      </c>
      <c r="E412" s="40">
        <f t="shared" si="192"/>
        <v>29.457553956833181</v>
      </c>
      <c r="F412" s="40">
        <f t="shared" si="193"/>
        <v>46.4</v>
      </c>
      <c r="G412" s="3">
        <f t="shared" si="194"/>
        <v>352.71223021583137</v>
      </c>
      <c r="H412" s="3">
        <f t="shared" si="195"/>
        <v>134.69012151470801</v>
      </c>
      <c r="I412">
        <f t="shared" si="180"/>
        <v>1.3469012151470802E-4</v>
      </c>
      <c r="J412" s="4">
        <f t="shared" si="196"/>
        <v>688.82363004375907</v>
      </c>
      <c r="K412" s="40">
        <f t="shared" si="197"/>
        <v>5.1141362283836109</v>
      </c>
      <c r="L412" s="40">
        <f t="shared" si="181"/>
        <v>0.88586377161638907</v>
      </c>
      <c r="M412" s="10">
        <f t="shared" si="198"/>
        <v>6.4828649225872992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17.20418640980624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-0.14810000000000001</v>
      </c>
      <c r="P412" s="10">
        <f t="shared" si="199"/>
        <v>13.044019845830336</v>
      </c>
      <c r="Q412" s="42">
        <f t="shared" si="200"/>
        <v>0.58238797135781195</v>
      </c>
      <c r="R412" s="4">
        <f t="shared" si="201"/>
        <v>356028.97687175142</v>
      </c>
      <c r="S412">
        <f t="shared" si="182"/>
        <v>3.5602897687175145E-4</v>
      </c>
      <c r="T412" s="41">
        <f t="shared" si="183"/>
        <v>4.1666438948503881E-4</v>
      </c>
      <c r="U412" s="42">
        <f t="shared" si="202"/>
        <v>0.6355295251649199</v>
      </c>
      <c r="V412" s="42">
        <f t="shared" si="203"/>
        <v>0.99497831001682169</v>
      </c>
      <c r="W412" s="42">
        <f t="shared" si="204"/>
        <v>0.9825769545053985</v>
      </c>
      <c r="X412" s="42">
        <f t="shared" si="205"/>
        <v>1.2401355511423184E-2</v>
      </c>
      <c r="Y412" s="42">
        <f t="shared" si="179"/>
        <v>8.6252863714260178E-3</v>
      </c>
      <c r="Z412" s="10">
        <f t="shared" si="206"/>
        <v>20.700800426180233</v>
      </c>
      <c r="AA412">
        <f t="shared" si="184"/>
        <v>6483788.1801532414</v>
      </c>
      <c r="AB412" s="10">
        <f t="shared" si="185"/>
        <v>6.4837881801532413</v>
      </c>
      <c r="AC412" s="10">
        <f t="shared" si="186"/>
        <v>6.3827881801532413</v>
      </c>
      <c r="AD412" s="3">
        <f t="shared" si="187"/>
        <v>925.71257145079642</v>
      </c>
      <c r="AI412" s="94">
        <f t="shared" si="188"/>
        <v>0.9825769545053985</v>
      </c>
    </row>
    <row r="413" spans="2:35">
      <c r="B413" s="39">
        <f t="shared" si="189"/>
        <v>385</v>
      </c>
      <c r="C413" s="42">
        <f t="shared" si="190"/>
        <v>7.2476019184645724</v>
      </c>
      <c r="D413" s="10">
        <f t="shared" si="191"/>
        <v>8.4523980815354491</v>
      </c>
      <c r="E413" s="40">
        <f t="shared" si="192"/>
        <v>29.4952038369291</v>
      </c>
      <c r="F413" s="40">
        <f t="shared" si="193"/>
        <v>46.4</v>
      </c>
      <c r="G413" s="3">
        <f t="shared" si="194"/>
        <v>352.52398081535176</v>
      </c>
      <c r="H413" s="3">
        <f t="shared" si="195"/>
        <v>134.69012151470801</v>
      </c>
      <c r="I413">
        <f t="shared" si="180"/>
        <v>1.3469012151470802E-4</v>
      </c>
      <c r="J413" s="4">
        <f t="shared" si="196"/>
        <v>690.56687173888008</v>
      </c>
      <c r="K413" s="40">
        <f t="shared" si="197"/>
        <v>5.1270788382462849</v>
      </c>
      <c r="L413" s="40">
        <f t="shared" si="181"/>
        <v>0.87292116175371515</v>
      </c>
      <c r="M413" s="10">
        <f t="shared" si="198"/>
        <v>6.4837881801532413</v>
      </c>
      <c r="N413" s="10">
        <f t="shared" si="207"/>
        <v>17.20418640980624</v>
      </c>
      <c r="O413" s="10">
        <f t="shared" si="208"/>
        <v>-0.14810000000000001</v>
      </c>
      <c r="P413" s="10">
        <f t="shared" si="199"/>
        <v>13.043744748162178</v>
      </c>
      <c r="Q413" s="42">
        <f t="shared" si="200"/>
        <v>0.58383118727558836</v>
      </c>
      <c r="R413" s="4">
        <f t="shared" si="201"/>
        <v>355224.4227569676</v>
      </c>
      <c r="S413">
        <f t="shared" si="182"/>
        <v>3.5522442275696758E-4</v>
      </c>
      <c r="T413" s="41">
        <f t="shared" si="183"/>
        <v>4.1746894359982268E-4</v>
      </c>
      <c r="U413" s="42">
        <f t="shared" si="202"/>
        <v>0.63409335584232507</v>
      </c>
      <c r="V413" s="42">
        <f t="shared" si="203"/>
        <v>0.99511743523974006</v>
      </c>
      <c r="W413" s="42">
        <f t="shared" si="204"/>
        <v>0.98271910286146247</v>
      </c>
      <c r="X413" s="42">
        <f t="shared" si="205"/>
        <v>1.2398332378277588E-2</v>
      </c>
      <c r="Y413" s="42">
        <f t="shared" si="179"/>
        <v>8.6431798420682302E-3</v>
      </c>
      <c r="Z413" s="10">
        <f t="shared" si="206"/>
        <v>20.7037672492194</v>
      </c>
      <c r="AA413">
        <f t="shared" si="184"/>
        <v>6484702.9565211665</v>
      </c>
      <c r="AB413" s="10">
        <f t="shared" si="185"/>
        <v>6.4847029565211667</v>
      </c>
      <c r="AC413" s="10">
        <f t="shared" si="186"/>
        <v>6.3837029565211667</v>
      </c>
      <c r="AD413" s="3">
        <f t="shared" si="187"/>
        <v>925.84524387544116</v>
      </c>
      <c r="AI413" s="94">
        <f t="shared" si="188"/>
        <v>0.98271910286146247</v>
      </c>
    </row>
    <row r="414" spans="2:35">
      <c r="B414" s="39">
        <f t="shared" si="189"/>
        <v>386</v>
      </c>
      <c r="C414" s="42">
        <f t="shared" si="190"/>
        <v>7.2664268585125322</v>
      </c>
      <c r="D414" s="10">
        <f t="shared" si="191"/>
        <v>8.4335731414874893</v>
      </c>
      <c r="E414" s="40">
        <f t="shared" si="192"/>
        <v>29.53285371702502</v>
      </c>
      <c r="F414" s="40">
        <f t="shared" si="193"/>
        <v>46.4</v>
      </c>
      <c r="G414" s="3">
        <f t="shared" si="194"/>
        <v>352.33573141487216</v>
      </c>
      <c r="H414" s="3">
        <f t="shared" si="195"/>
        <v>134.69012151470801</v>
      </c>
      <c r="I414">
        <f t="shared" si="180"/>
        <v>1.3469012151470802E-4</v>
      </c>
      <c r="J414" s="4">
        <f t="shared" si="196"/>
        <v>692.31234005895453</v>
      </c>
      <c r="K414" s="40">
        <f t="shared" si="197"/>
        <v>5.1400379795733926</v>
      </c>
      <c r="L414" s="40">
        <f t="shared" si="181"/>
        <v>0.85996202042660741</v>
      </c>
      <c r="M414" s="10">
        <f t="shared" si="198"/>
        <v>6.4847029565211667</v>
      </c>
      <c r="N414" s="10">
        <f t="shared" si="207"/>
        <v>17.20418640980624</v>
      </c>
      <c r="O414" s="10">
        <f t="shared" si="208"/>
        <v>-0.14810000000000001</v>
      </c>
      <c r="P414" s="10">
        <f t="shared" si="199"/>
        <v>13.043472221939609</v>
      </c>
      <c r="Q414" s="42">
        <f t="shared" si="200"/>
        <v>0.58527443334746609</v>
      </c>
      <c r="R414" s="4">
        <f t="shared" si="201"/>
        <v>354419.74045106012</v>
      </c>
      <c r="S414">
        <f t="shared" si="182"/>
        <v>3.5441974045106014E-4</v>
      </c>
      <c r="T414" s="41">
        <f t="shared" si="183"/>
        <v>4.1827362590573012E-4</v>
      </c>
      <c r="U414" s="42">
        <f t="shared" si="202"/>
        <v>0.6326569576921649</v>
      </c>
      <c r="V414" s="42">
        <f t="shared" si="203"/>
        <v>0.99525519462619549</v>
      </c>
      <c r="W414" s="42">
        <f t="shared" si="204"/>
        <v>0.98285994541901467</v>
      </c>
      <c r="X414" s="42">
        <f t="shared" si="205"/>
        <v>1.2395249207180825E-2</v>
      </c>
      <c r="Y414" s="42">
        <f t="shared" ref="Y414:Y477" si="209">IF((X414*(Q414-Q413)+Y413)&lt;0,0,X414*(Q414-Q413)+Y413)</f>
        <v>8.6610692367964388E-3</v>
      </c>
      <c r="Z414" s="10">
        <f t="shared" si="206"/>
        <v>20.706706568079092</v>
      </c>
      <c r="AA414">
        <f t="shared" si="184"/>
        <v>6485609.2523787711</v>
      </c>
      <c r="AB414" s="10">
        <f t="shared" si="185"/>
        <v>6.4856092523787714</v>
      </c>
      <c r="AC414" s="10">
        <f t="shared" si="186"/>
        <v>6.3846092523787714</v>
      </c>
      <c r="AD414" s="3">
        <f t="shared" si="187"/>
        <v>925.97668634935042</v>
      </c>
      <c r="AI414" s="94">
        <f t="shared" si="188"/>
        <v>0.98285994541901467</v>
      </c>
    </row>
    <row r="415" spans="2:35">
      <c r="B415" s="39">
        <f t="shared" si="189"/>
        <v>387</v>
      </c>
      <c r="C415" s="42">
        <f t="shared" si="190"/>
        <v>7.2852517985604921</v>
      </c>
      <c r="D415" s="10">
        <f t="shared" si="191"/>
        <v>8.4147482014395294</v>
      </c>
      <c r="E415" s="40">
        <f t="shared" si="192"/>
        <v>29.57050359712094</v>
      </c>
      <c r="F415" s="40">
        <f t="shared" si="193"/>
        <v>46.4</v>
      </c>
      <c r="G415" s="3">
        <f t="shared" si="194"/>
        <v>352.14748201439255</v>
      </c>
      <c r="H415" s="3">
        <f t="shared" si="195"/>
        <v>134.69012151470801</v>
      </c>
      <c r="I415">
        <f t="shared" si="180"/>
        <v>1.3469012151470802E-4</v>
      </c>
      <c r="J415" s="4">
        <f t="shared" si="196"/>
        <v>694.0600350039831</v>
      </c>
      <c r="K415" s="40">
        <f t="shared" si="197"/>
        <v>5.1530136523649404</v>
      </c>
      <c r="L415" s="40">
        <f t="shared" si="181"/>
        <v>0.84698634763505964</v>
      </c>
      <c r="M415" s="10">
        <f t="shared" si="198"/>
        <v>6.4856092523787714</v>
      </c>
      <c r="N415" s="10">
        <f t="shared" si="207"/>
        <v>17.20418640980624</v>
      </c>
      <c r="O415" s="10">
        <f t="shared" si="208"/>
        <v>-0.14810000000000001</v>
      </c>
      <c r="P415" s="10">
        <f t="shared" si="199"/>
        <v>13.043202265716687</v>
      </c>
      <c r="Q415" s="42">
        <f t="shared" si="200"/>
        <v>0.58671770929032563</v>
      </c>
      <c r="R415" s="4">
        <f t="shared" si="201"/>
        <v>353614.93121151137</v>
      </c>
      <c r="S415">
        <f t="shared" si="182"/>
        <v>3.5361493121151136E-4</v>
      </c>
      <c r="T415" s="41">
        <f t="shared" si="183"/>
        <v>4.1907843514527889E-4</v>
      </c>
      <c r="U415" s="42">
        <f t="shared" si="202"/>
        <v>0.6312203329591084</v>
      </c>
      <c r="V415" s="42">
        <f t="shared" si="203"/>
        <v>0.99539158825729845</v>
      </c>
      <c r="W415" s="42">
        <f t="shared" si="204"/>
        <v>0.98299948228393552</v>
      </c>
      <c r="X415" s="42">
        <f t="shared" si="205"/>
        <v>1.2392105973362932E-2</v>
      </c>
      <c r="Y415" s="42">
        <f t="shared" si="209"/>
        <v>8.6789544652291599E-3</v>
      </c>
      <c r="Z415" s="10">
        <f t="shared" si="206"/>
        <v>20.709618384970081</v>
      </c>
      <c r="AA415">
        <f t="shared" si="184"/>
        <v>6486507.0684077134</v>
      </c>
      <c r="AB415" s="10">
        <f t="shared" si="185"/>
        <v>6.4865070684077137</v>
      </c>
      <c r="AC415" s="10">
        <f t="shared" si="186"/>
        <v>6.3855070684077138</v>
      </c>
      <c r="AD415" s="3">
        <f t="shared" si="187"/>
        <v>926.10689897138695</v>
      </c>
      <c r="AI415" s="94">
        <f t="shared" si="188"/>
        <v>0.98299948228393552</v>
      </c>
    </row>
    <row r="416" spans="2:35">
      <c r="B416" s="39">
        <f t="shared" si="189"/>
        <v>388</v>
      </c>
      <c r="C416" s="42">
        <f t="shared" si="190"/>
        <v>7.304076738608452</v>
      </c>
      <c r="D416" s="10">
        <f t="shared" si="191"/>
        <v>8.3959232613915695</v>
      </c>
      <c r="E416" s="40">
        <f t="shared" si="192"/>
        <v>29.60815347721686</v>
      </c>
      <c r="F416" s="40">
        <f t="shared" si="193"/>
        <v>46.4</v>
      </c>
      <c r="G416" s="3">
        <f t="shared" si="194"/>
        <v>351.95923261391295</v>
      </c>
      <c r="H416" s="3">
        <f t="shared" si="195"/>
        <v>134.69012151470801</v>
      </c>
      <c r="I416">
        <f t="shared" si="180"/>
        <v>1.3469012151470802E-4</v>
      </c>
      <c r="J416" s="4">
        <f t="shared" si="196"/>
        <v>695.80995657396511</v>
      </c>
      <c r="K416" s="40">
        <f t="shared" si="197"/>
        <v>5.166005856620921</v>
      </c>
      <c r="L416" s="40">
        <f t="shared" si="181"/>
        <v>0.83399414337907896</v>
      </c>
      <c r="M416" s="10">
        <f t="shared" si="198"/>
        <v>6.4865070684077137</v>
      </c>
      <c r="N416" s="10">
        <f t="shared" si="207"/>
        <v>17.20418640980624</v>
      </c>
      <c r="O416" s="10">
        <f t="shared" si="208"/>
        <v>-0.14810000000000001</v>
      </c>
      <c r="P416" s="10">
        <f t="shared" si="199"/>
        <v>13.042934878061514</v>
      </c>
      <c r="Q416" s="42">
        <f t="shared" si="200"/>
        <v>0.58816101482117089</v>
      </c>
      <c r="R416" s="4">
        <f t="shared" si="201"/>
        <v>352809.99629580387</v>
      </c>
      <c r="S416">
        <f t="shared" si="182"/>
        <v>3.5280999629580388E-4</v>
      </c>
      <c r="T416" s="41">
        <f t="shared" si="183"/>
        <v>4.1988337006098638E-4</v>
      </c>
      <c r="U416" s="42">
        <f t="shared" si="202"/>
        <v>0.62978348388782468</v>
      </c>
      <c r="V416" s="42">
        <f t="shared" si="203"/>
        <v>0.99552661621288019</v>
      </c>
      <c r="W416" s="42">
        <f t="shared" si="204"/>
        <v>0.98313771356117574</v>
      </c>
      <c r="X416" s="42">
        <f t="shared" si="205"/>
        <v>1.2388902651704448E-2</v>
      </c>
      <c r="Y416" s="42">
        <f t="shared" si="209"/>
        <v>8.6968354369474678E-3</v>
      </c>
      <c r="Z416" s="10">
        <f t="shared" si="206"/>
        <v>20.712502702081977</v>
      </c>
      <c r="AA416">
        <f t="shared" si="184"/>
        <v>6487396.4052831288</v>
      </c>
      <c r="AB416" s="10">
        <f t="shared" si="185"/>
        <v>6.4873964052831292</v>
      </c>
      <c r="AC416" s="10">
        <f t="shared" si="186"/>
        <v>6.3863964052831292</v>
      </c>
      <c r="AD416" s="3">
        <f t="shared" si="187"/>
        <v>926.23588183946754</v>
      </c>
      <c r="AI416" s="94">
        <f t="shared" si="188"/>
        <v>0.98313771356117574</v>
      </c>
    </row>
    <row r="417" spans="2:35">
      <c r="B417" s="39">
        <f t="shared" si="189"/>
        <v>389</v>
      </c>
      <c r="C417" s="42">
        <f t="shared" si="190"/>
        <v>7.3229016786564118</v>
      </c>
      <c r="D417" s="10">
        <f t="shared" si="191"/>
        <v>8.3770983213436097</v>
      </c>
      <c r="E417" s="40">
        <f t="shared" si="192"/>
        <v>29.645803357312779</v>
      </c>
      <c r="F417" s="40">
        <f t="shared" si="193"/>
        <v>46.4</v>
      </c>
      <c r="G417" s="3">
        <f t="shared" si="194"/>
        <v>351.77098321343334</v>
      </c>
      <c r="H417" s="3">
        <f t="shared" si="195"/>
        <v>134.69012151470801</v>
      </c>
      <c r="I417">
        <f t="shared" si="180"/>
        <v>1.3469012151470802E-4</v>
      </c>
      <c r="J417" s="4">
        <f t="shared" si="196"/>
        <v>697.56210476890112</v>
      </c>
      <c r="K417" s="40">
        <f t="shared" si="197"/>
        <v>5.1790145923413409</v>
      </c>
      <c r="L417" s="40">
        <f t="shared" si="181"/>
        <v>0.82098540765865913</v>
      </c>
      <c r="M417" s="10">
        <f t="shared" si="198"/>
        <v>6.4873964052831292</v>
      </c>
      <c r="N417" s="10">
        <f t="shared" si="207"/>
        <v>17.20418640980624</v>
      </c>
      <c r="O417" s="10">
        <f t="shared" si="208"/>
        <v>-0.14810000000000001</v>
      </c>
      <c r="P417" s="10">
        <f t="shared" si="199"/>
        <v>13.042670057556375</v>
      </c>
      <c r="Q417" s="42">
        <f t="shared" si="200"/>
        <v>0.5896043496571276</v>
      </c>
      <c r="R417" s="4">
        <f t="shared" si="201"/>
        <v>352004.93696141994</v>
      </c>
      <c r="S417">
        <f t="shared" si="182"/>
        <v>3.5200493696141996E-4</v>
      </c>
      <c r="T417" s="41">
        <f t="shared" si="183"/>
        <v>4.2068842939537029E-4</v>
      </c>
      <c r="U417" s="42">
        <f t="shared" si="202"/>
        <v>0.62834641272298275</v>
      </c>
      <c r="V417" s="42">
        <f t="shared" si="203"/>
        <v>0.99566027857241501</v>
      </c>
      <c r="W417" s="42">
        <f t="shared" si="204"/>
        <v>0.98327463935468207</v>
      </c>
      <c r="X417" s="42">
        <f t="shared" si="205"/>
        <v>1.2385639217732947E-2</v>
      </c>
      <c r="Y417" s="42">
        <f t="shared" si="209"/>
        <v>8.7147120614960126E-3</v>
      </c>
      <c r="Z417" s="10">
        <f t="shared" si="206"/>
        <v>20.715359521584976</v>
      </c>
      <c r="AA417">
        <f t="shared" si="184"/>
        <v>6488277.2636741651</v>
      </c>
      <c r="AB417" s="10">
        <f t="shared" si="185"/>
        <v>6.4882772636741652</v>
      </c>
      <c r="AC417" s="10">
        <f t="shared" si="186"/>
        <v>6.3872772636741653</v>
      </c>
      <c r="AD417" s="3">
        <f t="shared" si="187"/>
        <v>926.36363505064037</v>
      </c>
      <c r="AI417" s="94">
        <f t="shared" si="188"/>
        <v>0.98327463935468207</v>
      </c>
    </row>
    <row r="418" spans="2:35">
      <c r="B418" s="39">
        <f t="shared" si="189"/>
        <v>390</v>
      </c>
      <c r="C418" s="42">
        <f t="shared" si="190"/>
        <v>7.3417266187043717</v>
      </c>
      <c r="D418" s="10">
        <f t="shared" si="191"/>
        <v>8.3582733812956498</v>
      </c>
      <c r="E418" s="40">
        <f t="shared" si="192"/>
        <v>29.683453237408699</v>
      </c>
      <c r="F418" s="40">
        <f t="shared" si="193"/>
        <v>46.4</v>
      </c>
      <c r="G418" s="3">
        <f t="shared" si="194"/>
        <v>351.58273381295373</v>
      </c>
      <c r="H418" s="3">
        <f t="shared" si="195"/>
        <v>134.69012151470801</v>
      </c>
      <c r="I418">
        <f t="shared" si="180"/>
        <v>1.3469012151470802E-4</v>
      </c>
      <c r="J418" s="4">
        <f t="shared" si="196"/>
        <v>699.31647958879103</v>
      </c>
      <c r="K418" s="40">
        <f t="shared" si="197"/>
        <v>5.1920398595261972</v>
      </c>
      <c r="L418" s="40">
        <f t="shared" si="181"/>
        <v>0.80796014047380282</v>
      </c>
      <c r="M418" s="10">
        <f t="shared" si="198"/>
        <v>6.4882772636741652</v>
      </c>
      <c r="N418" s="10">
        <f t="shared" si="207"/>
        <v>17.20418640980624</v>
      </c>
      <c r="O418" s="10">
        <f t="shared" si="208"/>
        <v>-0.14810000000000001</v>
      </c>
      <c r="P418" s="10">
        <f t="shared" si="199"/>
        <v>13.042407802797538</v>
      </c>
      <c r="Q418" s="42">
        <f t="shared" si="200"/>
        <v>0.59104771351544239</v>
      </c>
      <c r="R418" s="4">
        <f t="shared" si="201"/>
        <v>351199.7544658421</v>
      </c>
      <c r="S418">
        <f t="shared" si="182"/>
        <v>3.5119975446584208E-4</v>
      </c>
      <c r="T418" s="41">
        <f t="shared" si="183"/>
        <v>4.2149361189094817E-4</v>
      </c>
      <c r="U418" s="42">
        <f t="shared" si="202"/>
        <v>0.62690912170925139</v>
      </c>
      <c r="V418" s="42">
        <f t="shared" si="203"/>
        <v>0.99579257541440924</v>
      </c>
      <c r="W418" s="42">
        <f t="shared" si="204"/>
        <v>0.98341025976747887</v>
      </c>
      <c r="X418" s="42">
        <f t="shared" si="205"/>
        <v>1.2382315646930375E-2</v>
      </c>
      <c r="Y418" s="42">
        <f t="shared" si="209"/>
        <v>8.7325842483830379E-3</v>
      </c>
      <c r="Z418" s="10">
        <f t="shared" si="206"/>
        <v>20.718188845629278</v>
      </c>
      <c r="AA418">
        <f t="shared" si="184"/>
        <v>6489149.6442438057</v>
      </c>
      <c r="AB418" s="10">
        <f t="shared" si="185"/>
        <v>6.4891496442438052</v>
      </c>
      <c r="AC418" s="10">
        <f t="shared" si="186"/>
        <v>6.3881496442438053</v>
      </c>
      <c r="AD418" s="3">
        <f t="shared" si="187"/>
        <v>926.49015870105961</v>
      </c>
      <c r="AI418" s="94">
        <f t="shared" si="188"/>
        <v>0.98341025976747887</v>
      </c>
    </row>
    <row r="419" spans="2:35">
      <c r="B419" s="39">
        <f t="shared" si="189"/>
        <v>391</v>
      </c>
      <c r="C419" s="42">
        <f t="shared" si="190"/>
        <v>7.3605515587523316</v>
      </c>
      <c r="D419" s="10">
        <f t="shared" si="191"/>
        <v>8.3394484412476899</v>
      </c>
      <c r="E419" s="40">
        <f t="shared" si="192"/>
        <v>29.721103117504619</v>
      </c>
      <c r="F419" s="40">
        <f t="shared" si="193"/>
        <v>46.4</v>
      </c>
      <c r="G419" s="3">
        <f t="shared" si="194"/>
        <v>351.39448441247413</v>
      </c>
      <c r="H419" s="3">
        <f t="shared" si="195"/>
        <v>134.69012151470801</v>
      </c>
      <c r="I419">
        <f t="shared" si="180"/>
        <v>1.3469012151470802E-4</v>
      </c>
      <c r="J419" s="4">
        <f t="shared" si="196"/>
        <v>701.07308103363459</v>
      </c>
      <c r="K419" s="40">
        <f t="shared" si="197"/>
        <v>5.20508165817549</v>
      </c>
      <c r="L419" s="40">
        <f t="shared" si="181"/>
        <v>0.79491834182451004</v>
      </c>
      <c r="M419" s="10">
        <f t="shared" si="198"/>
        <v>6.4891496442438052</v>
      </c>
      <c r="N419" s="10">
        <f t="shared" si="207"/>
        <v>17.20418640980624</v>
      </c>
      <c r="O419" s="10">
        <f t="shared" si="208"/>
        <v>-0.14810000000000001</v>
      </c>
      <c r="P419" s="10">
        <f t="shared" si="199"/>
        <v>13.042148112395306</v>
      </c>
      <c r="Q419" s="42">
        <f t="shared" si="200"/>
        <v>0.59249110611348144</v>
      </c>
      <c r="R419" s="4">
        <f t="shared" si="201"/>
        <v>350394.45006655273</v>
      </c>
      <c r="S419">
        <f t="shared" si="182"/>
        <v>3.5039445006655273E-4</v>
      </c>
      <c r="T419" s="41">
        <f t="shared" si="183"/>
        <v>4.2229891629023752E-4</v>
      </c>
      <c r="U419" s="42">
        <f t="shared" si="202"/>
        <v>0.62547161309130006</v>
      </c>
      <c r="V419" s="42">
        <f t="shared" si="203"/>
        <v>0.99592350681601716</v>
      </c>
      <c r="W419" s="42">
        <f t="shared" si="204"/>
        <v>0.98354457490164171</v>
      </c>
      <c r="X419" s="42">
        <f t="shared" si="205"/>
        <v>1.2378931914375446E-2</v>
      </c>
      <c r="Y419" s="42">
        <f t="shared" si="209"/>
        <v>8.7504519070798776E-3</v>
      </c>
      <c r="Z419" s="10">
        <f t="shared" si="206"/>
        <v>20.720990676343266</v>
      </c>
      <c r="AA419">
        <f t="shared" si="184"/>
        <v>6490013.5476483051</v>
      </c>
      <c r="AB419" s="10">
        <f t="shared" si="185"/>
        <v>6.4900135476483047</v>
      </c>
      <c r="AC419" s="10">
        <f t="shared" si="186"/>
        <v>6.3890135476483048</v>
      </c>
      <c r="AD419" s="3">
        <f t="shared" si="187"/>
        <v>926.61545288590355</v>
      </c>
      <c r="AI419" s="94">
        <f t="shared" si="188"/>
        <v>0.98354457490164171</v>
      </c>
    </row>
    <row r="420" spans="2:35">
      <c r="B420" s="39">
        <f t="shared" si="189"/>
        <v>392</v>
      </c>
      <c r="C420" s="42">
        <f t="shared" si="190"/>
        <v>7.3793764988002915</v>
      </c>
      <c r="D420" s="10">
        <f t="shared" si="191"/>
        <v>8.32062350119973</v>
      </c>
      <c r="E420" s="40">
        <f t="shared" si="192"/>
        <v>29.758752997600538</v>
      </c>
      <c r="F420" s="40">
        <f t="shared" si="193"/>
        <v>46.4</v>
      </c>
      <c r="G420" s="3">
        <f t="shared" si="194"/>
        <v>351.20623501199452</v>
      </c>
      <c r="H420" s="3">
        <f t="shared" si="195"/>
        <v>134.69012151470801</v>
      </c>
      <c r="I420">
        <f t="shared" si="180"/>
        <v>1.3469012151470802E-4</v>
      </c>
      <c r="J420" s="4">
        <f t="shared" si="196"/>
        <v>702.83190910343194</v>
      </c>
      <c r="K420" s="40">
        <f t="shared" si="197"/>
        <v>5.2181399882892192</v>
      </c>
      <c r="L420" s="40">
        <f t="shared" si="181"/>
        <v>0.78186001171078079</v>
      </c>
      <c r="M420" s="10">
        <f t="shared" si="198"/>
        <v>6.4900135476483047</v>
      </c>
      <c r="N420" s="10">
        <f t="shared" si="207"/>
        <v>17.20418640980624</v>
      </c>
      <c r="O420" s="10">
        <f t="shared" si="208"/>
        <v>-0.14810000000000001</v>
      </c>
      <c r="P420" s="10">
        <f t="shared" si="199"/>
        <v>13.041890984974144</v>
      </c>
      <c r="Q420" s="42">
        <f t="shared" si="200"/>
        <v>0.59393452716872941</v>
      </c>
      <c r="R420" s="4">
        <f t="shared" si="201"/>
        <v>349589.02502103435</v>
      </c>
      <c r="S420">
        <f t="shared" si="182"/>
        <v>3.4958902502103437E-4</v>
      </c>
      <c r="T420" s="41">
        <f t="shared" si="183"/>
        <v>4.2310434133575588E-4</v>
      </c>
      <c r="U420" s="42">
        <f t="shared" si="202"/>
        <v>0.62403388911379731</v>
      </c>
      <c r="V420" s="42">
        <f t="shared" si="203"/>
        <v>0.99605307285458222</v>
      </c>
      <c r="W420" s="42">
        <f t="shared" si="204"/>
        <v>0.98367758485821044</v>
      </c>
      <c r="X420" s="42">
        <f t="shared" si="205"/>
        <v>1.2375487996371781E-2</v>
      </c>
      <c r="Y420" s="42">
        <f t="shared" si="209"/>
        <v>8.7683149470228084E-3</v>
      </c>
      <c r="Z420" s="10">
        <f t="shared" si="206"/>
        <v>20.723765015837269</v>
      </c>
      <c r="AA420">
        <f t="shared" si="184"/>
        <v>6490868.9745383523</v>
      </c>
      <c r="AB420" s="10">
        <f t="shared" si="185"/>
        <v>6.4908689745383521</v>
      </c>
      <c r="AC420" s="10">
        <f t="shared" si="186"/>
        <v>6.3898689745383521</v>
      </c>
      <c r="AD420" s="3">
        <f t="shared" si="187"/>
        <v>926.73951769954351</v>
      </c>
      <c r="AI420" s="94">
        <f t="shared" si="188"/>
        <v>0.98367758485821044</v>
      </c>
    </row>
    <row r="421" spans="2:35">
      <c r="B421" s="39">
        <f t="shared" si="189"/>
        <v>393</v>
      </c>
      <c r="C421" s="42">
        <f t="shared" si="190"/>
        <v>7.3982014388482513</v>
      </c>
      <c r="D421" s="10">
        <f t="shared" si="191"/>
        <v>8.3017985611517702</v>
      </c>
      <c r="E421" s="40">
        <f t="shared" si="192"/>
        <v>29.796402877696458</v>
      </c>
      <c r="F421" s="40">
        <f t="shared" si="193"/>
        <v>46.4</v>
      </c>
      <c r="G421" s="3">
        <f t="shared" si="194"/>
        <v>351.01798561151492</v>
      </c>
      <c r="H421" s="3">
        <f t="shared" si="195"/>
        <v>134.69012151470801</v>
      </c>
      <c r="I421">
        <f t="shared" si="180"/>
        <v>1.3469012151470802E-4</v>
      </c>
      <c r="J421" s="4">
        <f t="shared" si="196"/>
        <v>704.59296379818318</v>
      </c>
      <c r="K421" s="40">
        <f t="shared" si="197"/>
        <v>5.2312148498673858</v>
      </c>
      <c r="L421" s="40">
        <f t="shared" si="181"/>
        <v>0.76878515013261417</v>
      </c>
      <c r="M421" s="10">
        <f t="shared" si="198"/>
        <v>6.4908689745383521</v>
      </c>
      <c r="N421" s="10">
        <f t="shared" si="207"/>
        <v>17.20418640980624</v>
      </c>
      <c r="O421" s="10">
        <f t="shared" si="208"/>
        <v>-0.14810000000000001</v>
      </c>
      <c r="P421" s="10">
        <f t="shared" si="199"/>
        <v>13.04163641917232</v>
      </c>
      <c r="Q421" s="42">
        <f t="shared" si="200"/>
        <v>0.59537797639878809</v>
      </c>
      <c r="R421" s="4">
        <f t="shared" si="201"/>
        <v>348783.48058676929</v>
      </c>
      <c r="S421">
        <f t="shared" si="182"/>
        <v>3.487834805867693E-4</v>
      </c>
      <c r="T421" s="41">
        <f t="shared" si="183"/>
        <v>4.2390988577002095E-4</v>
      </c>
      <c r="U421" s="42">
        <f t="shared" si="202"/>
        <v>0.6225959520214126</v>
      </c>
      <c r="V421" s="42">
        <f t="shared" si="203"/>
        <v>0.99618127360548414</v>
      </c>
      <c r="W421" s="42">
        <f t="shared" si="204"/>
        <v>0.98380928973736725</v>
      </c>
      <c r="X421" s="42">
        <f t="shared" si="205"/>
        <v>1.2371983868116887E-2</v>
      </c>
      <c r="Y421" s="42">
        <f t="shared" si="209"/>
        <v>8.7861732776115409E-3</v>
      </c>
      <c r="Z421" s="10">
        <f t="shared" si="206"/>
        <v>20.726511866199328</v>
      </c>
      <c r="AA421">
        <f t="shared" si="184"/>
        <v>6491715.9255577642</v>
      </c>
      <c r="AB421" s="10">
        <f t="shared" si="185"/>
        <v>6.4917159255577639</v>
      </c>
      <c r="AC421" s="10">
        <f t="shared" si="186"/>
        <v>6.3907159255577639</v>
      </c>
      <c r="AD421" s="3">
        <f t="shared" si="187"/>
        <v>926.86235323535379</v>
      </c>
      <c r="AI421" s="94">
        <f t="shared" si="188"/>
        <v>0.98380928973736725</v>
      </c>
    </row>
    <row r="422" spans="2:35">
      <c r="B422" s="39">
        <f t="shared" si="189"/>
        <v>394</v>
      </c>
      <c r="C422" s="42">
        <f t="shared" si="190"/>
        <v>7.4170263788962112</v>
      </c>
      <c r="D422" s="10">
        <f t="shared" si="191"/>
        <v>8.2829736211038103</v>
      </c>
      <c r="E422" s="40">
        <f t="shared" si="192"/>
        <v>29.834052757792378</v>
      </c>
      <c r="F422" s="40">
        <f t="shared" si="193"/>
        <v>46.4</v>
      </c>
      <c r="G422" s="3">
        <f t="shared" si="194"/>
        <v>350.82973621103531</v>
      </c>
      <c r="H422" s="3">
        <f t="shared" si="195"/>
        <v>134.69012151470801</v>
      </c>
      <c r="I422">
        <f t="shared" si="180"/>
        <v>1.3469012151470802E-4</v>
      </c>
      <c r="J422" s="4">
        <f t="shared" si="196"/>
        <v>706.35624511788819</v>
      </c>
      <c r="K422" s="40">
        <f t="shared" si="197"/>
        <v>5.2443062429099889</v>
      </c>
      <c r="L422" s="40">
        <f t="shared" si="181"/>
        <v>0.75569375709001108</v>
      </c>
      <c r="M422" s="10">
        <f t="shared" si="198"/>
        <v>6.4917159255577639</v>
      </c>
      <c r="N422" s="10">
        <f t="shared" si="207"/>
        <v>17.20418640980624</v>
      </c>
      <c r="O422" s="10">
        <f t="shared" si="208"/>
        <v>-0.14810000000000001</v>
      </c>
      <c r="P422" s="10">
        <f t="shared" si="199"/>
        <v>13.041384413642284</v>
      </c>
      <c r="Q422" s="42">
        <f t="shared" si="200"/>
        <v>0.5968214535213755</v>
      </c>
      <c r="R422" s="4">
        <f t="shared" si="201"/>
        <v>347977.81802124006</v>
      </c>
      <c r="S422">
        <f t="shared" si="182"/>
        <v>3.4797781802124007E-4</v>
      </c>
      <c r="T422" s="41">
        <f t="shared" si="183"/>
        <v>4.2471554833555019E-4</v>
      </c>
      <c r="U422" s="42">
        <f t="shared" si="202"/>
        <v>0.62115780405881449</v>
      </c>
      <c r="V422" s="42">
        <f t="shared" si="203"/>
        <v>0.99630810914429635</v>
      </c>
      <c r="W422" s="42">
        <f t="shared" si="204"/>
        <v>0.98393968963823686</v>
      </c>
      <c r="X422" s="42">
        <f t="shared" si="205"/>
        <v>1.2368419506059491E-2</v>
      </c>
      <c r="Y422" s="42">
        <f t="shared" si="209"/>
        <v>8.8040268082111017E-3</v>
      </c>
      <c r="Z422" s="10">
        <f t="shared" si="206"/>
        <v>20.729231229499053</v>
      </c>
      <c r="AA422">
        <f t="shared" si="184"/>
        <v>6492554.4013446756</v>
      </c>
      <c r="AB422" s="10">
        <f t="shared" si="185"/>
        <v>6.4925544013446759</v>
      </c>
      <c r="AC422" s="10">
        <f t="shared" si="186"/>
        <v>6.3915544013446759</v>
      </c>
      <c r="AD422" s="3">
        <f t="shared" si="187"/>
        <v>926.9839595858848</v>
      </c>
      <c r="AI422" s="94">
        <f t="shared" si="188"/>
        <v>0.98393968963823686</v>
      </c>
    </row>
    <row r="423" spans="2:35">
      <c r="B423" s="39">
        <f t="shared" si="189"/>
        <v>395</v>
      </c>
      <c r="C423" s="42">
        <f t="shared" si="190"/>
        <v>7.4358513189441711</v>
      </c>
      <c r="D423" s="10">
        <f t="shared" si="191"/>
        <v>8.2641486810558504</v>
      </c>
      <c r="E423" s="40">
        <f t="shared" si="192"/>
        <v>29.871702637888298</v>
      </c>
      <c r="F423" s="40">
        <f t="shared" si="193"/>
        <v>46.4</v>
      </c>
      <c r="G423" s="3">
        <f t="shared" si="194"/>
        <v>350.6414868105557</v>
      </c>
      <c r="H423" s="3">
        <f t="shared" si="195"/>
        <v>134.69012151470801</v>
      </c>
      <c r="I423">
        <f t="shared" ref="I423:I486" si="210">H423/1000^2</f>
        <v>1.3469012151470802E-4</v>
      </c>
      <c r="J423" s="4">
        <f t="shared" si="196"/>
        <v>708.12175306254687</v>
      </c>
      <c r="K423" s="40">
        <f t="shared" si="197"/>
        <v>5.2574141674170276</v>
      </c>
      <c r="L423" s="40">
        <f t="shared" ref="L423:L486" si="211">IF((gstar-K423)&lt;0,0,gstar-K423)</f>
        <v>0.74258583258297239</v>
      </c>
      <c r="M423" s="10">
        <f t="shared" si="198"/>
        <v>6.4925544013446759</v>
      </c>
      <c r="N423" s="10">
        <f t="shared" si="207"/>
        <v>17.20418640980624</v>
      </c>
      <c r="O423" s="10">
        <f t="shared" si="208"/>
        <v>-0.14810000000000001</v>
      </c>
      <c r="P423" s="10">
        <f t="shared" si="199"/>
        <v>13.04113496705026</v>
      </c>
      <c r="Q423" s="42">
        <f t="shared" si="200"/>
        <v>0.59826495825432424</v>
      </c>
      <c r="R423" s="4">
        <f t="shared" si="201"/>
        <v>347172.03858192911</v>
      </c>
      <c r="S423">
        <f t="shared" ref="S423:S486" si="212">R423/1000^3</f>
        <v>3.4717203858192913E-4</v>
      </c>
      <c r="T423" s="41">
        <f t="shared" ref="T423:T486" si="213">(vc/1000^3-S423)</f>
        <v>4.2552132777486112E-4</v>
      </c>
      <c r="U423" s="42">
        <f t="shared" si="202"/>
        <v>0.61971944747067254</v>
      </c>
      <c r="V423" s="42">
        <f t="shared" si="203"/>
        <v>0.99643357954478495</v>
      </c>
      <c r="W423" s="42">
        <f t="shared" si="204"/>
        <v>0.98406878465906911</v>
      </c>
      <c r="X423" s="42">
        <f t="shared" si="205"/>
        <v>1.2364794885715846E-2</v>
      </c>
      <c r="Y423" s="42">
        <f t="shared" si="209"/>
        <v>8.8218754481505738E-3</v>
      </c>
      <c r="Z423" s="10">
        <f t="shared" si="206"/>
        <v>20.731923107784002</v>
      </c>
      <c r="AA423">
        <f t="shared" ref="AA423:AA486" si="214">Z423*rat*to+patm*1000000</f>
        <v>6493384.4025304196</v>
      </c>
      <c r="AB423" s="10">
        <f t="shared" ref="AB423:AB486" si="215">AA423/1000000</f>
        <v>6.4933844025304195</v>
      </c>
      <c r="AC423" s="10">
        <f t="shared" ref="AC423:AC486" si="216">AB423-patm</f>
        <v>6.3923844025304195</v>
      </c>
      <c r="AD423" s="3">
        <f t="shared" ref="AD423:AD486" si="217">AC423*1000000/6895</f>
        <v>927.10433684270049</v>
      </c>
      <c r="AI423" s="94">
        <f t="shared" ref="AI423:AI486" si="218">($M423-patm)*1000000*$I423/SQRT(rat*to)*SQRT(k)*(2/(k+1))^((k+1)/2/(k-1))</f>
        <v>0.98406878465906911</v>
      </c>
    </row>
    <row r="424" spans="2:35">
      <c r="B424" s="39">
        <f t="shared" ref="B424:B487" si="219">1+B423</f>
        <v>396</v>
      </c>
      <c r="C424" s="42">
        <f t="shared" ref="C424:C487" si="220">xincp+C423</f>
        <v>7.4546762589921309</v>
      </c>
      <c r="D424" s="10">
        <f t="shared" ref="D424:D487" si="221">(F424-E424)/2</f>
        <v>8.2453237410078906</v>
      </c>
      <c r="E424" s="40">
        <f t="shared" ref="E424:E487" si="222">E423+ci*2*xincp</f>
        <v>29.909352517984217</v>
      </c>
      <c r="F424" s="40">
        <f t="shared" ref="F424:F487" si="223">F423-osi*2*xincp</f>
        <v>46.4</v>
      </c>
      <c r="G424" s="3">
        <f t="shared" ref="G424:G487" si="224">G423-ei*n*2*xincp</f>
        <v>350.4532374100761</v>
      </c>
      <c r="H424" s="3">
        <f t="shared" ref="H424:H487" si="225">PI()/4*(dto+erate*(two-D424)/two)^2</f>
        <v>134.69012151470801</v>
      </c>
      <c r="I424">
        <f t="shared" si="210"/>
        <v>1.3469012151470802E-4</v>
      </c>
      <c r="J424" s="4">
        <f t="shared" ref="J424:J487" si="226">PI()/4*dc^2-PI()/4*(F424^2-E424^2)</f>
        <v>709.88948763215956</v>
      </c>
      <c r="K424" s="40">
        <f t="shared" ref="K424:K487" si="227">J424/H424</f>
        <v>5.2705386233885045</v>
      </c>
      <c r="L424" s="40">
        <f t="shared" si="211"/>
        <v>0.72946137661149546</v>
      </c>
      <c r="M424" s="10">
        <f t="shared" ref="M424:M487" si="228">AB423</f>
        <v>6.4933844025304195</v>
      </c>
      <c r="N424" s="10">
        <f t="shared" si="207"/>
        <v>17.20418640980624</v>
      </c>
      <c r="O424" s="10">
        <f t="shared" si="208"/>
        <v>-0.14810000000000001</v>
      </c>
      <c r="P424" s="10">
        <f t="shared" ref="P424:P487" si="229">(1+kv*L424)*N424*M424^O424</f>
        <v>13.040888078076602</v>
      </c>
      <c r="Q424" s="42">
        <f t="shared" ref="Q424:Q487" si="230">xincp/P424+Q423</f>
        <v>0.5997084903155806</v>
      </c>
      <c r="R424" s="4">
        <f t="shared" ref="R424:R487" si="231">PI()/4*(F424^2-E424^2)*G424</f>
        <v>346366.14352631883</v>
      </c>
      <c r="S424">
        <f t="shared" si="212"/>
        <v>3.4636614352631884E-4</v>
      </c>
      <c r="T424" s="41">
        <f t="shared" si="213"/>
        <v>4.2632722283047141E-4</v>
      </c>
      <c r="U424" s="42">
        <f t="shared" ref="U424:U487" si="232">rhopgrain*R424/1000^2</f>
        <v>0.61828088450165541</v>
      </c>
      <c r="V424" s="42">
        <f t="shared" ref="V424:V487" si="233">(U423-U424)/(Q424-Q423)</f>
        <v>0.99655768488099061</v>
      </c>
      <c r="W424" s="42">
        <f t="shared" ref="W424:W487" si="234">IF(V424&lt;AI424,IF(AB423&gt;pbd,AI424,0),AI424)</f>
        <v>0.98419657489706647</v>
      </c>
      <c r="X424" s="42">
        <f t="shared" ref="X424:X487" si="235">V424-W424</f>
        <v>1.2361109983924146E-2</v>
      </c>
      <c r="Y424" s="42">
        <f t="shared" si="209"/>
        <v>8.8397191067250847E-3</v>
      </c>
      <c r="Z424" s="10">
        <f t="shared" ref="Z424:Z487" si="236">Y424/T424</f>
        <v>20.734587503083731</v>
      </c>
      <c r="AA424">
        <f t="shared" si="214"/>
        <v>6494205.929740781</v>
      </c>
      <c r="AB424" s="10">
        <f t="shared" si="215"/>
        <v>6.4942059297407813</v>
      </c>
      <c r="AC424" s="10">
        <f t="shared" si="216"/>
        <v>6.3932059297407813</v>
      </c>
      <c r="AD424" s="3">
        <f t="shared" si="217"/>
        <v>927.22348509656001</v>
      </c>
      <c r="AI424" s="94">
        <f t="shared" si="218"/>
        <v>0.98419657489706647</v>
      </c>
    </row>
    <row r="425" spans="2:35">
      <c r="B425" s="39">
        <f t="shared" si="219"/>
        <v>397</v>
      </c>
      <c r="C425" s="42">
        <f t="shared" si="220"/>
        <v>7.4735011990400908</v>
      </c>
      <c r="D425" s="10">
        <f t="shared" si="221"/>
        <v>8.2264988009599307</v>
      </c>
      <c r="E425" s="40">
        <f t="shared" si="222"/>
        <v>29.947002398080137</v>
      </c>
      <c r="F425" s="40">
        <f t="shared" si="223"/>
        <v>46.4</v>
      </c>
      <c r="G425" s="3">
        <f t="shared" si="224"/>
        <v>350.26498800959649</v>
      </c>
      <c r="H425" s="3">
        <f t="shared" si="225"/>
        <v>134.69012151470801</v>
      </c>
      <c r="I425">
        <f t="shared" si="210"/>
        <v>1.3469012151470802E-4</v>
      </c>
      <c r="J425" s="4">
        <f t="shared" si="226"/>
        <v>711.65944882672602</v>
      </c>
      <c r="K425" s="40">
        <f t="shared" si="227"/>
        <v>5.2836796108244179</v>
      </c>
      <c r="L425" s="40">
        <f t="shared" si="211"/>
        <v>0.71632038917558205</v>
      </c>
      <c r="M425" s="10">
        <f t="shared" si="228"/>
        <v>6.4942059297407813</v>
      </c>
      <c r="N425" s="10">
        <f t="shared" si="207"/>
        <v>17.20418640980624</v>
      </c>
      <c r="O425" s="10">
        <f t="shared" si="208"/>
        <v>-0.14810000000000001</v>
      </c>
      <c r="P425" s="10">
        <f t="shared" si="229"/>
        <v>13.040643745415368</v>
      </c>
      <c r="Q425" s="42">
        <f t="shared" si="230"/>
        <v>0.60115204942320355</v>
      </c>
      <c r="R425" s="4">
        <f t="shared" si="231"/>
        <v>345560.13411189168</v>
      </c>
      <c r="S425">
        <f t="shared" si="212"/>
        <v>3.455601341118917E-4</v>
      </c>
      <c r="T425" s="41">
        <f t="shared" si="213"/>
        <v>4.2713323224489856E-4</v>
      </c>
      <c r="U425" s="42">
        <f t="shared" si="232"/>
        <v>0.61684211739643224</v>
      </c>
      <c r="V425" s="42">
        <f t="shared" si="233"/>
        <v>0.99668042522507505</v>
      </c>
      <c r="W425" s="42">
        <f t="shared" si="234"/>
        <v>0.98432306044857731</v>
      </c>
      <c r="X425" s="42">
        <f t="shared" si="235"/>
        <v>1.2357364776497737E-2</v>
      </c>
      <c r="Y425" s="42">
        <f t="shared" si="209"/>
        <v>8.8575576931944171E-3</v>
      </c>
      <c r="Z425" s="10">
        <f t="shared" si="236"/>
        <v>20.737224417405905</v>
      </c>
      <c r="AA425">
        <f t="shared" si="214"/>
        <v>6495018.9835947929</v>
      </c>
      <c r="AB425" s="10">
        <f t="shared" si="215"/>
        <v>6.4950189835947931</v>
      </c>
      <c r="AC425" s="10">
        <f t="shared" si="216"/>
        <v>6.3940189835947931</v>
      </c>
      <c r="AD425" s="3">
        <f t="shared" si="217"/>
        <v>927.34140443724334</v>
      </c>
      <c r="AI425" s="94">
        <f t="shared" si="218"/>
        <v>0.98432306044857731</v>
      </c>
    </row>
    <row r="426" spans="2:35">
      <c r="B426" s="39">
        <f t="shared" si="219"/>
        <v>398</v>
      </c>
      <c r="C426" s="42">
        <f t="shared" si="220"/>
        <v>7.4923261390880507</v>
      </c>
      <c r="D426" s="10">
        <f t="shared" si="221"/>
        <v>8.2076738609119708</v>
      </c>
      <c r="E426" s="40">
        <f t="shared" si="222"/>
        <v>29.984652278176057</v>
      </c>
      <c r="F426" s="40">
        <f t="shared" si="223"/>
        <v>46.4</v>
      </c>
      <c r="G426" s="3">
        <f t="shared" si="224"/>
        <v>350.07673860911689</v>
      </c>
      <c r="H426" s="3">
        <f t="shared" si="225"/>
        <v>134.69012151470801</v>
      </c>
      <c r="I426">
        <f t="shared" si="210"/>
        <v>1.3469012151470802E-4</v>
      </c>
      <c r="J426" s="4">
        <f t="shared" si="226"/>
        <v>713.43163664624615</v>
      </c>
      <c r="K426" s="40">
        <f t="shared" si="227"/>
        <v>5.2968371297247678</v>
      </c>
      <c r="L426" s="40">
        <f t="shared" si="211"/>
        <v>0.70316287027523217</v>
      </c>
      <c r="M426" s="10">
        <f t="shared" si="228"/>
        <v>6.4950189835947931</v>
      </c>
      <c r="N426" s="10">
        <f t="shared" si="207"/>
        <v>17.20418640980624</v>
      </c>
      <c r="O426" s="10">
        <f t="shared" si="208"/>
        <v>-0.14810000000000001</v>
      </c>
      <c r="P426" s="10">
        <f t="shared" si="229"/>
        <v>13.040401967774667</v>
      </c>
      <c r="Q426" s="42">
        <f t="shared" si="230"/>
        <v>0.60259563529536297</v>
      </c>
      <c r="R426" s="4">
        <f t="shared" si="231"/>
        <v>344754.01159613009</v>
      </c>
      <c r="S426">
        <f t="shared" si="212"/>
        <v>3.447540115961301E-4</v>
      </c>
      <c r="T426" s="41">
        <f t="shared" si="213"/>
        <v>4.2793935476066015E-4</v>
      </c>
      <c r="U426" s="42">
        <f t="shared" si="232"/>
        <v>0.61540314839967203</v>
      </c>
      <c r="V426" s="42">
        <f t="shared" si="233"/>
        <v>0.99680180064916812</v>
      </c>
      <c r="W426" s="42">
        <f t="shared" si="234"/>
        <v>0.98444824140891007</v>
      </c>
      <c r="X426" s="42">
        <f t="shared" si="235"/>
        <v>1.235355924025805E-2</v>
      </c>
      <c r="Y426" s="42">
        <f t="shared" si="209"/>
        <v>8.8753911167845385E-3</v>
      </c>
      <c r="Z426" s="10">
        <f t="shared" si="236"/>
        <v>20.739833852739267</v>
      </c>
      <c r="AA426">
        <f t="shared" si="214"/>
        <v>6495823.5647056559</v>
      </c>
      <c r="AB426" s="10">
        <f t="shared" si="215"/>
        <v>6.4958235647056561</v>
      </c>
      <c r="AC426" s="10">
        <f t="shared" si="216"/>
        <v>6.3948235647056562</v>
      </c>
      <c r="AD426" s="3">
        <f t="shared" si="217"/>
        <v>927.45809495368474</v>
      </c>
      <c r="AI426" s="94">
        <f t="shared" si="218"/>
        <v>0.98444824140891007</v>
      </c>
    </row>
    <row r="427" spans="2:35">
      <c r="B427" s="39">
        <f t="shared" si="219"/>
        <v>399</v>
      </c>
      <c r="C427" s="42">
        <f t="shared" si="220"/>
        <v>7.5111510791360105</v>
      </c>
      <c r="D427" s="10">
        <f t="shared" si="221"/>
        <v>8.1888489208640109</v>
      </c>
      <c r="E427" s="40">
        <f t="shared" si="222"/>
        <v>30.022302158271977</v>
      </c>
      <c r="F427" s="40">
        <f t="shared" si="223"/>
        <v>46.4</v>
      </c>
      <c r="G427" s="3">
        <f t="shared" si="224"/>
        <v>349.88848920863728</v>
      </c>
      <c r="H427" s="3">
        <f t="shared" si="225"/>
        <v>134.69012151470801</v>
      </c>
      <c r="I427">
        <f t="shared" si="210"/>
        <v>1.3469012151470802E-4</v>
      </c>
      <c r="J427" s="4">
        <f t="shared" si="226"/>
        <v>715.20605109072017</v>
      </c>
      <c r="K427" s="40">
        <f t="shared" si="227"/>
        <v>5.3100111800895542</v>
      </c>
      <c r="L427" s="40">
        <f t="shared" si="211"/>
        <v>0.68998881991044581</v>
      </c>
      <c r="M427" s="10">
        <f t="shared" si="228"/>
        <v>6.4958235647056561</v>
      </c>
      <c r="N427" s="10">
        <f t="shared" si="207"/>
        <v>17.20418640980624</v>
      </c>
      <c r="O427" s="10">
        <f t="shared" si="208"/>
        <v>-0.14810000000000001</v>
      </c>
      <c r="P427" s="10">
        <f t="shared" si="229"/>
        <v>13.040162743876369</v>
      </c>
      <c r="Q427" s="42">
        <f t="shared" si="230"/>
        <v>0.60403924765033912</v>
      </c>
      <c r="R427" s="4">
        <f t="shared" si="231"/>
        <v>343947.77723651653</v>
      </c>
      <c r="S427">
        <f t="shared" si="212"/>
        <v>3.4394777723651651E-4</v>
      </c>
      <c r="T427" s="41">
        <f t="shared" si="213"/>
        <v>4.2874558912027374E-4</v>
      </c>
      <c r="U427" s="42">
        <f t="shared" si="232"/>
        <v>0.61396397975604389</v>
      </c>
      <c r="V427" s="42">
        <f t="shared" si="233"/>
        <v>0.99692181122398704</v>
      </c>
      <c r="W427" s="42">
        <f t="shared" si="234"/>
        <v>0.98457211787247567</v>
      </c>
      <c r="X427" s="42">
        <f t="shared" si="235"/>
        <v>1.234969335151137E-2</v>
      </c>
      <c r="Y427" s="42">
        <f t="shared" si="209"/>
        <v>8.8932192866869476E-3</v>
      </c>
      <c r="Z427" s="10">
        <f t="shared" si="236"/>
        <v>20.74241581105148</v>
      </c>
      <c r="AA427">
        <f t="shared" si="214"/>
        <v>6496619.6736800708</v>
      </c>
      <c r="AB427" s="10">
        <f t="shared" si="215"/>
        <v>6.4966196736800708</v>
      </c>
      <c r="AC427" s="10">
        <f t="shared" si="216"/>
        <v>6.3956196736800708</v>
      </c>
      <c r="AD427" s="3">
        <f t="shared" si="217"/>
        <v>927.57355673387542</v>
      </c>
      <c r="AI427" s="94">
        <f t="shared" si="218"/>
        <v>0.98457211787247567</v>
      </c>
    </row>
    <row r="428" spans="2:35">
      <c r="B428" s="39">
        <f t="shared" si="219"/>
        <v>400</v>
      </c>
      <c r="C428" s="42">
        <f t="shared" si="220"/>
        <v>7.5299760191839704</v>
      </c>
      <c r="D428" s="10">
        <f t="shared" si="221"/>
        <v>8.1700239808160511</v>
      </c>
      <c r="E428" s="40">
        <f t="shared" si="222"/>
        <v>30.059952038367896</v>
      </c>
      <c r="F428" s="40">
        <f t="shared" si="223"/>
        <v>46.4</v>
      </c>
      <c r="G428" s="3">
        <f t="shared" si="224"/>
        <v>349.70023980815768</v>
      </c>
      <c r="H428" s="3">
        <f t="shared" si="225"/>
        <v>134.69012151470801</v>
      </c>
      <c r="I428">
        <f t="shared" si="210"/>
        <v>1.3469012151470802E-4</v>
      </c>
      <c r="J428" s="4">
        <f t="shared" si="226"/>
        <v>716.98269216014796</v>
      </c>
      <c r="K428" s="40">
        <f t="shared" si="227"/>
        <v>5.3232017619187779</v>
      </c>
      <c r="L428" s="40">
        <f t="shared" si="211"/>
        <v>0.67679823808122208</v>
      </c>
      <c r="M428" s="10">
        <f t="shared" si="228"/>
        <v>6.4966196736800708</v>
      </c>
      <c r="N428" s="10">
        <f t="shared" si="207"/>
        <v>17.20418640980624</v>
      </c>
      <c r="O428" s="10">
        <f t="shared" si="208"/>
        <v>-0.14810000000000001</v>
      </c>
      <c r="P428" s="10">
        <f t="shared" si="229"/>
        <v>13.039926072456289</v>
      </c>
      <c r="Q428" s="42">
        <f t="shared" si="230"/>
        <v>0.60548288620652102</v>
      </c>
      <c r="R428" s="4">
        <f t="shared" si="231"/>
        <v>343141.43229053338</v>
      </c>
      <c r="S428">
        <f t="shared" si="212"/>
        <v>3.4314143229053338E-4</v>
      </c>
      <c r="T428" s="41">
        <f t="shared" si="213"/>
        <v>4.2955193406625687E-4</v>
      </c>
      <c r="U428" s="42">
        <f t="shared" si="232"/>
        <v>0.6125246137102166</v>
      </c>
      <c r="V428" s="42">
        <f t="shared" si="233"/>
        <v>0.99704045701999044</v>
      </c>
      <c r="W428" s="42">
        <f t="shared" si="234"/>
        <v>0.98469468993268428</v>
      </c>
      <c r="X428" s="42">
        <f t="shared" si="235"/>
        <v>1.234576708730617E-2</v>
      </c>
      <c r="Y428" s="42">
        <f t="shared" si="209"/>
        <v>8.9110421120598242E-3</v>
      </c>
      <c r="Z428" s="10">
        <f t="shared" si="236"/>
        <v>20.744970294291186</v>
      </c>
      <c r="AA428">
        <f t="shared" si="214"/>
        <v>6497407.311118871</v>
      </c>
      <c r="AB428" s="10">
        <f t="shared" si="215"/>
        <v>6.497407311118871</v>
      </c>
      <c r="AC428" s="10">
        <f t="shared" si="216"/>
        <v>6.3964073111188711</v>
      </c>
      <c r="AD428" s="3">
        <f t="shared" si="217"/>
        <v>927.6877898649559</v>
      </c>
      <c r="AI428" s="94">
        <f t="shared" si="218"/>
        <v>0.98469468993268428</v>
      </c>
    </row>
    <row r="429" spans="2:35">
      <c r="B429" s="39">
        <f t="shared" si="219"/>
        <v>401</v>
      </c>
      <c r="C429" s="42">
        <f t="shared" si="220"/>
        <v>7.5488009592319303</v>
      </c>
      <c r="D429" s="10">
        <f t="shared" si="221"/>
        <v>8.1511990407680912</v>
      </c>
      <c r="E429" s="40">
        <f t="shared" si="222"/>
        <v>30.097601918463816</v>
      </c>
      <c r="F429" s="40">
        <f t="shared" si="223"/>
        <v>46.4</v>
      </c>
      <c r="G429" s="3">
        <f t="shared" si="224"/>
        <v>349.51199040767807</v>
      </c>
      <c r="H429" s="3">
        <f t="shared" si="225"/>
        <v>134.69012151470801</v>
      </c>
      <c r="I429">
        <f t="shared" si="210"/>
        <v>1.3469012151470802E-4</v>
      </c>
      <c r="J429" s="4">
        <f t="shared" si="226"/>
        <v>718.76155985452965</v>
      </c>
      <c r="K429" s="40">
        <f t="shared" si="227"/>
        <v>5.336408875212439</v>
      </c>
      <c r="L429" s="40">
        <f t="shared" si="211"/>
        <v>0.66359112478756099</v>
      </c>
      <c r="M429" s="10">
        <f t="shared" si="228"/>
        <v>6.497407311118871</v>
      </c>
      <c r="N429" s="10">
        <f t="shared" si="207"/>
        <v>17.20418640980624</v>
      </c>
      <c r="O429" s="10">
        <f t="shared" si="208"/>
        <v>-0.14810000000000001</v>
      </c>
      <c r="P429" s="10">
        <f t="shared" si="229"/>
        <v>13.039691952263961</v>
      </c>
      <c r="Q429" s="42">
        <f t="shared" si="230"/>
        <v>0.60692655068240553</v>
      </c>
      <c r="R429" s="4">
        <f t="shared" si="231"/>
        <v>342334.9780156631</v>
      </c>
      <c r="S429">
        <f t="shared" si="212"/>
        <v>3.423349780156631E-4</v>
      </c>
      <c r="T429" s="41">
        <f t="shared" si="213"/>
        <v>4.3035838834112715E-4</v>
      </c>
      <c r="U429" s="42">
        <f t="shared" si="232"/>
        <v>0.61108505250685941</v>
      </c>
      <c r="V429" s="42">
        <f t="shared" si="233"/>
        <v>0.99715773810614994</v>
      </c>
      <c r="W429" s="42">
        <f t="shared" si="234"/>
        <v>0.98481595768204266</v>
      </c>
      <c r="X429" s="42">
        <f t="shared" si="235"/>
        <v>1.2341780424107274E-2</v>
      </c>
      <c r="Y429" s="42">
        <f t="shared" si="209"/>
        <v>8.9288595020272747E-3</v>
      </c>
      <c r="Z429" s="10">
        <f t="shared" si="236"/>
        <v>20.747497304385618</v>
      </c>
      <c r="AA429">
        <f t="shared" si="214"/>
        <v>6498186.4776162915</v>
      </c>
      <c r="AB429" s="10">
        <f t="shared" si="215"/>
        <v>6.4981864776162919</v>
      </c>
      <c r="AC429" s="10">
        <f t="shared" si="216"/>
        <v>6.3971864776162919</v>
      </c>
      <c r="AD429" s="3">
        <f t="shared" si="217"/>
        <v>927.80079443310967</v>
      </c>
      <c r="AI429" s="94">
        <f t="shared" si="218"/>
        <v>0.98481595768204266</v>
      </c>
    </row>
    <row r="430" spans="2:35">
      <c r="B430" s="39">
        <f t="shared" si="219"/>
        <v>402</v>
      </c>
      <c r="C430" s="42">
        <f t="shared" si="220"/>
        <v>7.5676258992798902</v>
      </c>
      <c r="D430" s="10">
        <f t="shared" si="221"/>
        <v>8.1323741007201313</v>
      </c>
      <c r="E430" s="40">
        <f t="shared" si="222"/>
        <v>30.135251798559736</v>
      </c>
      <c r="F430" s="40">
        <f t="shared" si="223"/>
        <v>46.4</v>
      </c>
      <c r="G430" s="3">
        <f t="shared" si="224"/>
        <v>349.32374100719846</v>
      </c>
      <c r="H430" s="3">
        <f t="shared" si="225"/>
        <v>134.69012151470801</v>
      </c>
      <c r="I430">
        <f t="shared" si="210"/>
        <v>1.3469012151470802E-4</v>
      </c>
      <c r="J430" s="4">
        <f t="shared" si="226"/>
        <v>720.542654173865</v>
      </c>
      <c r="K430" s="40">
        <f t="shared" si="227"/>
        <v>5.3496325199705348</v>
      </c>
      <c r="L430" s="40">
        <f t="shared" si="211"/>
        <v>0.65036748002946521</v>
      </c>
      <c r="M430" s="10">
        <f t="shared" si="228"/>
        <v>6.4981864776162919</v>
      </c>
      <c r="N430" s="10">
        <f t="shared" si="207"/>
        <v>17.20418640980624</v>
      </c>
      <c r="O430" s="10">
        <f t="shared" si="208"/>
        <v>-0.14810000000000001</v>
      </c>
      <c r="P430" s="10">
        <f t="shared" si="229"/>
        <v>13.039460382062854</v>
      </c>
      <c r="Q430" s="42">
        <f t="shared" si="230"/>
        <v>0.60837024079659585</v>
      </c>
      <c r="R430" s="4">
        <f t="shared" si="231"/>
        <v>341528.4156693882</v>
      </c>
      <c r="S430">
        <f t="shared" si="212"/>
        <v>3.4152841566938819E-4</v>
      </c>
      <c r="T430" s="41">
        <f t="shared" si="213"/>
        <v>4.3116495068740206E-4</v>
      </c>
      <c r="U430" s="42">
        <f t="shared" si="232"/>
        <v>0.60964529839064141</v>
      </c>
      <c r="V430" s="42">
        <f t="shared" si="233"/>
        <v>0.997273654551182</v>
      </c>
      <c r="W430" s="42">
        <f t="shared" si="234"/>
        <v>0.98493592121204143</v>
      </c>
      <c r="X430" s="42">
        <f t="shared" si="235"/>
        <v>1.2337733339140566E-2</v>
      </c>
      <c r="Y430" s="42">
        <f t="shared" si="209"/>
        <v>8.9466713656805082E-3</v>
      </c>
      <c r="Z430" s="10">
        <f t="shared" si="236"/>
        <v>20.749996843242748</v>
      </c>
      <c r="AA430">
        <f t="shared" si="214"/>
        <v>6498957.1737606274</v>
      </c>
      <c r="AB430" s="10">
        <f t="shared" si="215"/>
        <v>6.4989571737606271</v>
      </c>
      <c r="AC430" s="10">
        <f t="shared" si="216"/>
        <v>6.3979571737606271</v>
      </c>
      <c r="AD430" s="3">
        <f t="shared" si="217"/>
        <v>927.91257052365881</v>
      </c>
      <c r="AI430" s="94">
        <f t="shared" si="218"/>
        <v>0.98493592121204143</v>
      </c>
    </row>
    <row r="431" spans="2:35">
      <c r="B431" s="39">
        <f t="shared" si="219"/>
        <v>403</v>
      </c>
      <c r="C431" s="42">
        <f t="shared" si="220"/>
        <v>7.58645083932785</v>
      </c>
      <c r="D431" s="10">
        <f t="shared" si="221"/>
        <v>8.1135491606721715</v>
      </c>
      <c r="E431" s="40">
        <f t="shared" si="222"/>
        <v>30.172901678655656</v>
      </c>
      <c r="F431" s="40">
        <f t="shared" si="223"/>
        <v>46.4</v>
      </c>
      <c r="G431" s="3">
        <f t="shared" si="224"/>
        <v>349.13549160671886</v>
      </c>
      <c r="H431" s="3">
        <f t="shared" si="225"/>
        <v>134.69012151470801</v>
      </c>
      <c r="I431">
        <f t="shared" si="210"/>
        <v>1.3469012151470802E-4</v>
      </c>
      <c r="J431" s="4">
        <f t="shared" si="226"/>
        <v>722.32597511815425</v>
      </c>
      <c r="K431" s="40">
        <f t="shared" si="227"/>
        <v>5.3628726961930688</v>
      </c>
      <c r="L431" s="40">
        <f t="shared" si="211"/>
        <v>0.63712730380693117</v>
      </c>
      <c r="M431" s="10">
        <f t="shared" si="228"/>
        <v>6.4989571737606271</v>
      </c>
      <c r="N431" s="10">
        <f t="shared" si="207"/>
        <v>17.20418640980624</v>
      </c>
      <c r="O431" s="10">
        <f t="shared" si="208"/>
        <v>-0.14810000000000001</v>
      </c>
      <c r="P431" s="10">
        <f t="shared" si="229"/>
        <v>13.039231360630152</v>
      </c>
      <c r="Q431" s="42">
        <f t="shared" si="230"/>
        <v>0.60981395626780066</v>
      </c>
      <c r="R431" s="4">
        <f t="shared" si="231"/>
        <v>340721.746509191</v>
      </c>
      <c r="S431">
        <f t="shared" si="212"/>
        <v>3.4072174650919099E-4</v>
      </c>
      <c r="T431" s="41">
        <f t="shared" si="213"/>
        <v>4.3197161984759926E-4</v>
      </c>
      <c r="U431" s="42">
        <f t="shared" si="232"/>
        <v>0.6082053536062314</v>
      </c>
      <c r="V431" s="42">
        <f t="shared" si="233"/>
        <v>0.99738820642293524</v>
      </c>
      <c r="W431" s="42">
        <f t="shared" si="234"/>
        <v>0.98505458061325657</v>
      </c>
      <c r="X431" s="42">
        <f t="shared" si="235"/>
        <v>1.2333625809678672E-2</v>
      </c>
      <c r="Y431" s="42">
        <f t="shared" si="209"/>
        <v>8.9644776120779927E-3</v>
      </c>
      <c r="Z431" s="10">
        <f t="shared" si="236"/>
        <v>20.752468912750992</v>
      </c>
      <c r="AA431">
        <f t="shared" si="214"/>
        <v>6499719.4001341444</v>
      </c>
      <c r="AB431" s="10">
        <f t="shared" si="215"/>
        <v>6.4997194001341443</v>
      </c>
      <c r="AC431" s="10">
        <f t="shared" si="216"/>
        <v>6.3987194001341443</v>
      </c>
      <c r="AD431" s="3">
        <f t="shared" si="217"/>
        <v>928.02311822105071</v>
      </c>
      <c r="AI431" s="94">
        <f t="shared" si="218"/>
        <v>0.98505458061325657</v>
      </c>
    </row>
    <row r="432" spans="2:35">
      <c r="B432" s="39">
        <f t="shared" si="219"/>
        <v>404</v>
      </c>
      <c r="C432" s="42">
        <f t="shared" si="220"/>
        <v>7.6052757793758099</v>
      </c>
      <c r="D432" s="10">
        <f t="shared" si="221"/>
        <v>8.0947242206242116</v>
      </c>
      <c r="E432" s="40">
        <f t="shared" si="222"/>
        <v>30.210551558751575</v>
      </c>
      <c r="F432" s="40">
        <f t="shared" si="223"/>
        <v>46.4</v>
      </c>
      <c r="G432" s="3">
        <f t="shared" si="224"/>
        <v>348.94724220623925</v>
      </c>
      <c r="H432" s="3">
        <f t="shared" si="225"/>
        <v>134.69012151470801</v>
      </c>
      <c r="I432">
        <f t="shared" si="210"/>
        <v>1.3469012151470802E-4</v>
      </c>
      <c r="J432" s="4">
        <f t="shared" si="226"/>
        <v>724.11152268739727</v>
      </c>
      <c r="K432" s="40">
        <f t="shared" si="227"/>
        <v>5.3761294038800393</v>
      </c>
      <c r="L432" s="40">
        <f t="shared" si="211"/>
        <v>0.62387059611996065</v>
      </c>
      <c r="M432" s="10">
        <f t="shared" si="228"/>
        <v>6.4997194001341443</v>
      </c>
      <c r="N432" s="10">
        <f t="shared" si="207"/>
        <v>17.20418640980624</v>
      </c>
      <c r="O432" s="10">
        <f t="shared" si="208"/>
        <v>-0.14810000000000001</v>
      </c>
      <c r="P432" s="10">
        <f t="shared" si="229"/>
        <v>13.039004886756752</v>
      </c>
      <c r="Q432" s="42">
        <f t="shared" si="230"/>
        <v>0.61125769681483277</v>
      </c>
      <c r="R432" s="4">
        <f t="shared" si="231"/>
        <v>339914.97179255396</v>
      </c>
      <c r="S432">
        <f t="shared" si="212"/>
        <v>3.3991497179255395E-4</v>
      </c>
      <c r="T432" s="41">
        <f t="shared" si="213"/>
        <v>4.327783945642363E-4</v>
      </c>
      <c r="U432" s="42">
        <f t="shared" si="232"/>
        <v>0.6067652203982985</v>
      </c>
      <c r="V432" s="42">
        <f t="shared" si="233"/>
        <v>0.99750139378808378</v>
      </c>
      <c r="W432" s="42">
        <f t="shared" si="234"/>
        <v>0.98517193597533625</v>
      </c>
      <c r="X432" s="42">
        <f t="shared" si="235"/>
        <v>1.2329457812747524E-2</v>
      </c>
      <c r="Y432" s="42">
        <f t="shared" si="209"/>
        <v>8.9822781502451789E-3</v>
      </c>
      <c r="Z432" s="10">
        <f t="shared" si="236"/>
        <v>20.754913514777964</v>
      </c>
      <c r="AA432">
        <f t="shared" si="214"/>
        <v>6500473.1573126931</v>
      </c>
      <c r="AB432" s="10">
        <f t="shared" si="215"/>
        <v>6.500473157312693</v>
      </c>
      <c r="AC432" s="10">
        <f t="shared" si="216"/>
        <v>6.3994731573126931</v>
      </c>
      <c r="AD432" s="3">
        <f t="shared" si="217"/>
        <v>928.13243760880243</v>
      </c>
      <c r="AI432" s="94">
        <f t="shared" si="218"/>
        <v>0.98517193597533625</v>
      </c>
    </row>
    <row r="433" spans="2:35">
      <c r="B433" s="39">
        <f t="shared" si="219"/>
        <v>405</v>
      </c>
      <c r="C433" s="42">
        <f t="shared" si="220"/>
        <v>7.6241007194237698</v>
      </c>
      <c r="D433" s="10">
        <f t="shared" si="221"/>
        <v>8.0758992805762517</v>
      </c>
      <c r="E433" s="40">
        <f t="shared" si="222"/>
        <v>30.248201438847495</v>
      </c>
      <c r="F433" s="40">
        <f t="shared" si="223"/>
        <v>46.4</v>
      </c>
      <c r="G433" s="3">
        <f t="shared" si="224"/>
        <v>348.75899280575965</v>
      </c>
      <c r="H433" s="3">
        <f t="shared" si="225"/>
        <v>134.69012151470801</v>
      </c>
      <c r="I433">
        <f t="shared" si="210"/>
        <v>1.3469012151470802E-4</v>
      </c>
      <c r="J433" s="4">
        <f t="shared" si="226"/>
        <v>725.89929688159418</v>
      </c>
      <c r="K433" s="40">
        <f t="shared" si="227"/>
        <v>5.3894026430314472</v>
      </c>
      <c r="L433" s="40">
        <f t="shared" si="211"/>
        <v>0.61059735696855277</v>
      </c>
      <c r="M433" s="10">
        <f t="shared" si="228"/>
        <v>6.500473157312693</v>
      </c>
      <c r="N433" s="10">
        <f t="shared" si="207"/>
        <v>17.20418640980624</v>
      </c>
      <c r="O433" s="10">
        <f t="shared" si="208"/>
        <v>-0.14810000000000001</v>
      </c>
      <c r="P433" s="10">
        <f t="shared" si="229"/>
        <v>13.038780959247379</v>
      </c>
      <c r="Q433" s="42">
        <f t="shared" si="230"/>
        <v>0.61270146215660803</v>
      </c>
      <c r="R433" s="4">
        <f t="shared" si="231"/>
        <v>339108.09277695959</v>
      </c>
      <c r="S433">
        <f t="shared" si="212"/>
        <v>3.3910809277695958E-4</v>
      </c>
      <c r="T433" s="41">
        <f t="shared" si="213"/>
        <v>4.3358527357983067E-4</v>
      </c>
      <c r="U433" s="42">
        <f t="shared" si="232"/>
        <v>0.60532490101151171</v>
      </c>
      <c r="V433" s="42">
        <f t="shared" si="233"/>
        <v>0.99761321671274439</v>
      </c>
      <c r="W433" s="42">
        <f t="shared" si="234"/>
        <v>0.98528798738694068</v>
      </c>
      <c r="X433" s="42">
        <f t="shared" si="235"/>
        <v>1.232522932580371E-2</v>
      </c>
      <c r="Y433" s="42">
        <f t="shared" si="209"/>
        <v>9.000072889175207E-3</v>
      </c>
      <c r="Z433" s="10">
        <f t="shared" si="236"/>
        <v>20.757330651171518</v>
      </c>
      <c r="AA433">
        <f t="shared" si="214"/>
        <v>6501218.4458660316</v>
      </c>
      <c r="AB433" s="10">
        <f t="shared" si="215"/>
        <v>6.5012184458660318</v>
      </c>
      <c r="AC433" s="10">
        <f t="shared" si="216"/>
        <v>6.4002184458660318</v>
      </c>
      <c r="AD433" s="3">
        <f t="shared" si="217"/>
        <v>928.24052876954772</v>
      </c>
      <c r="AI433" s="94">
        <f t="shared" si="218"/>
        <v>0.98528798738694068</v>
      </c>
    </row>
    <row r="434" spans="2:35">
      <c r="B434" s="39">
        <f t="shared" si="219"/>
        <v>406</v>
      </c>
      <c r="C434" s="42">
        <f t="shared" si="220"/>
        <v>7.6429256594717296</v>
      </c>
      <c r="D434" s="10">
        <f t="shared" si="221"/>
        <v>8.0570743405282919</v>
      </c>
      <c r="E434" s="40">
        <f t="shared" si="222"/>
        <v>30.285851318943415</v>
      </c>
      <c r="F434" s="40">
        <f t="shared" si="223"/>
        <v>46.4</v>
      </c>
      <c r="G434" s="3">
        <f t="shared" si="224"/>
        <v>348.57074340528004</v>
      </c>
      <c r="H434" s="3">
        <f t="shared" si="225"/>
        <v>134.69012151470801</v>
      </c>
      <c r="I434">
        <f t="shared" si="210"/>
        <v>1.3469012151470802E-4</v>
      </c>
      <c r="J434" s="4">
        <f t="shared" si="226"/>
        <v>727.68929770074476</v>
      </c>
      <c r="K434" s="40">
        <f t="shared" si="227"/>
        <v>5.4026924136472907</v>
      </c>
      <c r="L434" s="40">
        <f t="shared" si="211"/>
        <v>0.59730758635270931</v>
      </c>
      <c r="M434" s="10">
        <f t="shared" si="228"/>
        <v>6.5012184458660318</v>
      </c>
      <c r="N434" s="10">
        <f t="shared" si="207"/>
        <v>17.20418640980624</v>
      </c>
      <c r="O434" s="10">
        <f t="shared" si="208"/>
        <v>-0.14810000000000001</v>
      </c>
      <c r="P434" s="10">
        <f t="shared" si="229"/>
        <v>13.038559576920452</v>
      </c>
      <c r="Q434" s="42">
        <f t="shared" si="230"/>
        <v>0.61414525201214409</v>
      </c>
      <c r="R434" s="4">
        <f t="shared" si="231"/>
        <v>338301.11071989033</v>
      </c>
      <c r="S434">
        <f t="shared" si="212"/>
        <v>3.3830111071989034E-4</v>
      </c>
      <c r="T434" s="41">
        <f t="shared" si="213"/>
        <v>4.3439225563689991E-4</v>
      </c>
      <c r="U434" s="42">
        <f t="shared" si="232"/>
        <v>0.60388439769054025</v>
      </c>
      <c r="V434" s="42">
        <f t="shared" si="233"/>
        <v>0.99772367526201677</v>
      </c>
      <c r="W434" s="42">
        <f t="shared" si="234"/>
        <v>0.985402734935792</v>
      </c>
      <c r="X434" s="42">
        <f t="shared" si="235"/>
        <v>1.2320940326224772E-2</v>
      </c>
      <c r="Y434" s="42">
        <f t="shared" si="209"/>
        <v>9.0178617378288747E-3</v>
      </c>
      <c r="Z434" s="10">
        <f t="shared" si="236"/>
        <v>20.759720323759019</v>
      </c>
      <c r="AA434">
        <f t="shared" si="214"/>
        <v>6501955.2663576035</v>
      </c>
      <c r="AB434" s="10">
        <f t="shared" si="215"/>
        <v>6.5019552663576032</v>
      </c>
      <c r="AC434" s="10">
        <f t="shared" si="216"/>
        <v>6.4009552663576033</v>
      </c>
      <c r="AD434" s="3">
        <f t="shared" si="217"/>
        <v>928.34739178500411</v>
      </c>
      <c r="AI434" s="94">
        <f t="shared" si="218"/>
        <v>0.985402734935792</v>
      </c>
    </row>
    <row r="435" spans="2:35">
      <c r="B435" s="39">
        <f t="shared" si="219"/>
        <v>407</v>
      </c>
      <c r="C435" s="42">
        <f t="shared" si="220"/>
        <v>7.6617505995196895</v>
      </c>
      <c r="D435" s="10">
        <f t="shared" si="221"/>
        <v>8.038249400480332</v>
      </c>
      <c r="E435" s="40">
        <f t="shared" si="222"/>
        <v>30.323501199039335</v>
      </c>
      <c r="F435" s="40">
        <f t="shared" si="223"/>
        <v>46.4</v>
      </c>
      <c r="G435" s="3">
        <f t="shared" si="224"/>
        <v>348.38249400480044</v>
      </c>
      <c r="H435" s="3">
        <f t="shared" si="225"/>
        <v>134.69012151470801</v>
      </c>
      <c r="I435">
        <f t="shared" si="210"/>
        <v>1.3469012151470802E-4</v>
      </c>
      <c r="J435" s="4">
        <f t="shared" si="226"/>
        <v>729.48152514484912</v>
      </c>
      <c r="K435" s="40">
        <f t="shared" si="227"/>
        <v>5.4159987157275715</v>
      </c>
      <c r="L435" s="40">
        <f t="shared" si="211"/>
        <v>0.58400128427242848</v>
      </c>
      <c r="M435" s="10">
        <f t="shared" si="228"/>
        <v>6.5019552663576032</v>
      </c>
      <c r="N435" s="10">
        <f t="shared" si="207"/>
        <v>17.20418640980624</v>
      </c>
      <c r="O435" s="10">
        <f t="shared" si="208"/>
        <v>-0.14810000000000001</v>
      </c>
      <c r="P435" s="10">
        <f t="shared" si="229"/>
        <v>13.038340738608149</v>
      </c>
      <c r="Q435" s="42">
        <f t="shared" si="230"/>
        <v>0.6155890661005593</v>
      </c>
      <c r="R435" s="4">
        <f t="shared" si="231"/>
        <v>337494.02687882853</v>
      </c>
      <c r="S435">
        <f t="shared" si="212"/>
        <v>3.3749402687882851E-4</v>
      </c>
      <c r="T435" s="41">
        <f t="shared" si="213"/>
        <v>4.3519933947796174E-4</v>
      </c>
      <c r="U435" s="42">
        <f t="shared" si="232"/>
        <v>0.60244371268005281</v>
      </c>
      <c r="V435" s="42">
        <f t="shared" si="233"/>
        <v>0.99783276950067679</v>
      </c>
      <c r="W435" s="42">
        <f t="shared" si="234"/>
        <v>0.98551617870864017</v>
      </c>
      <c r="X435" s="42">
        <f t="shared" si="235"/>
        <v>1.2316590792036619E-2</v>
      </c>
      <c r="Y435" s="42">
        <f t="shared" si="209"/>
        <v>9.0356446051356627E-3</v>
      </c>
      <c r="Z435" s="10">
        <f t="shared" si="236"/>
        <v>20.762082534349119</v>
      </c>
      <c r="AA435">
        <f t="shared" si="214"/>
        <v>6502683.6193450782</v>
      </c>
      <c r="AB435" s="10">
        <f t="shared" si="215"/>
        <v>6.5026836193450785</v>
      </c>
      <c r="AC435" s="10">
        <f t="shared" si="216"/>
        <v>6.4016836193450786</v>
      </c>
      <c r="AD435" s="3">
        <f t="shared" si="217"/>
        <v>928.45302673605192</v>
      </c>
      <c r="AI435" s="94">
        <f t="shared" si="218"/>
        <v>0.98551617870864017</v>
      </c>
    </row>
    <row r="436" spans="2:35">
      <c r="B436" s="39">
        <f t="shared" si="219"/>
        <v>408</v>
      </c>
      <c r="C436" s="42">
        <f t="shared" si="220"/>
        <v>7.6805755395676494</v>
      </c>
      <c r="D436" s="10">
        <f t="shared" si="221"/>
        <v>8.0194244604323721</v>
      </c>
      <c r="E436" s="40">
        <f t="shared" si="222"/>
        <v>30.361151079135254</v>
      </c>
      <c r="F436" s="40">
        <f t="shared" si="223"/>
        <v>46.4</v>
      </c>
      <c r="G436" s="3">
        <f t="shared" si="224"/>
        <v>348.19424460432083</v>
      </c>
      <c r="H436" s="3">
        <f t="shared" si="225"/>
        <v>134.69012151470801</v>
      </c>
      <c r="I436">
        <f t="shared" si="210"/>
        <v>1.3469012151470802E-4</v>
      </c>
      <c r="J436" s="4">
        <f t="shared" si="226"/>
        <v>731.27597921390748</v>
      </c>
      <c r="K436" s="40">
        <f t="shared" si="227"/>
        <v>5.4293215492722897</v>
      </c>
      <c r="L436" s="40">
        <f t="shared" si="211"/>
        <v>0.57067845072771028</v>
      </c>
      <c r="M436" s="10">
        <f t="shared" si="228"/>
        <v>6.5026836193450785</v>
      </c>
      <c r="N436" s="10">
        <f t="shared" si="207"/>
        <v>17.20418640980624</v>
      </c>
      <c r="O436" s="10">
        <f t="shared" si="208"/>
        <v>-0.14810000000000001</v>
      </c>
      <c r="P436" s="10">
        <f t="shared" si="229"/>
        <v>13.038124443156212</v>
      </c>
      <c r="Q436" s="42">
        <f t="shared" si="230"/>
        <v>0.61703290414107148</v>
      </c>
      <c r="R436" s="4">
        <f t="shared" si="231"/>
        <v>336686.84251125669</v>
      </c>
      <c r="S436">
        <f t="shared" si="212"/>
        <v>3.3668684251125666E-4</v>
      </c>
      <c r="T436" s="41">
        <f t="shared" si="213"/>
        <v>4.3600652384553359E-4</v>
      </c>
      <c r="U436" s="42">
        <f t="shared" si="232"/>
        <v>0.60100284822471883</v>
      </c>
      <c r="V436" s="42">
        <f t="shared" si="233"/>
        <v>0.99794049949179475</v>
      </c>
      <c r="W436" s="42">
        <f t="shared" si="234"/>
        <v>0.98562831879134616</v>
      </c>
      <c r="X436" s="42">
        <f t="shared" si="235"/>
        <v>1.2312180700448594E-2</v>
      </c>
      <c r="Y436" s="42">
        <f t="shared" si="209"/>
        <v>9.05342139999263E-3</v>
      </c>
      <c r="Z436" s="10">
        <f t="shared" si="236"/>
        <v>20.764417284728601</v>
      </c>
      <c r="AA436">
        <f t="shared" si="214"/>
        <v>6503403.5053793844</v>
      </c>
      <c r="AB436" s="10">
        <f t="shared" si="215"/>
        <v>6.5034035053793842</v>
      </c>
      <c r="AC436" s="10">
        <f t="shared" si="216"/>
        <v>6.4024035053793842</v>
      </c>
      <c r="AD436" s="3">
        <f t="shared" si="217"/>
        <v>928.55743370259381</v>
      </c>
      <c r="AI436" s="94">
        <f t="shared" si="218"/>
        <v>0.98562831879134616</v>
      </c>
    </row>
    <row r="437" spans="2:35">
      <c r="B437" s="39">
        <f t="shared" si="219"/>
        <v>409</v>
      </c>
      <c r="C437" s="42">
        <f t="shared" si="220"/>
        <v>7.6994004796156092</v>
      </c>
      <c r="D437" s="10">
        <f t="shared" si="221"/>
        <v>8.0005995203844122</v>
      </c>
      <c r="E437" s="40">
        <f t="shared" si="222"/>
        <v>30.398800959231174</v>
      </c>
      <c r="F437" s="40">
        <f t="shared" si="223"/>
        <v>46.4</v>
      </c>
      <c r="G437" s="3">
        <f t="shared" si="224"/>
        <v>348.00599520384122</v>
      </c>
      <c r="H437" s="3">
        <f t="shared" si="225"/>
        <v>134.69012151470801</v>
      </c>
      <c r="I437">
        <f t="shared" si="210"/>
        <v>1.3469012151470802E-4</v>
      </c>
      <c r="J437" s="4">
        <f t="shared" si="226"/>
        <v>733.07265990791939</v>
      </c>
      <c r="K437" s="40">
        <f t="shared" si="227"/>
        <v>5.4426609142814435</v>
      </c>
      <c r="L437" s="40">
        <f t="shared" si="211"/>
        <v>0.5573390857185565</v>
      </c>
      <c r="M437" s="10">
        <f t="shared" si="228"/>
        <v>6.5034035053793842</v>
      </c>
      <c r="N437" s="10">
        <f t="shared" si="207"/>
        <v>17.20418640980624</v>
      </c>
      <c r="O437" s="10">
        <f t="shared" si="208"/>
        <v>-0.14810000000000001</v>
      </c>
      <c r="P437" s="10">
        <f t="shared" si="229"/>
        <v>13.03791068942423</v>
      </c>
      <c r="Q437" s="42">
        <f t="shared" si="230"/>
        <v>0.61847676585299671</v>
      </c>
      <c r="R437" s="4">
        <f t="shared" si="231"/>
        <v>335879.55887465726</v>
      </c>
      <c r="S437">
        <f t="shared" si="212"/>
        <v>3.3587955887465725E-4</v>
      </c>
      <c r="T437" s="41">
        <f t="shared" si="213"/>
        <v>4.36813807482133E-4</v>
      </c>
      <c r="U437" s="42">
        <f t="shared" si="232"/>
        <v>0.59956180656920699</v>
      </c>
      <c r="V437" s="42">
        <f t="shared" si="233"/>
        <v>0.99804686529873543</v>
      </c>
      <c r="W437" s="42">
        <f t="shared" si="234"/>
        <v>0.98573915526873324</v>
      </c>
      <c r="X437" s="42">
        <f t="shared" si="235"/>
        <v>1.2307710030002195E-2</v>
      </c>
      <c r="Y437" s="42">
        <f t="shared" si="209"/>
        <v>9.0711920312664292E-3</v>
      </c>
      <c r="Z437" s="10">
        <f t="shared" si="236"/>
        <v>20.766724576666384</v>
      </c>
      <c r="AA437">
        <f t="shared" si="214"/>
        <v>6504114.9250059426</v>
      </c>
      <c r="AB437" s="10">
        <f t="shared" si="215"/>
        <v>6.5041149250059425</v>
      </c>
      <c r="AC437" s="10">
        <f t="shared" si="216"/>
        <v>6.4031149250059425</v>
      </c>
      <c r="AD437" s="3">
        <f t="shared" si="217"/>
        <v>928.66061276373352</v>
      </c>
      <c r="AI437" s="94">
        <f t="shared" si="218"/>
        <v>0.98573915526873324</v>
      </c>
    </row>
    <row r="438" spans="2:35">
      <c r="B438" s="39">
        <f t="shared" si="219"/>
        <v>410</v>
      </c>
      <c r="C438" s="42">
        <f t="shared" si="220"/>
        <v>7.7182254196635691</v>
      </c>
      <c r="D438" s="10">
        <f t="shared" si="221"/>
        <v>7.9817745803364524</v>
      </c>
      <c r="E438" s="40">
        <f t="shared" si="222"/>
        <v>30.436450839327094</v>
      </c>
      <c r="F438" s="40">
        <f t="shared" si="223"/>
        <v>46.4</v>
      </c>
      <c r="G438" s="3">
        <f t="shared" si="224"/>
        <v>347.81774580336162</v>
      </c>
      <c r="H438" s="3">
        <f t="shared" si="225"/>
        <v>134.69012151470801</v>
      </c>
      <c r="I438">
        <f t="shared" si="210"/>
        <v>1.3469012151470802E-4</v>
      </c>
      <c r="J438" s="4">
        <f t="shared" si="226"/>
        <v>734.87156722688519</v>
      </c>
      <c r="K438" s="40">
        <f t="shared" si="227"/>
        <v>5.4560168107550338</v>
      </c>
      <c r="L438" s="40">
        <f t="shared" si="211"/>
        <v>0.54398318924496625</v>
      </c>
      <c r="M438" s="10">
        <f t="shared" si="228"/>
        <v>6.5041149250059425</v>
      </c>
      <c r="N438" s="10">
        <f t="shared" si="207"/>
        <v>17.20418640980624</v>
      </c>
      <c r="O438" s="10">
        <f t="shared" si="208"/>
        <v>-0.14810000000000001</v>
      </c>
      <c r="P438" s="10">
        <f t="shared" si="229"/>
        <v>13.037699476285251</v>
      </c>
      <c r="Q438" s="42">
        <f t="shared" si="230"/>
        <v>0.61992065095574822</v>
      </c>
      <c r="R438" s="4">
        <f t="shared" si="231"/>
        <v>335072.17722651263</v>
      </c>
      <c r="S438">
        <f t="shared" si="212"/>
        <v>3.3507217722651266E-4</v>
      </c>
      <c r="T438" s="41">
        <f t="shared" si="213"/>
        <v>4.3762118913027759E-4</v>
      </c>
      <c r="U438" s="42">
        <f t="shared" si="232"/>
        <v>0.5981205899581864</v>
      </c>
      <c r="V438" s="42">
        <f t="shared" si="233"/>
        <v>0.99815186698316083</v>
      </c>
      <c r="W438" s="42">
        <f t="shared" si="234"/>
        <v>0.98584868822477634</v>
      </c>
      <c r="X438" s="42">
        <f t="shared" si="235"/>
        <v>1.2303178758384492E-2</v>
      </c>
      <c r="Y438" s="42">
        <f t="shared" si="209"/>
        <v>9.0889564077921495E-3</v>
      </c>
      <c r="Z438" s="10">
        <f t="shared" si="236"/>
        <v>20.769004411910259</v>
      </c>
      <c r="AA438">
        <f t="shared" si="214"/>
        <v>6504817.8787636571</v>
      </c>
      <c r="AB438" s="10">
        <f t="shared" si="215"/>
        <v>6.5048178787636575</v>
      </c>
      <c r="AC438" s="10">
        <f t="shared" si="216"/>
        <v>6.4038178787636575</v>
      </c>
      <c r="AD438" s="3">
        <f t="shared" si="217"/>
        <v>928.76256399762974</v>
      </c>
      <c r="AI438" s="94">
        <f t="shared" si="218"/>
        <v>0.98584868822477634</v>
      </c>
    </row>
    <row r="439" spans="2:35">
      <c r="B439" s="39">
        <f t="shared" si="219"/>
        <v>411</v>
      </c>
      <c r="C439" s="42">
        <f t="shared" si="220"/>
        <v>7.737050359711529</v>
      </c>
      <c r="D439" s="10">
        <f t="shared" si="221"/>
        <v>7.9629496402884925</v>
      </c>
      <c r="E439" s="40">
        <f t="shared" si="222"/>
        <v>30.474100719423014</v>
      </c>
      <c r="F439" s="40">
        <f t="shared" si="223"/>
        <v>46.4</v>
      </c>
      <c r="G439" s="3">
        <f t="shared" si="224"/>
        <v>347.62949640288201</v>
      </c>
      <c r="H439" s="3">
        <f t="shared" si="225"/>
        <v>134.69012151470801</v>
      </c>
      <c r="I439">
        <f t="shared" si="210"/>
        <v>1.3469012151470802E-4</v>
      </c>
      <c r="J439" s="4">
        <f t="shared" si="226"/>
        <v>736.672701170805</v>
      </c>
      <c r="K439" s="40">
        <f t="shared" si="227"/>
        <v>5.4693892386930631</v>
      </c>
      <c r="L439" s="40">
        <f t="shared" si="211"/>
        <v>0.53061076130693685</v>
      </c>
      <c r="M439" s="10">
        <f t="shared" si="228"/>
        <v>6.5048178787636575</v>
      </c>
      <c r="N439" s="10">
        <f t="shared" si="207"/>
        <v>17.20418640980624</v>
      </c>
      <c r="O439" s="10">
        <f t="shared" si="208"/>
        <v>-0.14810000000000001</v>
      </c>
      <c r="P439" s="10">
        <f t="shared" si="229"/>
        <v>13.037490802626058</v>
      </c>
      <c r="Q439" s="42">
        <f t="shared" si="230"/>
        <v>0.62136455916883537</v>
      </c>
      <c r="R439" s="4">
        <f t="shared" si="231"/>
        <v>334264.6988243052</v>
      </c>
      <c r="S439">
        <f t="shared" si="212"/>
        <v>3.342646988243052E-4</v>
      </c>
      <c r="T439" s="41">
        <f t="shared" si="213"/>
        <v>4.3842866753248506E-4</v>
      </c>
      <c r="U439" s="42">
        <f t="shared" si="232"/>
        <v>0.59667920063632596</v>
      </c>
      <c r="V439" s="42">
        <f t="shared" si="233"/>
        <v>0.99825550460626233</v>
      </c>
      <c r="W439" s="42">
        <f t="shared" si="234"/>
        <v>0.98595691774244743</v>
      </c>
      <c r="X439" s="42">
        <f t="shared" si="235"/>
        <v>1.2298586863814909E-2</v>
      </c>
      <c r="Y439" s="42">
        <f t="shared" si="209"/>
        <v>9.1067144383741774E-3</v>
      </c>
      <c r="Z439" s="10">
        <f t="shared" si="236"/>
        <v>20.771256792188257</v>
      </c>
      <c r="AA439">
        <f t="shared" si="214"/>
        <v>6505512.367185344</v>
      </c>
      <c r="AB439" s="10">
        <f t="shared" si="215"/>
        <v>6.5055123671853439</v>
      </c>
      <c r="AC439" s="10">
        <f t="shared" si="216"/>
        <v>6.4045123671853439</v>
      </c>
      <c r="AD439" s="3">
        <f t="shared" si="217"/>
        <v>928.86328748155825</v>
      </c>
      <c r="AI439" s="94">
        <f t="shared" si="218"/>
        <v>0.98595691774244743</v>
      </c>
    </row>
    <row r="440" spans="2:35">
      <c r="B440" s="39">
        <f t="shared" si="219"/>
        <v>412</v>
      </c>
      <c r="C440" s="42">
        <f t="shared" si="220"/>
        <v>7.7558752997594889</v>
      </c>
      <c r="D440" s="10">
        <f t="shared" si="221"/>
        <v>7.9441247002405326</v>
      </c>
      <c r="E440" s="40">
        <f t="shared" si="222"/>
        <v>30.511750599518933</v>
      </c>
      <c r="F440" s="40">
        <f t="shared" si="223"/>
        <v>46.4</v>
      </c>
      <c r="G440" s="3">
        <f t="shared" si="224"/>
        <v>347.44124700240241</v>
      </c>
      <c r="H440" s="3">
        <f t="shared" si="225"/>
        <v>134.69012151470801</v>
      </c>
      <c r="I440">
        <f t="shared" si="210"/>
        <v>1.3469012151470802E-4</v>
      </c>
      <c r="J440" s="4">
        <f t="shared" si="226"/>
        <v>738.47606173967836</v>
      </c>
      <c r="K440" s="40">
        <f t="shared" si="227"/>
        <v>5.4827781980955272</v>
      </c>
      <c r="L440" s="40">
        <f t="shared" si="211"/>
        <v>0.51722180190447276</v>
      </c>
      <c r="M440" s="10">
        <f t="shared" si="228"/>
        <v>6.5055123671853439</v>
      </c>
      <c r="N440" s="10">
        <f t="shared" si="207"/>
        <v>17.20418640980624</v>
      </c>
      <c r="O440" s="10">
        <f t="shared" si="208"/>
        <v>-0.14810000000000001</v>
      </c>
      <c r="P440" s="10">
        <f t="shared" si="229"/>
        <v>13.037284667347034</v>
      </c>
      <c r="Q440" s="42">
        <f t="shared" si="230"/>
        <v>0.62280849021186224</v>
      </c>
      <c r="R440" s="4">
        <f t="shared" si="231"/>
        <v>333457.12492551754</v>
      </c>
      <c r="S440">
        <f t="shared" si="212"/>
        <v>3.3345712492551752E-4</v>
      </c>
      <c r="T440" s="41">
        <f t="shared" si="213"/>
        <v>4.3923624143127273E-4</v>
      </c>
      <c r="U440" s="42">
        <f t="shared" si="232"/>
        <v>0.59523764084829511</v>
      </c>
      <c r="V440" s="42">
        <f t="shared" si="233"/>
        <v>0.99835777822806937</v>
      </c>
      <c r="W440" s="42">
        <f t="shared" si="234"/>
        <v>0.98606384390378077</v>
      </c>
      <c r="X440" s="42">
        <f t="shared" si="235"/>
        <v>1.2293934324288602E-2</v>
      </c>
      <c r="Y440" s="42">
        <f t="shared" si="209"/>
        <v>9.1244660317859518E-3</v>
      </c>
      <c r="Z440" s="10">
        <f t="shared" si="236"/>
        <v>20.773481719207492</v>
      </c>
      <c r="AA440">
        <f t="shared" si="214"/>
        <v>6506198.3907973636</v>
      </c>
      <c r="AB440" s="10">
        <f t="shared" si="215"/>
        <v>6.5061983907973637</v>
      </c>
      <c r="AC440" s="10">
        <f t="shared" si="216"/>
        <v>6.4051983907973637</v>
      </c>
      <c r="AD440" s="3">
        <f t="shared" si="217"/>
        <v>928.96278329185839</v>
      </c>
      <c r="AI440" s="94">
        <f t="shared" si="218"/>
        <v>0.98606384390378077</v>
      </c>
    </row>
    <row r="441" spans="2:35">
      <c r="B441" s="39">
        <f t="shared" si="219"/>
        <v>413</v>
      </c>
      <c r="C441" s="42">
        <f t="shared" si="220"/>
        <v>7.7747002398074487</v>
      </c>
      <c r="D441" s="10">
        <f t="shared" si="221"/>
        <v>7.9252997601925728</v>
      </c>
      <c r="E441" s="40">
        <f t="shared" si="222"/>
        <v>30.549400479614853</v>
      </c>
      <c r="F441" s="40">
        <f t="shared" si="223"/>
        <v>46.4</v>
      </c>
      <c r="G441" s="3">
        <f t="shared" si="224"/>
        <v>347.2529976019228</v>
      </c>
      <c r="H441" s="3">
        <f t="shared" si="225"/>
        <v>134.69012151470801</v>
      </c>
      <c r="I441">
        <f t="shared" si="210"/>
        <v>1.3469012151470802E-4</v>
      </c>
      <c r="J441" s="4">
        <f t="shared" si="226"/>
        <v>740.28164893350561</v>
      </c>
      <c r="K441" s="40">
        <f t="shared" si="227"/>
        <v>5.4961836889624287</v>
      </c>
      <c r="L441" s="40">
        <f t="shared" si="211"/>
        <v>0.5038163110375713</v>
      </c>
      <c r="M441" s="10">
        <f t="shared" si="228"/>
        <v>6.5061983907973637</v>
      </c>
      <c r="N441" s="10">
        <f t="shared" si="207"/>
        <v>17.20418640980624</v>
      </c>
      <c r="O441" s="10">
        <f t="shared" si="208"/>
        <v>-0.14810000000000001</v>
      </c>
      <c r="P441" s="10">
        <f t="shared" si="229"/>
        <v>13.03708106936225</v>
      </c>
      <c r="Q441" s="42">
        <f t="shared" si="230"/>
        <v>0.62425244380452649</v>
      </c>
      <c r="R441" s="4">
        <f t="shared" si="231"/>
        <v>332649.45678763196</v>
      </c>
      <c r="S441">
        <f t="shared" si="212"/>
        <v>3.3264945678763199E-4</v>
      </c>
      <c r="T441" s="41">
        <f t="shared" si="213"/>
        <v>4.4004390956915826E-4</v>
      </c>
      <c r="U441" s="42">
        <f t="shared" si="232"/>
        <v>0.59379591283876243</v>
      </c>
      <c r="V441" s="42">
        <f t="shared" si="233"/>
        <v>0.99845868790875825</v>
      </c>
      <c r="W441" s="42">
        <f t="shared" si="234"/>
        <v>0.98616946678981721</v>
      </c>
      <c r="X441" s="42">
        <f t="shared" si="235"/>
        <v>1.2289221118941041E-2</v>
      </c>
      <c r="Y441" s="42">
        <f t="shared" si="209"/>
        <v>9.1422110967716921E-3</v>
      </c>
      <c r="Z441" s="10">
        <f t="shared" si="236"/>
        <v>20.775679194657464</v>
      </c>
      <c r="AA441">
        <f t="shared" si="214"/>
        <v>6506875.9501206502</v>
      </c>
      <c r="AB441" s="10">
        <f t="shared" si="215"/>
        <v>6.5068759501206506</v>
      </c>
      <c r="AC441" s="10">
        <f t="shared" si="216"/>
        <v>6.4058759501206506</v>
      </c>
      <c r="AD441" s="3">
        <f t="shared" si="217"/>
        <v>929.06105150408268</v>
      </c>
      <c r="AI441" s="94">
        <f t="shared" si="218"/>
        <v>0.98616946678981721</v>
      </c>
    </row>
    <row r="442" spans="2:35">
      <c r="B442" s="39">
        <f t="shared" si="219"/>
        <v>414</v>
      </c>
      <c r="C442" s="42">
        <f t="shared" si="220"/>
        <v>7.7935251798554086</v>
      </c>
      <c r="D442" s="10">
        <f t="shared" si="221"/>
        <v>7.9064748201446129</v>
      </c>
      <c r="E442" s="40">
        <f t="shared" si="222"/>
        <v>30.587050359710773</v>
      </c>
      <c r="F442" s="40">
        <f t="shared" si="223"/>
        <v>46.4</v>
      </c>
      <c r="G442" s="3">
        <f t="shared" si="224"/>
        <v>347.06474820144319</v>
      </c>
      <c r="H442" s="3">
        <f t="shared" si="225"/>
        <v>134.69012151470801</v>
      </c>
      <c r="I442">
        <f t="shared" si="210"/>
        <v>1.3469012151470802E-4</v>
      </c>
      <c r="J442" s="4">
        <f t="shared" si="226"/>
        <v>742.08946275228652</v>
      </c>
      <c r="K442" s="40">
        <f t="shared" si="227"/>
        <v>5.5096057112937658</v>
      </c>
      <c r="L442" s="40">
        <f t="shared" si="211"/>
        <v>0.49039428870623425</v>
      </c>
      <c r="M442" s="10">
        <f t="shared" si="228"/>
        <v>6.5068759501206506</v>
      </c>
      <c r="N442" s="10">
        <f t="shared" si="207"/>
        <v>17.20418640980624</v>
      </c>
      <c r="O442" s="10">
        <f t="shared" si="208"/>
        <v>-0.14810000000000001</v>
      </c>
      <c r="P442" s="10">
        <f t="shared" si="229"/>
        <v>13.036880007599148</v>
      </c>
      <c r="Q442" s="42">
        <f t="shared" si="230"/>
        <v>0.62569641966661826</v>
      </c>
      <c r="R442" s="4">
        <f t="shared" si="231"/>
        <v>331841.69566813105</v>
      </c>
      <c r="S442">
        <f t="shared" si="212"/>
        <v>3.3184169566813105E-4</v>
      </c>
      <c r="T442" s="41">
        <f t="shared" si="213"/>
        <v>4.408516706886592E-4</v>
      </c>
      <c r="U442" s="42">
        <f t="shared" si="232"/>
        <v>0.59235401885239736</v>
      </c>
      <c r="V442" s="42">
        <f t="shared" si="233"/>
        <v>0.99855823370642449</v>
      </c>
      <c r="W442" s="42">
        <f t="shared" si="234"/>
        <v>0.98627378648076136</v>
      </c>
      <c r="X442" s="42">
        <f t="shared" si="235"/>
        <v>1.2284447225663131E-2</v>
      </c>
      <c r="Y442" s="42">
        <f t="shared" si="209"/>
        <v>9.1599495420446892E-3</v>
      </c>
      <c r="Z442" s="10">
        <f t="shared" si="236"/>
        <v>20.777849220205589</v>
      </c>
      <c r="AA442">
        <f t="shared" si="214"/>
        <v>6507545.0456693275</v>
      </c>
      <c r="AB442" s="10">
        <f t="shared" si="215"/>
        <v>6.5075450456693273</v>
      </c>
      <c r="AC442" s="10">
        <f t="shared" si="216"/>
        <v>6.4065450456693274</v>
      </c>
      <c r="AD442" s="3">
        <f t="shared" si="217"/>
        <v>929.15809219279583</v>
      </c>
      <c r="AI442" s="94">
        <f t="shared" si="218"/>
        <v>0.98627378648076136</v>
      </c>
    </row>
    <row r="443" spans="2:35">
      <c r="B443" s="39">
        <f t="shared" si="219"/>
        <v>415</v>
      </c>
      <c r="C443" s="42">
        <f t="shared" si="220"/>
        <v>7.8123501199033685</v>
      </c>
      <c r="D443" s="10">
        <f t="shared" si="221"/>
        <v>7.887649880096653</v>
      </c>
      <c r="E443" s="40">
        <f t="shared" si="222"/>
        <v>30.624700239806693</v>
      </c>
      <c r="F443" s="40">
        <f t="shared" si="223"/>
        <v>46.4</v>
      </c>
      <c r="G443" s="3">
        <f t="shared" si="224"/>
        <v>346.87649880096359</v>
      </c>
      <c r="H443" s="3">
        <f t="shared" si="225"/>
        <v>134.69012151470801</v>
      </c>
      <c r="I443">
        <f t="shared" si="210"/>
        <v>1.3469012151470802E-4</v>
      </c>
      <c r="J443" s="4">
        <f t="shared" si="226"/>
        <v>743.89950319602133</v>
      </c>
      <c r="K443" s="40">
        <f t="shared" si="227"/>
        <v>5.5230442650895402</v>
      </c>
      <c r="L443" s="40">
        <f t="shared" si="211"/>
        <v>0.47695573491045984</v>
      </c>
      <c r="M443" s="10">
        <f t="shared" si="228"/>
        <v>6.5075450456693273</v>
      </c>
      <c r="N443" s="10">
        <f t="shared" si="207"/>
        <v>17.20418640980624</v>
      </c>
      <c r="O443" s="10">
        <f t="shared" si="208"/>
        <v>-0.14810000000000001</v>
      </c>
      <c r="P443" s="10">
        <f t="shared" si="229"/>
        <v>13.036681480998913</v>
      </c>
      <c r="Q443" s="42">
        <f t="shared" si="230"/>
        <v>0.62714041751801919</v>
      </c>
      <c r="R443" s="4">
        <f t="shared" si="231"/>
        <v>331033.84282449709</v>
      </c>
      <c r="S443">
        <f t="shared" si="212"/>
        <v>3.310338428244971E-4</v>
      </c>
      <c r="T443" s="41">
        <f t="shared" si="213"/>
        <v>4.4165952353229315E-4</v>
      </c>
      <c r="U443" s="42">
        <f t="shared" si="232"/>
        <v>0.59091196113386857</v>
      </c>
      <c r="V443" s="42">
        <f t="shared" si="233"/>
        <v>0.99865641567939067</v>
      </c>
      <c r="W443" s="42">
        <f t="shared" si="234"/>
        <v>0.9863768030557698</v>
      </c>
      <c r="X443" s="42">
        <f t="shared" si="235"/>
        <v>1.2279612623620872E-2</v>
      </c>
      <c r="Y443" s="42">
        <f t="shared" si="209"/>
        <v>9.1776812762892328E-3</v>
      </c>
      <c r="Z443" s="10">
        <f t="shared" si="236"/>
        <v>20.779991797500958</v>
      </c>
      <c r="AA443">
        <f t="shared" si="214"/>
        <v>6508205.6779518668</v>
      </c>
      <c r="AB443" s="10">
        <f t="shared" si="215"/>
        <v>6.5082056779518664</v>
      </c>
      <c r="AC443" s="10">
        <f t="shared" si="216"/>
        <v>6.4072056779518665</v>
      </c>
      <c r="AD443" s="3">
        <f t="shared" si="217"/>
        <v>929.25390543174285</v>
      </c>
      <c r="AI443" s="94">
        <f t="shared" si="218"/>
        <v>0.9863768030557698</v>
      </c>
    </row>
    <row r="444" spans="2:35">
      <c r="B444" s="39">
        <f t="shared" si="219"/>
        <v>416</v>
      </c>
      <c r="C444" s="42">
        <f t="shared" si="220"/>
        <v>7.8311750599513283</v>
      </c>
      <c r="D444" s="10">
        <f t="shared" si="221"/>
        <v>7.8688249400486932</v>
      </c>
      <c r="E444" s="40">
        <f t="shared" si="222"/>
        <v>30.662350119902612</v>
      </c>
      <c r="F444" s="40">
        <f t="shared" si="223"/>
        <v>46.4</v>
      </c>
      <c r="G444" s="3">
        <f t="shared" si="224"/>
        <v>346.68824940048398</v>
      </c>
      <c r="H444" s="3">
        <f t="shared" si="225"/>
        <v>134.69012151470801</v>
      </c>
      <c r="I444">
        <f t="shared" si="210"/>
        <v>1.3469012151470802E-4</v>
      </c>
      <c r="J444" s="4">
        <f t="shared" si="226"/>
        <v>745.71177026471003</v>
      </c>
      <c r="K444" s="40">
        <f t="shared" si="227"/>
        <v>5.5364993503497519</v>
      </c>
      <c r="L444" s="40">
        <f t="shared" si="211"/>
        <v>0.46350064965024806</v>
      </c>
      <c r="M444" s="10">
        <f t="shared" si="228"/>
        <v>6.5082056779518664</v>
      </c>
      <c r="N444" s="10">
        <f t="shared" si="207"/>
        <v>17.20418640980624</v>
      </c>
      <c r="O444" s="10">
        <f t="shared" si="208"/>
        <v>-0.14810000000000001</v>
      </c>
      <c r="P444" s="10">
        <f t="shared" si="229"/>
        <v>13.036485488516155</v>
      </c>
      <c r="Q444" s="42">
        <f t="shared" si="230"/>
        <v>0.62858443707870082</v>
      </c>
      <c r="R444" s="4">
        <f t="shared" si="231"/>
        <v>330225.89951421256</v>
      </c>
      <c r="S444">
        <f t="shared" si="212"/>
        <v>3.3022589951421259E-4</v>
      </c>
      <c r="T444" s="41">
        <f t="shared" si="213"/>
        <v>4.4246746684257766E-4</v>
      </c>
      <c r="U444" s="42">
        <f t="shared" si="232"/>
        <v>0.58946974192784518</v>
      </c>
      <c r="V444" s="42">
        <f t="shared" si="233"/>
        <v>0.99875323388459247</v>
      </c>
      <c r="W444" s="42">
        <f t="shared" si="234"/>
        <v>0.98647851659312913</v>
      </c>
      <c r="X444" s="42">
        <f t="shared" si="235"/>
        <v>1.2274717291463344E-2</v>
      </c>
      <c r="Y444" s="42">
        <f t="shared" si="209"/>
        <v>9.1954062081599421E-3</v>
      </c>
      <c r="Z444" s="10">
        <f t="shared" si="236"/>
        <v>20.782106928172212</v>
      </c>
      <c r="AA444">
        <f t="shared" si="214"/>
        <v>6508857.8474704372</v>
      </c>
      <c r="AB444" s="10">
        <f t="shared" si="215"/>
        <v>6.5088578474704368</v>
      </c>
      <c r="AC444" s="10">
        <f t="shared" si="216"/>
        <v>6.4078578474704369</v>
      </c>
      <c r="AD444" s="3">
        <f t="shared" si="217"/>
        <v>929.34849129375448</v>
      </c>
      <c r="AI444" s="94">
        <f t="shared" si="218"/>
        <v>0.98647851659312913</v>
      </c>
    </row>
    <row r="445" spans="2:35">
      <c r="B445" s="39">
        <f t="shared" si="219"/>
        <v>417</v>
      </c>
      <c r="C445" s="42">
        <f t="shared" si="220"/>
        <v>7.8499999999992882</v>
      </c>
      <c r="D445" s="10">
        <f t="shared" si="221"/>
        <v>7.8500000000007333</v>
      </c>
      <c r="E445" s="40">
        <f t="shared" si="222"/>
        <v>30.699999999998532</v>
      </c>
      <c r="F445" s="40">
        <f t="shared" si="223"/>
        <v>46.4</v>
      </c>
      <c r="G445" s="3">
        <f t="shared" si="224"/>
        <v>346.50000000000438</v>
      </c>
      <c r="H445" s="3">
        <f t="shared" si="225"/>
        <v>134.69012151470801</v>
      </c>
      <c r="I445">
        <f t="shared" si="210"/>
        <v>1.3469012151470802E-4</v>
      </c>
      <c r="J445" s="4">
        <f t="shared" si="226"/>
        <v>747.52626395835239</v>
      </c>
      <c r="K445" s="40">
        <f t="shared" si="227"/>
        <v>5.5499709670743993</v>
      </c>
      <c r="L445" s="40">
        <f t="shared" si="211"/>
        <v>0.4500290329256007</v>
      </c>
      <c r="M445" s="10">
        <f t="shared" si="228"/>
        <v>6.5088578474704368</v>
      </c>
      <c r="N445" s="10">
        <f t="shared" si="207"/>
        <v>17.20418640980624</v>
      </c>
      <c r="O445" s="10">
        <f t="shared" si="208"/>
        <v>-0.14810000000000001</v>
      </c>
      <c r="P445" s="10">
        <f t="shared" si="229"/>
        <v>13.036292029119037</v>
      </c>
      <c r="Q445" s="42">
        <f t="shared" si="230"/>
        <v>0.63002847806872397</v>
      </c>
      <c r="R445" s="4">
        <f t="shared" si="231"/>
        <v>329417.86699476</v>
      </c>
      <c r="S445">
        <f t="shared" si="212"/>
        <v>3.2941786699475998E-4</v>
      </c>
      <c r="T445" s="41">
        <f t="shared" si="213"/>
        <v>4.4327549936203027E-4</v>
      </c>
      <c r="U445" s="42">
        <f t="shared" si="232"/>
        <v>0.58802736347899631</v>
      </c>
      <c r="V445" s="42">
        <f t="shared" si="233"/>
        <v>0.99884868837811958</v>
      </c>
      <c r="W445" s="42">
        <f t="shared" si="234"/>
        <v>0.98657892717015494</v>
      </c>
      <c r="X445" s="42">
        <f t="shared" si="235"/>
        <v>1.2269761207964636E-2</v>
      </c>
      <c r="Y445" s="42">
        <f t="shared" si="209"/>
        <v>9.2131242462820395E-3</v>
      </c>
      <c r="Z445" s="10">
        <f t="shared" si="236"/>
        <v>20.784194613827577</v>
      </c>
      <c r="AA445">
        <f t="shared" si="214"/>
        <v>6509501.5547209112</v>
      </c>
      <c r="AB445" s="10">
        <f t="shared" si="215"/>
        <v>6.5095015547209112</v>
      </c>
      <c r="AC445" s="10">
        <f t="shared" si="216"/>
        <v>6.4085015547209112</v>
      </c>
      <c r="AD445" s="3">
        <f t="shared" si="217"/>
        <v>929.44184985074855</v>
      </c>
      <c r="AI445" s="94">
        <f t="shared" si="218"/>
        <v>0.98657892717015494</v>
      </c>
    </row>
    <row r="446" spans="2:35">
      <c r="B446" s="39">
        <f t="shared" si="219"/>
        <v>418</v>
      </c>
      <c r="C446" s="42">
        <f t="shared" si="220"/>
        <v>7.8688249400472481</v>
      </c>
      <c r="D446" s="10">
        <f t="shared" si="221"/>
        <v>7.8311750599527734</v>
      </c>
      <c r="E446" s="40">
        <f t="shared" si="222"/>
        <v>30.737649880094452</v>
      </c>
      <c r="F446" s="40">
        <f t="shared" si="223"/>
        <v>46.4</v>
      </c>
      <c r="G446" s="3">
        <f t="shared" si="224"/>
        <v>346.31175059952477</v>
      </c>
      <c r="H446" s="3">
        <f t="shared" si="225"/>
        <v>134.69012151470801</v>
      </c>
      <c r="I446">
        <f t="shared" si="210"/>
        <v>1.3469012151470802E-4</v>
      </c>
      <c r="J446" s="4">
        <f t="shared" si="226"/>
        <v>749.34298427694864</v>
      </c>
      <c r="K446" s="40">
        <f t="shared" si="227"/>
        <v>5.563459115263484</v>
      </c>
      <c r="L446" s="40">
        <f t="shared" si="211"/>
        <v>0.43654088473651598</v>
      </c>
      <c r="M446" s="10">
        <f t="shared" si="228"/>
        <v>6.5095015547209112</v>
      </c>
      <c r="N446" s="10">
        <f t="shared" si="207"/>
        <v>17.20418640980624</v>
      </c>
      <c r="O446" s="10">
        <f t="shared" si="208"/>
        <v>-0.14810000000000001</v>
      </c>
      <c r="P446" s="10">
        <f t="shared" si="229"/>
        <v>13.036101101789303</v>
      </c>
      <c r="Q446" s="42">
        <f t="shared" si="230"/>
        <v>0.63147254020823718</v>
      </c>
      <c r="R446" s="4">
        <f t="shared" si="231"/>
        <v>328609.74652362167</v>
      </c>
      <c r="S446">
        <f t="shared" si="212"/>
        <v>3.2860974652362167E-4</v>
      </c>
      <c r="T446" s="41">
        <f t="shared" si="213"/>
        <v>4.4408361983316858E-4</v>
      </c>
      <c r="U446" s="42">
        <f t="shared" si="232"/>
        <v>0.58658482803199086</v>
      </c>
      <c r="V446" s="42">
        <f t="shared" si="233"/>
        <v>0.99894277921567698</v>
      </c>
      <c r="W446" s="42">
        <f t="shared" si="234"/>
        <v>0.98667803486319394</v>
      </c>
      <c r="X446" s="42">
        <f t="shared" si="235"/>
        <v>1.2264744352483037E-2</v>
      </c>
      <c r="Y446" s="42">
        <f t="shared" si="209"/>
        <v>9.2308352992522685E-3</v>
      </c>
      <c r="Z446" s="10">
        <f t="shared" si="236"/>
        <v>20.786254856056321</v>
      </c>
      <c r="AA446">
        <f t="shared" si="214"/>
        <v>6510136.8001933154</v>
      </c>
      <c r="AB446" s="10">
        <f t="shared" si="215"/>
        <v>6.5101368001933153</v>
      </c>
      <c r="AC446" s="10">
        <f t="shared" si="216"/>
        <v>6.4091368001933153</v>
      </c>
      <c r="AD446" s="3">
        <f t="shared" si="217"/>
        <v>929.53398117379481</v>
      </c>
      <c r="AI446" s="94">
        <f t="shared" si="218"/>
        <v>0.98667803486319394</v>
      </c>
    </row>
    <row r="447" spans="2:35">
      <c r="B447" s="39">
        <f t="shared" si="219"/>
        <v>419</v>
      </c>
      <c r="C447" s="42">
        <f t="shared" si="220"/>
        <v>7.887649880095208</v>
      </c>
      <c r="D447" s="10">
        <f t="shared" si="221"/>
        <v>7.8123501199048135</v>
      </c>
      <c r="E447" s="40">
        <f t="shared" si="222"/>
        <v>30.775299760190372</v>
      </c>
      <c r="F447" s="40">
        <f t="shared" si="223"/>
        <v>46.4</v>
      </c>
      <c r="G447" s="3">
        <f t="shared" si="224"/>
        <v>346.12350119904517</v>
      </c>
      <c r="H447" s="3">
        <f t="shared" si="225"/>
        <v>134.69012151470801</v>
      </c>
      <c r="I447">
        <f t="shared" si="210"/>
        <v>1.3469012151470802E-4</v>
      </c>
      <c r="J447" s="4">
        <f t="shared" si="226"/>
        <v>751.1619312204989</v>
      </c>
      <c r="K447" s="40">
        <f t="shared" si="227"/>
        <v>5.5769637949170079</v>
      </c>
      <c r="L447" s="40">
        <f t="shared" si="211"/>
        <v>0.42303620508299211</v>
      </c>
      <c r="M447" s="10">
        <f t="shared" si="228"/>
        <v>6.5101368001933153</v>
      </c>
      <c r="N447" s="10">
        <f t="shared" si="207"/>
        <v>17.20418640980624</v>
      </c>
      <c r="O447" s="10">
        <f t="shared" si="208"/>
        <v>-0.14810000000000001</v>
      </c>
      <c r="P447" s="10">
        <f t="shared" si="229"/>
        <v>13.035912705522096</v>
      </c>
      <c r="Q447" s="42">
        <f t="shared" si="230"/>
        <v>0.63291662321747566</v>
      </c>
      <c r="R447" s="4">
        <f t="shared" si="231"/>
        <v>327801.53935828008</v>
      </c>
      <c r="S447">
        <f t="shared" si="212"/>
        <v>3.2780153935828006E-4</v>
      </c>
      <c r="T447" s="41">
        <f t="shared" si="213"/>
        <v>4.4489182699851019E-4</v>
      </c>
      <c r="U447" s="42">
        <f t="shared" si="232"/>
        <v>0.58514213783149782</v>
      </c>
      <c r="V447" s="42">
        <f t="shared" si="233"/>
        <v>0.99903550645181893</v>
      </c>
      <c r="W447" s="42">
        <f t="shared" si="234"/>
        <v>0.98677583974769223</v>
      </c>
      <c r="X447" s="42">
        <f t="shared" si="235"/>
        <v>1.2259666704126704E-2</v>
      </c>
      <c r="Y447" s="42">
        <f t="shared" si="209"/>
        <v>9.2485392756386248E-3</v>
      </c>
      <c r="Z447" s="10">
        <f t="shared" si="236"/>
        <v>20.788287656427539</v>
      </c>
      <c r="AA447">
        <f t="shared" si="214"/>
        <v>6510763.5843714578</v>
      </c>
      <c r="AB447" s="10">
        <f t="shared" si="215"/>
        <v>6.5107635843714577</v>
      </c>
      <c r="AC447" s="10">
        <f t="shared" si="216"/>
        <v>6.4097635843714578</v>
      </c>
      <c r="AD447" s="3">
        <f t="shared" si="217"/>
        <v>929.62488533306134</v>
      </c>
      <c r="AI447" s="94">
        <f t="shared" si="218"/>
        <v>0.98677583974769223</v>
      </c>
    </row>
    <row r="448" spans="2:35">
      <c r="B448" s="39">
        <f t="shared" si="219"/>
        <v>420</v>
      </c>
      <c r="C448" s="42">
        <f t="shared" si="220"/>
        <v>7.9064748201431678</v>
      </c>
      <c r="D448" s="10">
        <f t="shared" si="221"/>
        <v>7.7935251798568537</v>
      </c>
      <c r="E448" s="40">
        <f t="shared" si="222"/>
        <v>30.812949640286291</v>
      </c>
      <c r="F448" s="40">
        <f t="shared" si="223"/>
        <v>46.4</v>
      </c>
      <c r="G448" s="3">
        <f t="shared" si="224"/>
        <v>345.93525179856556</v>
      </c>
      <c r="H448" s="3">
        <f t="shared" si="225"/>
        <v>134.69012151470801</v>
      </c>
      <c r="I448">
        <f t="shared" si="210"/>
        <v>1.3469012151470802E-4</v>
      </c>
      <c r="J448" s="4">
        <f t="shared" si="226"/>
        <v>752.98310478900271</v>
      </c>
      <c r="K448" s="40">
        <f t="shared" si="227"/>
        <v>5.5904850060349656</v>
      </c>
      <c r="L448" s="40">
        <f t="shared" si="211"/>
        <v>0.40951499396503444</v>
      </c>
      <c r="M448" s="10">
        <f t="shared" si="228"/>
        <v>6.5107635843714577</v>
      </c>
      <c r="N448" s="10">
        <f t="shared" si="207"/>
        <v>17.20418640980624</v>
      </c>
      <c r="O448" s="10">
        <f t="shared" si="208"/>
        <v>-0.14810000000000001</v>
      </c>
      <c r="P448" s="10">
        <f t="shared" si="229"/>
        <v>13.035726839326067</v>
      </c>
      <c r="Q448" s="42">
        <f t="shared" si="230"/>
        <v>0.63436072681676015</v>
      </c>
      <c r="R448" s="4">
        <f t="shared" si="231"/>
        <v>326993.24675621773</v>
      </c>
      <c r="S448">
        <f t="shared" si="212"/>
        <v>3.2699324675621776E-4</v>
      </c>
      <c r="T448" s="41">
        <f t="shared" si="213"/>
        <v>4.4570011960057249E-4</v>
      </c>
      <c r="U448" s="42">
        <f t="shared" si="232"/>
        <v>0.58369929512218643</v>
      </c>
      <c r="V448" s="42">
        <f t="shared" si="233"/>
        <v>0.99912687014025658</v>
      </c>
      <c r="W448" s="42">
        <f t="shared" si="234"/>
        <v>0.9868723418981391</v>
      </c>
      <c r="X448" s="42">
        <f t="shared" si="235"/>
        <v>1.2254528242117479E-2</v>
      </c>
      <c r="Y448" s="42">
        <f t="shared" si="209"/>
        <v>9.2662360839806009E-3</v>
      </c>
      <c r="Z448" s="10">
        <f t="shared" si="236"/>
        <v>20.790293016490136</v>
      </c>
      <c r="AA448">
        <f t="shared" si="214"/>
        <v>6511381.9077329207</v>
      </c>
      <c r="AB448" s="10">
        <f t="shared" si="215"/>
        <v>6.5113819077329209</v>
      </c>
      <c r="AC448" s="10">
        <f t="shared" si="216"/>
        <v>6.4103819077329209</v>
      </c>
      <c r="AD448" s="3">
        <f t="shared" si="217"/>
        <v>929.71456239781298</v>
      </c>
      <c r="AI448" s="94">
        <f t="shared" si="218"/>
        <v>0.9868723418981391</v>
      </c>
    </row>
    <row r="449" spans="2:35">
      <c r="B449" s="39">
        <f t="shared" si="219"/>
        <v>421</v>
      </c>
      <c r="C449" s="42">
        <f t="shared" si="220"/>
        <v>7.9252997601911277</v>
      </c>
      <c r="D449" s="10">
        <f t="shared" si="221"/>
        <v>7.7747002398088938</v>
      </c>
      <c r="E449" s="40">
        <f t="shared" si="222"/>
        <v>30.850599520382211</v>
      </c>
      <c r="F449" s="40">
        <f t="shared" si="223"/>
        <v>46.4</v>
      </c>
      <c r="G449" s="3">
        <f t="shared" si="224"/>
        <v>345.74700239808595</v>
      </c>
      <c r="H449" s="3">
        <f t="shared" si="225"/>
        <v>134.69012151470801</v>
      </c>
      <c r="I449">
        <f t="shared" si="210"/>
        <v>1.3469012151470802E-4</v>
      </c>
      <c r="J449" s="4">
        <f t="shared" si="226"/>
        <v>754.80650498246041</v>
      </c>
      <c r="K449" s="40">
        <f t="shared" si="227"/>
        <v>5.6040227486173615</v>
      </c>
      <c r="L449" s="40">
        <f t="shared" si="211"/>
        <v>0.39597725138263851</v>
      </c>
      <c r="M449" s="10">
        <f t="shared" si="228"/>
        <v>6.5113819077329209</v>
      </c>
      <c r="N449" s="10">
        <f t="shared" si="207"/>
        <v>17.20418640980624</v>
      </c>
      <c r="O449" s="10">
        <f t="shared" si="208"/>
        <v>-0.14810000000000001</v>
      </c>
      <c r="P449" s="10">
        <f t="shared" si="229"/>
        <v>13.03554350222336</v>
      </c>
      <c r="Q449" s="42">
        <f t="shared" si="230"/>
        <v>0.63580485072649584</v>
      </c>
      <c r="R449" s="4">
        <f t="shared" si="231"/>
        <v>326184.86997491703</v>
      </c>
      <c r="S449">
        <f t="shared" si="212"/>
        <v>3.2618486997491701E-4</v>
      </c>
      <c r="T449" s="41">
        <f t="shared" si="213"/>
        <v>4.4650849638187324E-4</v>
      </c>
      <c r="U449" s="42">
        <f t="shared" si="232"/>
        <v>0.58225630214872559</v>
      </c>
      <c r="V449" s="42">
        <f t="shared" si="233"/>
        <v>0.99921687033416806</v>
      </c>
      <c r="W449" s="42">
        <f t="shared" si="234"/>
        <v>0.98696754138806508</v>
      </c>
      <c r="X449" s="42">
        <f t="shared" si="235"/>
        <v>1.2249328946102978E-2</v>
      </c>
      <c r="Y449" s="42">
        <f t="shared" si="209"/>
        <v>9.2839256327898849E-3</v>
      </c>
      <c r="Z449" s="10">
        <f t="shared" si="236"/>
        <v>20.792270937773765</v>
      </c>
      <c r="AA449">
        <f t="shared" si="214"/>
        <v>6511991.770749351</v>
      </c>
      <c r="AB449" s="10">
        <f t="shared" si="215"/>
        <v>6.5119917707493506</v>
      </c>
      <c r="AC449" s="10">
        <f t="shared" si="216"/>
        <v>6.4109917707493507</v>
      </c>
      <c r="AD449" s="3">
        <f t="shared" si="217"/>
        <v>929.80301243645408</v>
      </c>
      <c r="AI449" s="94">
        <f t="shared" si="218"/>
        <v>0.98696754138806508</v>
      </c>
    </row>
    <row r="450" spans="2:35">
      <c r="B450" s="39">
        <f t="shared" si="219"/>
        <v>422</v>
      </c>
      <c r="C450" s="42">
        <f t="shared" si="220"/>
        <v>7.9441247002390876</v>
      </c>
      <c r="D450" s="10">
        <f t="shared" si="221"/>
        <v>7.7558752997609339</v>
      </c>
      <c r="E450" s="40">
        <f t="shared" si="222"/>
        <v>30.888249400478131</v>
      </c>
      <c r="F450" s="40">
        <f t="shared" si="223"/>
        <v>46.4</v>
      </c>
      <c r="G450" s="3">
        <f t="shared" si="224"/>
        <v>345.55875299760635</v>
      </c>
      <c r="H450" s="3">
        <f t="shared" si="225"/>
        <v>134.69012151470801</v>
      </c>
      <c r="I450">
        <f t="shared" si="210"/>
        <v>1.3469012151470802E-4</v>
      </c>
      <c r="J450" s="4">
        <f t="shared" si="226"/>
        <v>756.63213180087166</v>
      </c>
      <c r="K450" s="40">
        <f t="shared" si="227"/>
        <v>5.6175770226641921</v>
      </c>
      <c r="L450" s="40">
        <f t="shared" si="211"/>
        <v>0.38242297733580788</v>
      </c>
      <c r="M450" s="10">
        <f t="shared" si="228"/>
        <v>6.5119917707493506</v>
      </c>
      <c r="N450" s="10">
        <f t="shared" si="207"/>
        <v>17.20418640980624</v>
      </c>
      <c r="O450" s="10">
        <f t="shared" si="208"/>
        <v>-0.14810000000000001</v>
      </c>
      <c r="P450" s="10">
        <f t="shared" si="229"/>
        <v>13.03536269324951</v>
      </c>
      <c r="Q450" s="42">
        <f t="shared" si="230"/>
        <v>0.63724899466717111</v>
      </c>
      <c r="R450" s="4">
        <f t="shared" si="231"/>
        <v>325376.41027186048</v>
      </c>
      <c r="S450">
        <f t="shared" si="212"/>
        <v>3.2537641027186048E-4</v>
      </c>
      <c r="T450" s="41">
        <f t="shared" si="213"/>
        <v>4.4731695608492977E-4</v>
      </c>
      <c r="U450" s="42">
        <f t="shared" si="232"/>
        <v>0.58081316115578463</v>
      </c>
      <c r="V450" s="42">
        <f t="shared" si="233"/>
        <v>0.99930550708550658</v>
      </c>
      <c r="W450" s="42">
        <f t="shared" si="234"/>
        <v>0.9870614382900863</v>
      </c>
      <c r="X450" s="42">
        <f t="shared" si="235"/>
        <v>1.2244068795420282E-2</v>
      </c>
      <c r="Y450" s="42">
        <f t="shared" si="209"/>
        <v>9.301607830550002E-3</v>
      </c>
      <c r="Z450" s="10">
        <f t="shared" si="236"/>
        <v>20.794221421787448</v>
      </c>
      <c r="AA450">
        <f t="shared" si="214"/>
        <v>6512593.1738860328</v>
      </c>
      <c r="AB450" s="10">
        <f t="shared" si="215"/>
        <v>6.5125931738860325</v>
      </c>
      <c r="AC450" s="10">
        <f t="shared" si="216"/>
        <v>6.4115931738860326</v>
      </c>
      <c r="AD450" s="3">
        <f t="shared" si="217"/>
        <v>929.89023551646596</v>
      </c>
      <c r="AI450" s="94">
        <f t="shared" si="218"/>
        <v>0.9870614382900863</v>
      </c>
    </row>
    <row r="451" spans="2:35">
      <c r="B451" s="39">
        <f t="shared" si="219"/>
        <v>423</v>
      </c>
      <c r="C451" s="42">
        <f t="shared" si="220"/>
        <v>7.9629496402870474</v>
      </c>
      <c r="D451" s="10">
        <f t="shared" si="221"/>
        <v>7.7370503597129741</v>
      </c>
      <c r="E451" s="40">
        <f t="shared" si="222"/>
        <v>30.92589928057405</v>
      </c>
      <c r="F451" s="40">
        <f t="shared" si="223"/>
        <v>46.4</v>
      </c>
      <c r="G451" s="3">
        <f t="shared" si="224"/>
        <v>345.37050359712674</v>
      </c>
      <c r="H451" s="3">
        <f t="shared" si="225"/>
        <v>134.69012151470801</v>
      </c>
      <c r="I451">
        <f t="shared" si="210"/>
        <v>1.3469012151470802E-4</v>
      </c>
      <c r="J451" s="4">
        <f t="shared" si="226"/>
        <v>758.45998524423692</v>
      </c>
      <c r="K451" s="40">
        <f t="shared" si="227"/>
        <v>5.631147828175461</v>
      </c>
      <c r="L451" s="40">
        <f t="shared" si="211"/>
        <v>0.368852171824539</v>
      </c>
      <c r="M451" s="10">
        <f t="shared" si="228"/>
        <v>6.5125931738860325</v>
      </c>
      <c r="N451" s="10">
        <f t="shared" si="207"/>
        <v>17.20418640980624</v>
      </c>
      <c r="O451" s="10">
        <f t="shared" si="208"/>
        <v>-0.14810000000000001</v>
      </c>
      <c r="P451" s="10">
        <f t="shared" si="229"/>
        <v>13.035184411453558</v>
      </c>
      <c r="Q451" s="42">
        <f t="shared" si="230"/>
        <v>0.63869315835935636</v>
      </c>
      <c r="R451" s="4">
        <f t="shared" si="231"/>
        <v>324567.86890453036</v>
      </c>
      <c r="S451">
        <f t="shared" si="212"/>
        <v>3.2456786890453036E-4</v>
      </c>
      <c r="T451" s="41">
        <f t="shared" si="213"/>
        <v>4.481254974522599E-4</v>
      </c>
      <c r="U451" s="42">
        <f t="shared" si="232"/>
        <v>0.57936987438803189</v>
      </c>
      <c r="V451" s="42">
        <f t="shared" si="233"/>
        <v>0.99939278044638646</v>
      </c>
      <c r="W451" s="42">
        <f t="shared" si="234"/>
        <v>0.98715403267584012</v>
      </c>
      <c r="X451" s="42">
        <f t="shared" si="235"/>
        <v>1.2238747770546343E-2</v>
      </c>
      <c r="Y451" s="42">
        <f t="shared" si="209"/>
        <v>9.3192825857180382E-3</v>
      </c>
      <c r="Z451" s="10">
        <f t="shared" si="236"/>
        <v>20.796144470022817</v>
      </c>
      <c r="AA451">
        <f t="shared" si="214"/>
        <v>6513186.1176028876</v>
      </c>
      <c r="AB451" s="10">
        <f t="shared" si="215"/>
        <v>6.5131861176028876</v>
      </c>
      <c r="AC451" s="10">
        <f t="shared" si="216"/>
        <v>6.4121861176028876</v>
      </c>
      <c r="AD451" s="3">
        <f t="shared" si="217"/>
        <v>929.97623170455222</v>
      </c>
      <c r="AI451" s="94">
        <f t="shared" si="218"/>
        <v>0.98715403267584012</v>
      </c>
    </row>
    <row r="452" spans="2:35">
      <c r="B452" s="39">
        <f t="shared" si="219"/>
        <v>424</v>
      </c>
      <c r="C452" s="42">
        <f t="shared" si="220"/>
        <v>7.9817745803350073</v>
      </c>
      <c r="D452" s="10">
        <f t="shared" si="221"/>
        <v>7.7182254196650142</v>
      </c>
      <c r="E452" s="40">
        <f t="shared" si="222"/>
        <v>30.96354916066997</v>
      </c>
      <c r="F452" s="40">
        <f t="shared" si="223"/>
        <v>46.4</v>
      </c>
      <c r="G452" s="3">
        <f t="shared" si="224"/>
        <v>345.18225419664714</v>
      </c>
      <c r="H452" s="3">
        <f t="shared" si="225"/>
        <v>134.69012151470801</v>
      </c>
      <c r="I452">
        <f t="shared" si="210"/>
        <v>1.3469012151470802E-4</v>
      </c>
      <c r="J452" s="4">
        <f t="shared" si="226"/>
        <v>760.29006531255618</v>
      </c>
      <c r="K452" s="40">
        <f t="shared" si="227"/>
        <v>5.6447351651511681</v>
      </c>
      <c r="L452" s="40">
        <f t="shared" si="211"/>
        <v>0.35526483484883187</v>
      </c>
      <c r="M452" s="10">
        <f t="shared" si="228"/>
        <v>6.5131861176028876</v>
      </c>
      <c r="N452" s="10">
        <f t="shared" si="207"/>
        <v>17.20418640980624</v>
      </c>
      <c r="O452" s="10">
        <f t="shared" si="208"/>
        <v>-0.14810000000000001</v>
      </c>
      <c r="P452" s="10">
        <f t="shared" si="229"/>
        <v>13.035008655897736</v>
      </c>
      <c r="Q452" s="42">
        <f t="shared" si="230"/>
        <v>0.64013734152370294</v>
      </c>
      <c r="R452" s="4">
        <f t="shared" si="231"/>
        <v>323759.24713040917</v>
      </c>
      <c r="S452">
        <f t="shared" si="212"/>
        <v>3.237592471304092E-4</v>
      </c>
      <c r="T452" s="41">
        <f t="shared" si="213"/>
        <v>4.4893411922638105E-4</v>
      </c>
      <c r="U452" s="42">
        <f t="shared" si="232"/>
        <v>0.57792644409013694</v>
      </c>
      <c r="V452" s="42">
        <f t="shared" si="233"/>
        <v>0.99947869046654758</v>
      </c>
      <c r="W452" s="42">
        <f t="shared" si="234"/>
        <v>0.9872453246161379</v>
      </c>
      <c r="X452" s="42">
        <f t="shared" si="235"/>
        <v>1.2233365850409683E-2</v>
      </c>
      <c r="Y452" s="42">
        <f t="shared" si="209"/>
        <v>9.3369498067224915E-3</v>
      </c>
      <c r="Z452" s="10">
        <f t="shared" si="236"/>
        <v>20.798040083948731</v>
      </c>
      <c r="AA452">
        <f t="shared" si="214"/>
        <v>6513770.6023528175</v>
      </c>
      <c r="AB452" s="10">
        <f t="shared" si="215"/>
        <v>6.5137706023528175</v>
      </c>
      <c r="AC452" s="10">
        <f t="shared" si="216"/>
        <v>6.4127706023528175</v>
      </c>
      <c r="AD452" s="3">
        <f t="shared" si="217"/>
        <v>930.06100106639849</v>
      </c>
      <c r="AI452" s="94">
        <f t="shared" si="218"/>
        <v>0.9872453246161379</v>
      </c>
    </row>
    <row r="453" spans="2:35">
      <c r="B453" s="39">
        <f t="shared" si="219"/>
        <v>425</v>
      </c>
      <c r="C453" s="42">
        <f t="shared" si="220"/>
        <v>8.0005995203829681</v>
      </c>
      <c r="D453" s="10">
        <f t="shared" si="221"/>
        <v>7.6994004796170543</v>
      </c>
      <c r="E453" s="40">
        <f t="shared" si="222"/>
        <v>31.00119904076589</v>
      </c>
      <c r="F453" s="40">
        <f t="shared" si="223"/>
        <v>46.4</v>
      </c>
      <c r="G453" s="3">
        <f t="shared" si="224"/>
        <v>344.99400479616753</v>
      </c>
      <c r="H453" s="3">
        <f t="shared" si="225"/>
        <v>134.69012151470801</v>
      </c>
      <c r="I453">
        <f t="shared" si="210"/>
        <v>1.3469012151470802E-4</v>
      </c>
      <c r="J453" s="4">
        <f t="shared" si="226"/>
        <v>762.12237200582888</v>
      </c>
      <c r="K453" s="40">
        <f t="shared" si="227"/>
        <v>5.6583390335913091</v>
      </c>
      <c r="L453" s="40">
        <f t="shared" si="211"/>
        <v>0.34166096640869092</v>
      </c>
      <c r="M453" s="10">
        <f t="shared" si="228"/>
        <v>6.5137706023528175</v>
      </c>
      <c r="N453" s="10">
        <f t="shared" si="207"/>
        <v>17.20418640980624</v>
      </c>
      <c r="O453" s="10">
        <f t="shared" si="208"/>
        <v>-0.14810000000000001</v>
      </c>
      <c r="P453" s="10">
        <f t="shared" si="229"/>
        <v>13.034835425657949</v>
      </c>
      <c r="Q453" s="42">
        <f t="shared" si="230"/>
        <v>0.64158154388094213</v>
      </c>
      <c r="R453" s="4">
        <f t="shared" si="231"/>
        <v>322950.54620697943</v>
      </c>
      <c r="S453">
        <f t="shared" si="212"/>
        <v>3.2295054620697946E-4</v>
      </c>
      <c r="T453" s="41">
        <f t="shared" si="213"/>
        <v>4.497428201498108E-4</v>
      </c>
      <c r="U453" s="42">
        <f t="shared" si="232"/>
        <v>0.57648287250676866</v>
      </c>
      <c r="V453" s="42">
        <f t="shared" si="233"/>
        <v>0.99956323719612317</v>
      </c>
      <c r="W453" s="42">
        <f t="shared" si="234"/>
        <v>0.98733531418070974</v>
      </c>
      <c r="X453" s="42">
        <f t="shared" si="235"/>
        <v>1.2227923015413422E-2</v>
      </c>
      <c r="Y453" s="42">
        <f t="shared" si="209"/>
        <v>9.3546094019654902E-3</v>
      </c>
      <c r="Z453" s="10">
        <f t="shared" si="236"/>
        <v>20.799908265015635</v>
      </c>
      <c r="AA453">
        <f t="shared" si="214"/>
        <v>6514346.6285830475</v>
      </c>
      <c r="AB453" s="10">
        <f t="shared" si="215"/>
        <v>6.5143466285830476</v>
      </c>
      <c r="AC453" s="10">
        <f t="shared" si="216"/>
        <v>6.4133466285830476</v>
      </c>
      <c r="AD453" s="3">
        <f t="shared" si="217"/>
        <v>930.14454366686698</v>
      </c>
      <c r="AI453" s="94">
        <f t="shared" si="218"/>
        <v>0.98733531418070974</v>
      </c>
    </row>
    <row r="454" spans="2:35">
      <c r="B454" s="39">
        <f t="shared" si="219"/>
        <v>426</v>
      </c>
      <c r="C454" s="42">
        <f t="shared" si="220"/>
        <v>8.0194244604309279</v>
      </c>
      <c r="D454" s="10">
        <f t="shared" si="221"/>
        <v>7.6805755395690944</v>
      </c>
      <c r="E454" s="40">
        <f t="shared" si="222"/>
        <v>31.03884892086181</v>
      </c>
      <c r="F454" s="40">
        <f t="shared" si="223"/>
        <v>46.4</v>
      </c>
      <c r="G454" s="3">
        <f t="shared" si="224"/>
        <v>344.80575539568792</v>
      </c>
      <c r="H454" s="3">
        <f t="shared" si="225"/>
        <v>134.69012151470801</v>
      </c>
      <c r="I454">
        <f t="shared" si="210"/>
        <v>1.3469012151470802E-4</v>
      </c>
      <c r="J454" s="4">
        <f t="shared" si="226"/>
        <v>763.95690532405558</v>
      </c>
      <c r="K454" s="40">
        <f t="shared" si="227"/>
        <v>5.6719594334958883</v>
      </c>
      <c r="L454" s="40">
        <f t="shared" si="211"/>
        <v>0.32804056650411173</v>
      </c>
      <c r="M454" s="10">
        <f t="shared" si="228"/>
        <v>6.5143466285830476</v>
      </c>
      <c r="N454" s="10">
        <f t="shared" si="207"/>
        <v>17.20418640980624</v>
      </c>
      <c r="O454" s="10">
        <f t="shared" si="208"/>
        <v>-0.14810000000000001</v>
      </c>
      <c r="P454" s="10">
        <f t="shared" si="229"/>
        <v>13.034664719823351</v>
      </c>
      <c r="Q454" s="42">
        <f t="shared" si="230"/>
        <v>0.6430257651518837</v>
      </c>
      <c r="R454" s="4">
        <f t="shared" si="231"/>
        <v>322141.76739172346</v>
      </c>
      <c r="S454">
        <f t="shared" si="212"/>
        <v>3.2214176739172348E-4</v>
      </c>
      <c r="T454" s="41">
        <f t="shared" si="213"/>
        <v>4.5055159896506677E-4</v>
      </c>
      <c r="U454" s="42">
        <f t="shared" si="232"/>
        <v>0.57503916188259596</v>
      </c>
      <c r="V454" s="42">
        <f t="shared" si="233"/>
        <v>0.99964642068418164</v>
      </c>
      <c r="W454" s="42">
        <f t="shared" si="234"/>
        <v>0.98742400143841269</v>
      </c>
      <c r="X454" s="42">
        <f t="shared" si="235"/>
        <v>1.2222419245768945E-2</v>
      </c>
      <c r="Y454" s="42">
        <f t="shared" si="209"/>
        <v>9.3722612798225954E-3</v>
      </c>
      <c r="Z454" s="10">
        <f t="shared" si="236"/>
        <v>20.801749014654519</v>
      </c>
      <c r="AA454">
        <f t="shared" si="214"/>
        <v>6514914.1967348</v>
      </c>
      <c r="AB454" s="10">
        <f t="shared" si="215"/>
        <v>6.5149141967348001</v>
      </c>
      <c r="AC454" s="10">
        <f t="shared" si="216"/>
        <v>6.4139141967348001</v>
      </c>
      <c r="AD454" s="3">
        <f t="shared" si="217"/>
        <v>930.22685956994928</v>
      </c>
      <c r="AI454" s="94">
        <f t="shared" si="218"/>
        <v>0.98742400143841269</v>
      </c>
    </row>
    <row r="455" spans="2:35">
      <c r="B455" s="39">
        <f t="shared" si="219"/>
        <v>427</v>
      </c>
      <c r="C455" s="42">
        <f t="shared" si="220"/>
        <v>8.0382494004788878</v>
      </c>
      <c r="D455" s="10">
        <f t="shared" si="221"/>
        <v>7.6617505995211346</v>
      </c>
      <c r="E455" s="40">
        <f t="shared" si="222"/>
        <v>31.076498800957729</v>
      </c>
      <c r="F455" s="40">
        <f t="shared" si="223"/>
        <v>46.4</v>
      </c>
      <c r="G455" s="3">
        <f t="shared" si="224"/>
        <v>344.61750599520832</v>
      </c>
      <c r="H455" s="3">
        <f t="shared" si="225"/>
        <v>134.69012151470801</v>
      </c>
      <c r="I455">
        <f t="shared" si="210"/>
        <v>1.3469012151470802E-4</v>
      </c>
      <c r="J455" s="4">
        <f t="shared" si="226"/>
        <v>765.79366526723595</v>
      </c>
      <c r="K455" s="40">
        <f t="shared" si="227"/>
        <v>5.6855963648649031</v>
      </c>
      <c r="L455" s="40">
        <f t="shared" si="211"/>
        <v>0.31440363513509695</v>
      </c>
      <c r="M455" s="10">
        <f t="shared" si="228"/>
        <v>6.5149141967348001</v>
      </c>
      <c r="N455" s="10">
        <f t="shared" si="207"/>
        <v>17.20418640980624</v>
      </c>
      <c r="O455" s="10">
        <f t="shared" si="208"/>
        <v>-0.14810000000000001</v>
      </c>
      <c r="P455" s="10">
        <f t="shared" si="229"/>
        <v>13.034496537496446</v>
      </c>
      <c r="Q455" s="42">
        <f t="shared" si="230"/>
        <v>0.64447000505741481</v>
      </c>
      <c r="R455" s="4">
        <f t="shared" si="231"/>
        <v>321332.91194212384</v>
      </c>
      <c r="S455">
        <f t="shared" si="212"/>
        <v>3.2133291194212383E-4</v>
      </c>
      <c r="T455" s="41">
        <f t="shared" si="213"/>
        <v>4.5136045441466642E-4</v>
      </c>
      <c r="U455" s="42">
        <f t="shared" si="232"/>
        <v>0.57359531446228817</v>
      </c>
      <c r="V455" s="42">
        <f t="shared" si="233"/>
        <v>0.9997282409786501</v>
      </c>
      <c r="W455" s="42">
        <f t="shared" si="234"/>
        <v>0.98751138645717884</v>
      </c>
      <c r="X455" s="42">
        <f t="shared" si="235"/>
        <v>1.2216854521471254E-2</v>
      </c>
      <c r="Y455" s="42">
        <f t="shared" si="209"/>
        <v>9.3899053486425719E-3</v>
      </c>
      <c r="Z455" s="10">
        <f t="shared" si="236"/>
        <v>20.803562334275817</v>
      </c>
      <c r="AA455">
        <f t="shared" si="214"/>
        <v>6515473.3072429625</v>
      </c>
      <c r="AB455" s="10">
        <f t="shared" si="215"/>
        <v>6.5154733072429627</v>
      </c>
      <c r="AC455" s="10">
        <f t="shared" si="216"/>
        <v>6.4144733072429627</v>
      </c>
      <c r="AD455" s="3">
        <f t="shared" si="217"/>
        <v>930.30794883871829</v>
      </c>
      <c r="AI455" s="94">
        <f t="shared" si="218"/>
        <v>0.98751138645717884</v>
      </c>
    </row>
    <row r="456" spans="2:35">
      <c r="B456" s="39">
        <f t="shared" si="219"/>
        <v>428</v>
      </c>
      <c r="C456" s="42">
        <f t="shared" si="220"/>
        <v>8.0570743405268477</v>
      </c>
      <c r="D456" s="10">
        <f t="shared" si="221"/>
        <v>7.6429256594731747</v>
      </c>
      <c r="E456" s="40">
        <f t="shared" si="222"/>
        <v>31.114148681053649</v>
      </c>
      <c r="F456" s="40">
        <f t="shared" si="223"/>
        <v>46.4</v>
      </c>
      <c r="G456" s="3">
        <f t="shared" si="224"/>
        <v>344.42925659472871</v>
      </c>
      <c r="H456" s="3">
        <f t="shared" si="225"/>
        <v>134.69012151470801</v>
      </c>
      <c r="I456">
        <f t="shared" si="210"/>
        <v>1.3469012151470802E-4</v>
      </c>
      <c r="J456" s="4">
        <f t="shared" si="226"/>
        <v>767.6326518353701</v>
      </c>
      <c r="K456" s="40">
        <f t="shared" si="227"/>
        <v>5.6992498276983552</v>
      </c>
      <c r="L456" s="40">
        <f t="shared" si="211"/>
        <v>0.3007501723016448</v>
      </c>
      <c r="M456" s="10">
        <f t="shared" si="228"/>
        <v>6.5154733072429627</v>
      </c>
      <c r="N456" s="10">
        <f t="shared" si="207"/>
        <v>17.20418640980624</v>
      </c>
      <c r="O456" s="10">
        <f t="shared" si="208"/>
        <v>-0.14810000000000001</v>
      </c>
      <c r="P456" s="10">
        <f t="shared" si="229"/>
        <v>13.034330877793156</v>
      </c>
      <c r="Q456" s="42">
        <f t="shared" si="230"/>
        <v>0.64591426331849922</v>
      </c>
      <c r="R456" s="4">
        <f t="shared" si="231"/>
        <v>320523.9811156629</v>
      </c>
      <c r="S456">
        <f t="shared" si="212"/>
        <v>3.2052398111566291E-4</v>
      </c>
      <c r="T456" s="41">
        <f t="shared" si="213"/>
        <v>4.5216938524112734E-4</v>
      </c>
      <c r="U456" s="42">
        <f t="shared" si="232"/>
        <v>0.57215133249051409</v>
      </c>
      <c r="V456" s="42">
        <f t="shared" si="233"/>
        <v>0.99980869812708451</v>
      </c>
      <c r="W456" s="42">
        <f t="shared" si="234"/>
        <v>0.98759746930396519</v>
      </c>
      <c r="X456" s="42">
        <f t="shared" si="235"/>
        <v>1.2211228823119313E-2</v>
      </c>
      <c r="Y456" s="42">
        <f t="shared" si="209"/>
        <v>9.4075415167483543E-3</v>
      </c>
      <c r="Z456" s="10">
        <f t="shared" si="236"/>
        <v>20.805348225270968</v>
      </c>
      <c r="AA456">
        <f t="shared" si="214"/>
        <v>6516023.9605365656</v>
      </c>
      <c r="AB456" s="10">
        <f t="shared" si="215"/>
        <v>6.5160239605365655</v>
      </c>
      <c r="AC456" s="10">
        <f t="shared" si="216"/>
        <v>6.4150239605365655</v>
      </c>
      <c r="AD456" s="3">
        <f t="shared" si="217"/>
        <v>930.38781153539753</v>
      </c>
      <c r="AI456" s="94">
        <f t="shared" si="218"/>
        <v>0.98759746930396519</v>
      </c>
    </row>
    <row r="457" spans="2:35">
      <c r="B457" s="39">
        <f t="shared" si="219"/>
        <v>429</v>
      </c>
      <c r="C457" s="42">
        <f t="shared" si="220"/>
        <v>8.0758992805748075</v>
      </c>
      <c r="D457" s="10">
        <f t="shared" si="221"/>
        <v>7.6241007194252148</v>
      </c>
      <c r="E457" s="40">
        <f t="shared" si="222"/>
        <v>31.151798561149569</v>
      </c>
      <c r="F457" s="40">
        <f t="shared" si="223"/>
        <v>46.4</v>
      </c>
      <c r="G457" s="3">
        <f t="shared" si="224"/>
        <v>344.24100719424911</v>
      </c>
      <c r="H457" s="3">
        <f t="shared" si="225"/>
        <v>134.69012151470801</v>
      </c>
      <c r="I457">
        <f t="shared" si="210"/>
        <v>1.3469012151470802E-4</v>
      </c>
      <c r="J457" s="4">
        <f t="shared" si="226"/>
        <v>769.47386502845825</v>
      </c>
      <c r="K457" s="40">
        <f t="shared" si="227"/>
        <v>5.7129198219962447</v>
      </c>
      <c r="L457" s="40">
        <f t="shared" si="211"/>
        <v>0.28708017800375529</v>
      </c>
      <c r="M457" s="10">
        <f t="shared" si="228"/>
        <v>6.5160239605365655</v>
      </c>
      <c r="N457" s="10">
        <f t="shared" si="207"/>
        <v>17.20418640980624</v>
      </c>
      <c r="O457" s="10">
        <f t="shared" si="208"/>
        <v>-0.14810000000000001</v>
      </c>
      <c r="P457" s="10">
        <f t="shared" si="229"/>
        <v>13.03416773984268</v>
      </c>
      <c r="Q457" s="42">
        <f t="shared" si="230"/>
        <v>0.64735853965617562</v>
      </c>
      <c r="R457" s="4">
        <f t="shared" si="231"/>
        <v>319714.97616982309</v>
      </c>
      <c r="S457">
        <f t="shared" si="212"/>
        <v>3.1971497616982311E-4</v>
      </c>
      <c r="T457" s="41">
        <f t="shared" si="213"/>
        <v>4.5297839018696714E-4</v>
      </c>
      <c r="U457" s="42">
        <f t="shared" si="232"/>
        <v>0.5707072182119427</v>
      </c>
      <c r="V457" s="42">
        <f t="shared" si="233"/>
        <v>0.99988779217605606</v>
      </c>
      <c r="W457" s="42">
        <f t="shared" si="234"/>
        <v>0.98768225004482701</v>
      </c>
      <c r="X457" s="42">
        <f t="shared" si="235"/>
        <v>1.2205542131229041E-2</v>
      </c>
      <c r="Y457" s="42">
        <f t="shared" si="209"/>
        <v>9.4251696924370007E-3</v>
      </c>
      <c r="Z457" s="10">
        <f t="shared" si="236"/>
        <v>20.807106689011711</v>
      </c>
      <c r="AA457">
        <f t="shared" si="214"/>
        <v>6516566.1570385639</v>
      </c>
      <c r="AB457" s="10">
        <f t="shared" si="215"/>
        <v>6.5165661570385636</v>
      </c>
      <c r="AC457" s="10">
        <f t="shared" si="216"/>
        <v>6.4155661570385636</v>
      </c>
      <c r="AD457" s="3">
        <f t="shared" si="217"/>
        <v>930.46644772132902</v>
      </c>
      <c r="AI457" s="94">
        <f t="shared" si="218"/>
        <v>0.98768225004482701</v>
      </c>
    </row>
    <row r="458" spans="2:35">
      <c r="B458" s="39">
        <f t="shared" si="219"/>
        <v>430</v>
      </c>
      <c r="C458" s="42">
        <f t="shared" si="220"/>
        <v>8.0947242206227674</v>
      </c>
      <c r="D458" s="10">
        <f t="shared" si="221"/>
        <v>7.605275779377255</v>
      </c>
      <c r="E458" s="40">
        <f t="shared" si="222"/>
        <v>31.189448441245489</v>
      </c>
      <c r="F458" s="40">
        <f t="shared" si="223"/>
        <v>46.4</v>
      </c>
      <c r="G458" s="3">
        <f t="shared" si="224"/>
        <v>344.0527577937695</v>
      </c>
      <c r="H458" s="3">
        <f t="shared" si="225"/>
        <v>134.69012151470801</v>
      </c>
      <c r="I458">
        <f t="shared" si="210"/>
        <v>1.3469012151470802E-4</v>
      </c>
      <c r="J458" s="4">
        <f t="shared" si="226"/>
        <v>771.31730484650006</v>
      </c>
      <c r="K458" s="40">
        <f t="shared" si="227"/>
        <v>5.7266063477585698</v>
      </c>
      <c r="L458" s="40">
        <f t="shared" si="211"/>
        <v>0.2733936522414302</v>
      </c>
      <c r="M458" s="10">
        <f t="shared" si="228"/>
        <v>6.5165661570385636</v>
      </c>
      <c r="N458" s="10">
        <f t="shared" si="207"/>
        <v>17.20418640980624</v>
      </c>
      <c r="O458" s="10">
        <f t="shared" si="208"/>
        <v>-0.14810000000000001</v>
      </c>
      <c r="P458" s="10">
        <f t="shared" si="229"/>
        <v>13.03400712278753</v>
      </c>
      <c r="Q458" s="42">
        <f t="shared" si="230"/>
        <v>0.6488028337915569</v>
      </c>
      <c r="R458" s="4">
        <f t="shared" si="231"/>
        <v>318905.89836208685</v>
      </c>
      <c r="S458">
        <f t="shared" si="212"/>
        <v>3.1890589836208684E-4</v>
      </c>
      <c r="T458" s="41">
        <f t="shared" si="213"/>
        <v>4.5378746799470341E-4</v>
      </c>
      <c r="U458" s="42">
        <f t="shared" si="232"/>
        <v>0.56926297387124314</v>
      </c>
      <c r="V458" s="42">
        <f t="shared" si="233"/>
        <v>0.99996552317115228</v>
      </c>
      <c r="W458" s="42">
        <f t="shared" si="234"/>
        <v>0.98776572874488389</v>
      </c>
      <c r="X458" s="42">
        <f t="shared" si="235"/>
        <v>1.2199794426268395E-2</v>
      </c>
      <c r="Y458" s="42">
        <f t="shared" si="209"/>
        <v>9.442789783979718E-3</v>
      </c>
      <c r="Z458" s="10">
        <f t="shared" si="236"/>
        <v>20.808837726849553</v>
      </c>
      <c r="AA458">
        <f t="shared" si="214"/>
        <v>6517099.8971656756</v>
      </c>
      <c r="AB458" s="10">
        <f t="shared" si="215"/>
        <v>6.5170998971656759</v>
      </c>
      <c r="AC458" s="10">
        <f t="shared" si="216"/>
        <v>6.416099897165676</v>
      </c>
      <c r="AD458" s="3">
        <f t="shared" si="217"/>
        <v>930.54385745695083</v>
      </c>
      <c r="AI458" s="94">
        <f t="shared" si="218"/>
        <v>0.98776572874488389</v>
      </c>
    </row>
    <row r="459" spans="2:35">
      <c r="B459" s="39">
        <f t="shared" si="219"/>
        <v>431</v>
      </c>
      <c r="C459" s="42">
        <f t="shared" si="220"/>
        <v>8.1135491606707273</v>
      </c>
      <c r="D459" s="10">
        <f t="shared" si="221"/>
        <v>7.5864508393292951</v>
      </c>
      <c r="E459" s="40">
        <f t="shared" si="222"/>
        <v>31.227098321341408</v>
      </c>
      <c r="F459" s="40">
        <f t="shared" si="223"/>
        <v>46.4</v>
      </c>
      <c r="G459" s="3">
        <f t="shared" si="224"/>
        <v>343.8645083932899</v>
      </c>
      <c r="H459" s="3">
        <f t="shared" si="225"/>
        <v>134.69012151470801</v>
      </c>
      <c r="I459">
        <f t="shared" si="210"/>
        <v>1.3469012151470802E-4</v>
      </c>
      <c r="J459" s="4">
        <f t="shared" si="226"/>
        <v>773.16297128949577</v>
      </c>
      <c r="K459" s="40">
        <f t="shared" si="227"/>
        <v>5.7403094049853332</v>
      </c>
      <c r="L459" s="40">
        <f t="shared" si="211"/>
        <v>0.25969059501466685</v>
      </c>
      <c r="M459" s="10">
        <f t="shared" si="228"/>
        <v>6.5170998971656759</v>
      </c>
      <c r="N459" s="10">
        <f t="shared" si="207"/>
        <v>17.20418640980624</v>
      </c>
      <c r="O459" s="10">
        <f t="shared" si="208"/>
        <v>-0.14810000000000001</v>
      </c>
      <c r="P459" s="10">
        <f t="shared" si="229"/>
        <v>13.033849025783582</v>
      </c>
      <c r="Q459" s="42">
        <f t="shared" si="230"/>
        <v>0.65024714544582884</v>
      </c>
      <c r="R459" s="4">
        <f t="shared" si="231"/>
        <v>318096.74894993659</v>
      </c>
      <c r="S459">
        <f t="shared" si="212"/>
        <v>3.180967489499366E-4</v>
      </c>
      <c r="T459" s="41">
        <f t="shared" si="213"/>
        <v>4.5459661740685365E-4</v>
      </c>
      <c r="U459" s="42">
        <f t="shared" si="232"/>
        <v>0.56781860171308429</v>
      </c>
      <c r="V459" s="42">
        <f t="shared" si="233"/>
        <v>1.0000418911574394</v>
      </c>
      <c r="W459" s="42">
        <f t="shared" si="234"/>
        <v>0.98784790546829571</v>
      </c>
      <c r="X459" s="42">
        <f t="shared" si="235"/>
        <v>1.2193985689143649E-2</v>
      </c>
      <c r="Y459" s="42">
        <f t="shared" si="209"/>
        <v>9.4604016996225736E-3</v>
      </c>
      <c r="Z459" s="10">
        <f t="shared" si="236"/>
        <v>20.810541340116767</v>
      </c>
      <c r="AA459">
        <f t="shared" si="214"/>
        <v>6517625.1813286869</v>
      </c>
      <c r="AB459" s="10">
        <f t="shared" si="215"/>
        <v>6.517625181328687</v>
      </c>
      <c r="AC459" s="10">
        <f t="shared" si="216"/>
        <v>6.416625181328687</v>
      </c>
      <c r="AD459" s="3">
        <f t="shared" si="217"/>
        <v>930.62004080183999</v>
      </c>
      <c r="AI459" s="94">
        <f t="shared" si="218"/>
        <v>0.98784790546829571</v>
      </c>
    </row>
    <row r="460" spans="2:35">
      <c r="B460" s="39">
        <f t="shared" si="219"/>
        <v>432</v>
      </c>
      <c r="C460" s="42">
        <f t="shared" si="220"/>
        <v>8.1323741007186872</v>
      </c>
      <c r="D460" s="10">
        <f t="shared" si="221"/>
        <v>7.5676258992813352</v>
      </c>
      <c r="E460" s="40">
        <f t="shared" si="222"/>
        <v>31.264748201437328</v>
      </c>
      <c r="F460" s="40">
        <f t="shared" si="223"/>
        <v>46.4</v>
      </c>
      <c r="G460" s="3">
        <f t="shared" si="224"/>
        <v>343.67625899281029</v>
      </c>
      <c r="H460" s="3">
        <f t="shared" si="225"/>
        <v>134.69012151470801</v>
      </c>
      <c r="I460">
        <f t="shared" si="210"/>
        <v>1.3469012151470802E-4</v>
      </c>
      <c r="J460" s="4">
        <f t="shared" si="226"/>
        <v>775.01086435744537</v>
      </c>
      <c r="K460" s="40">
        <f t="shared" si="227"/>
        <v>5.7540289936765339</v>
      </c>
      <c r="L460" s="40">
        <f t="shared" si="211"/>
        <v>0.24597100632346613</v>
      </c>
      <c r="M460" s="10">
        <f t="shared" si="228"/>
        <v>6.517625181328687</v>
      </c>
      <c r="N460" s="10">
        <f t="shared" si="207"/>
        <v>17.20418640980624</v>
      </c>
      <c r="O460" s="10">
        <f t="shared" si="208"/>
        <v>-0.14810000000000001</v>
      </c>
      <c r="P460" s="10">
        <f t="shared" si="229"/>
        <v>13.033693447999957</v>
      </c>
      <c r="Q460" s="42">
        <f t="shared" si="230"/>
        <v>0.65169147434024888</v>
      </c>
      <c r="R460" s="4">
        <f t="shared" si="231"/>
        <v>317287.52919085481</v>
      </c>
      <c r="S460">
        <f t="shared" si="212"/>
        <v>3.1728752919085479E-4</v>
      </c>
      <c r="T460" s="41">
        <f t="shared" si="213"/>
        <v>4.5540583716593546E-4</v>
      </c>
      <c r="U460" s="42">
        <f t="shared" si="232"/>
        <v>0.56637410398213539</v>
      </c>
      <c r="V460" s="42">
        <f t="shared" si="233"/>
        <v>1.0001168961789251</v>
      </c>
      <c r="W460" s="42">
        <f t="shared" si="234"/>
        <v>0.98792878027830855</v>
      </c>
      <c r="X460" s="42">
        <f t="shared" si="235"/>
        <v>1.2188115900616525E-2</v>
      </c>
      <c r="Y460" s="42">
        <f t="shared" si="209"/>
        <v>9.478005347586374E-3</v>
      </c>
      <c r="Z460" s="10">
        <f t="shared" si="236"/>
        <v>20.81221753012553</v>
      </c>
      <c r="AA460">
        <f t="shared" si="214"/>
        <v>6518142.0099321883</v>
      </c>
      <c r="AB460" s="10">
        <f t="shared" si="215"/>
        <v>6.5181420099321885</v>
      </c>
      <c r="AC460" s="10">
        <f t="shared" si="216"/>
        <v>6.4171420099321885</v>
      </c>
      <c r="AD460" s="3">
        <f t="shared" si="217"/>
        <v>930.69499781467562</v>
      </c>
      <c r="AI460" s="94">
        <f t="shared" si="218"/>
        <v>0.98792878027830855</v>
      </c>
    </row>
    <row r="461" spans="2:35">
      <c r="B461" s="39">
        <f t="shared" si="219"/>
        <v>433</v>
      </c>
      <c r="C461" s="42">
        <f t="shared" si="220"/>
        <v>8.151199040766647</v>
      </c>
      <c r="D461" s="10">
        <f t="shared" si="221"/>
        <v>7.5488009592333754</v>
      </c>
      <c r="E461" s="40">
        <f t="shared" si="222"/>
        <v>31.302398081533248</v>
      </c>
      <c r="F461" s="40">
        <f t="shared" si="223"/>
        <v>46.4</v>
      </c>
      <c r="G461" s="3">
        <f t="shared" si="224"/>
        <v>343.48800959233068</v>
      </c>
      <c r="H461" s="3">
        <f t="shared" si="225"/>
        <v>134.69012151470801</v>
      </c>
      <c r="I461">
        <f t="shared" si="210"/>
        <v>1.3469012151470802E-4</v>
      </c>
      <c r="J461" s="4">
        <f t="shared" si="226"/>
        <v>776.86098405034852</v>
      </c>
      <c r="K461" s="40">
        <f t="shared" si="227"/>
        <v>5.7677651138321693</v>
      </c>
      <c r="L461" s="40">
        <f t="shared" si="211"/>
        <v>0.23223488616783072</v>
      </c>
      <c r="M461" s="10">
        <f t="shared" si="228"/>
        <v>6.5181420099321885</v>
      </c>
      <c r="N461" s="10">
        <f t="shared" si="207"/>
        <v>17.20418640980624</v>
      </c>
      <c r="O461" s="10">
        <f t="shared" si="208"/>
        <v>-0.14810000000000001</v>
      </c>
      <c r="P461" s="10">
        <f t="shared" si="229"/>
        <v>13.033540388619103</v>
      </c>
      <c r="Q461" s="42">
        <f t="shared" si="230"/>
        <v>0.65313582019614524</v>
      </c>
      <c r="R461" s="4">
        <f t="shared" si="231"/>
        <v>316478.24034232396</v>
      </c>
      <c r="S461">
        <f t="shared" si="212"/>
        <v>3.1647824034232398E-4</v>
      </c>
      <c r="T461" s="41">
        <f t="shared" si="213"/>
        <v>4.5621512601446627E-4</v>
      </c>
      <c r="U461" s="42">
        <f t="shared" si="232"/>
        <v>0.56492948292306544</v>
      </c>
      <c r="V461" s="42">
        <f t="shared" si="233"/>
        <v>1.0001905382789444</v>
      </c>
      <c r="W461" s="42">
        <f t="shared" si="234"/>
        <v>0.9880083532372147</v>
      </c>
      <c r="X461" s="42">
        <f t="shared" si="235"/>
        <v>1.2182185041729743E-2</v>
      </c>
      <c r="Y461" s="42">
        <f t="shared" si="209"/>
        <v>9.4956006360671589E-3</v>
      </c>
      <c r="Z461" s="10">
        <f t="shared" si="236"/>
        <v>20.813866298168421</v>
      </c>
      <c r="AA461">
        <f t="shared" si="214"/>
        <v>6518650.3833747273</v>
      </c>
      <c r="AB461" s="10">
        <f t="shared" si="215"/>
        <v>6.5186503833747276</v>
      </c>
      <c r="AC461" s="10">
        <f t="shared" si="216"/>
        <v>6.4176503833747276</v>
      </c>
      <c r="AD461" s="3">
        <f t="shared" si="217"/>
        <v>930.76872855325996</v>
      </c>
      <c r="AI461" s="94">
        <f t="shared" si="218"/>
        <v>0.9880083532372147</v>
      </c>
    </row>
    <row r="462" spans="2:35">
      <c r="B462" s="39">
        <f t="shared" si="219"/>
        <v>434</v>
      </c>
      <c r="C462" s="42">
        <f t="shared" si="220"/>
        <v>8.1700239808146069</v>
      </c>
      <c r="D462" s="10">
        <f t="shared" si="221"/>
        <v>7.5299760191854155</v>
      </c>
      <c r="E462" s="40">
        <f t="shared" si="222"/>
        <v>31.340047961629168</v>
      </c>
      <c r="F462" s="40">
        <f t="shared" si="223"/>
        <v>46.4</v>
      </c>
      <c r="G462" s="3">
        <f t="shared" si="224"/>
        <v>343.29976019185108</v>
      </c>
      <c r="H462" s="3">
        <f t="shared" si="225"/>
        <v>134.69012151470801</v>
      </c>
      <c r="I462">
        <f t="shared" si="210"/>
        <v>1.3469012151470802E-4</v>
      </c>
      <c r="J462" s="4">
        <f t="shared" si="226"/>
        <v>778.71333036820567</v>
      </c>
      <c r="K462" s="40">
        <f t="shared" si="227"/>
        <v>5.7815177654522429</v>
      </c>
      <c r="L462" s="40">
        <f t="shared" si="211"/>
        <v>0.21848223454775706</v>
      </c>
      <c r="M462" s="10">
        <f t="shared" si="228"/>
        <v>6.5186503833747276</v>
      </c>
      <c r="N462" s="10">
        <f t="shared" si="207"/>
        <v>17.20418640980624</v>
      </c>
      <c r="O462" s="10">
        <f t="shared" si="208"/>
        <v>-0.14810000000000001</v>
      </c>
      <c r="P462" s="10">
        <f t="shared" si="229"/>
        <v>13.033389846836725</v>
      </c>
      <c r="Q462" s="42">
        <f t="shared" si="230"/>
        <v>0.65458018273491558</v>
      </c>
      <c r="R462" s="4">
        <f t="shared" si="231"/>
        <v>315668.88366182637</v>
      </c>
      <c r="S462">
        <f t="shared" si="212"/>
        <v>3.156688836618264E-4</v>
      </c>
      <c r="T462" s="41">
        <f t="shared" si="213"/>
        <v>4.5702448269496385E-4</v>
      </c>
      <c r="U462" s="42">
        <f t="shared" si="232"/>
        <v>0.56348474078054323</v>
      </c>
      <c r="V462" s="42">
        <f t="shared" si="233"/>
        <v>1.0002628175002377</v>
      </c>
      <c r="W462" s="42">
        <f t="shared" si="234"/>
        <v>0.98808662440637618</v>
      </c>
      <c r="X462" s="42">
        <f t="shared" si="235"/>
        <v>1.2176193093861531E-2</v>
      </c>
      <c r="Y462" s="42">
        <f t="shared" si="209"/>
        <v>9.5131874732367668E-3</v>
      </c>
      <c r="Z462" s="10">
        <f t="shared" si="236"/>
        <v>20.815487645519077</v>
      </c>
      <c r="AA462">
        <f t="shared" si="214"/>
        <v>6519150.3020490129</v>
      </c>
      <c r="AB462" s="10">
        <f t="shared" si="215"/>
        <v>6.5191503020490131</v>
      </c>
      <c r="AC462" s="10">
        <f t="shared" si="216"/>
        <v>6.4181503020490132</v>
      </c>
      <c r="AD462" s="3">
        <f t="shared" si="217"/>
        <v>930.84123307454865</v>
      </c>
      <c r="AI462" s="94">
        <f t="shared" si="218"/>
        <v>0.98808662440637618</v>
      </c>
    </row>
    <row r="463" spans="2:35">
      <c r="B463" s="39">
        <f t="shared" si="219"/>
        <v>435</v>
      </c>
      <c r="C463" s="42">
        <f t="shared" si="220"/>
        <v>8.1888489208625668</v>
      </c>
      <c r="D463" s="10">
        <f t="shared" si="221"/>
        <v>7.5111510791374556</v>
      </c>
      <c r="E463" s="40">
        <f t="shared" si="222"/>
        <v>31.377697841725087</v>
      </c>
      <c r="F463" s="40">
        <f t="shared" si="223"/>
        <v>46.4</v>
      </c>
      <c r="G463" s="3">
        <f t="shared" si="224"/>
        <v>343.11151079137147</v>
      </c>
      <c r="H463" s="3">
        <f t="shared" si="225"/>
        <v>134.69012151470801</v>
      </c>
      <c r="I463">
        <f t="shared" si="210"/>
        <v>1.3469012151470802E-4</v>
      </c>
      <c r="J463" s="4">
        <f t="shared" si="226"/>
        <v>780.56790331101638</v>
      </c>
      <c r="K463" s="40">
        <f t="shared" si="227"/>
        <v>5.7952869485367513</v>
      </c>
      <c r="L463" s="40">
        <f t="shared" si="211"/>
        <v>0.2047130514632487</v>
      </c>
      <c r="M463" s="10">
        <f t="shared" si="228"/>
        <v>6.5191503020490131</v>
      </c>
      <c r="N463" s="10">
        <f t="shared" si="207"/>
        <v>17.20418640980624</v>
      </c>
      <c r="O463" s="10">
        <f t="shared" si="208"/>
        <v>-0.14810000000000001</v>
      </c>
      <c r="P463" s="10">
        <f t="shared" si="229"/>
        <v>13.033241821861713</v>
      </c>
      <c r="Q463" s="42">
        <f t="shared" si="230"/>
        <v>0.65602456167802581</v>
      </c>
      <c r="R463" s="4">
        <f t="shared" si="231"/>
        <v>314859.46040684468</v>
      </c>
      <c r="S463">
        <f t="shared" si="212"/>
        <v>3.1485946040684466E-4</v>
      </c>
      <c r="T463" s="41">
        <f t="shared" si="213"/>
        <v>4.5783390594994559E-4</v>
      </c>
      <c r="U463" s="42">
        <f t="shared" si="232"/>
        <v>0.56203987979923808</v>
      </c>
      <c r="V463" s="42">
        <f t="shared" si="233"/>
        <v>1.0003337338841825</v>
      </c>
      <c r="W463" s="42">
        <f t="shared" si="234"/>
        <v>0.98816359384625596</v>
      </c>
      <c r="X463" s="42">
        <f t="shared" si="235"/>
        <v>1.2170140037926491E-2</v>
      </c>
      <c r="Y463" s="42">
        <f t="shared" si="209"/>
        <v>9.5307657672422507E-3</v>
      </c>
      <c r="Z463" s="10">
        <f t="shared" si="236"/>
        <v>20.81708157343034</v>
      </c>
      <c r="AA463">
        <f t="shared" si="214"/>
        <v>6519641.7663413379</v>
      </c>
      <c r="AB463" s="10">
        <f t="shared" si="215"/>
        <v>6.519641766341338</v>
      </c>
      <c r="AC463" s="10">
        <f t="shared" si="216"/>
        <v>6.418641766341338</v>
      </c>
      <c r="AD463" s="3">
        <f t="shared" si="217"/>
        <v>930.9125114345668</v>
      </c>
      <c r="AI463" s="94">
        <f t="shared" si="218"/>
        <v>0.98816359384625596</v>
      </c>
    </row>
    <row r="464" spans="2:35">
      <c r="B464" s="39">
        <f t="shared" si="219"/>
        <v>436</v>
      </c>
      <c r="C464" s="42">
        <f t="shared" si="220"/>
        <v>8.2076738609105266</v>
      </c>
      <c r="D464" s="10">
        <f t="shared" si="221"/>
        <v>7.4923261390894957</v>
      </c>
      <c r="E464" s="40">
        <f t="shared" si="222"/>
        <v>31.415347721821007</v>
      </c>
      <c r="F464" s="40">
        <f t="shared" si="223"/>
        <v>46.4</v>
      </c>
      <c r="G464" s="3">
        <f t="shared" si="224"/>
        <v>342.92326139089187</v>
      </c>
      <c r="H464" s="3">
        <f t="shared" si="225"/>
        <v>134.69012151470801</v>
      </c>
      <c r="I464">
        <f t="shared" si="210"/>
        <v>1.3469012151470802E-4</v>
      </c>
      <c r="J464" s="4">
        <f t="shared" si="226"/>
        <v>782.42470287878109</v>
      </c>
      <c r="K464" s="40">
        <f t="shared" si="227"/>
        <v>5.8090726630856979</v>
      </c>
      <c r="L464" s="40">
        <f t="shared" si="211"/>
        <v>0.19092733691430208</v>
      </c>
      <c r="M464" s="10">
        <f t="shared" si="228"/>
        <v>6.519641766341338</v>
      </c>
      <c r="N464" s="10">
        <f t="shared" si="207"/>
        <v>17.20418640980624</v>
      </c>
      <c r="O464" s="10">
        <f t="shared" si="208"/>
        <v>-0.14810000000000001</v>
      </c>
      <c r="P464" s="10">
        <f t="shared" si="229"/>
        <v>13.03309631291631</v>
      </c>
      <c r="Q464" s="42">
        <f t="shared" si="230"/>
        <v>0.657468956747009</v>
      </c>
      <c r="R464" s="4">
        <f t="shared" si="231"/>
        <v>314049.97183486109</v>
      </c>
      <c r="S464">
        <f t="shared" si="212"/>
        <v>3.1404997183486107E-4</v>
      </c>
      <c r="T464" s="41">
        <f t="shared" si="213"/>
        <v>4.5864339452192918E-4</v>
      </c>
      <c r="U464" s="42">
        <f t="shared" si="232"/>
        <v>0.5605949022238188</v>
      </c>
      <c r="V464" s="42">
        <f t="shared" si="233"/>
        <v>1.0004032874721018</v>
      </c>
      <c r="W464" s="42">
        <f t="shared" si="234"/>
        <v>0.98823926161632925</v>
      </c>
      <c r="X464" s="42">
        <f t="shared" si="235"/>
        <v>1.2164025855772587E-2</v>
      </c>
      <c r="Y464" s="42">
        <f t="shared" si="209"/>
        <v>9.5483354262073123E-3</v>
      </c>
      <c r="Z464" s="10">
        <f t="shared" si="236"/>
        <v>20.818648083136793</v>
      </c>
      <c r="AA464">
        <f t="shared" si="214"/>
        <v>6520124.7766323695</v>
      </c>
      <c r="AB464" s="10">
        <f t="shared" si="215"/>
        <v>6.5201247766323691</v>
      </c>
      <c r="AC464" s="10">
        <f t="shared" si="216"/>
        <v>6.4191247766323691</v>
      </c>
      <c r="AD464" s="3">
        <f t="shared" si="217"/>
        <v>930.98256368852344</v>
      </c>
      <c r="AI464" s="94">
        <f t="shared" si="218"/>
        <v>0.98823926161632925</v>
      </c>
    </row>
    <row r="465" spans="2:35">
      <c r="B465" s="39">
        <f t="shared" si="219"/>
        <v>437</v>
      </c>
      <c r="C465" s="42">
        <f t="shared" si="220"/>
        <v>8.2264988009584865</v>
      </c>
      <c r="D465" s="10">
        <f t="shared" si="221"/>
        <v>7.4735011990415359</v>
      </c>
      <c r="E465" s="40">
        <f t="shared" si="222"/>
        <v>31.452997601916927</v>
      </c>
      <c r="F465" s="40">
        <f t="shared" si="223"/>
        <v>46.4</v>
      </c>
      <c r="G465" s="3">
        <f t="shared" si="224"/>
        <v>342.73501199041226</v>
      </c>
      <c r="H465" s="3">
        <f t="shared" si="225"/>
        <v>134.69012151470801</v>
      </c>
      <c r="I465">
        <f t="shared" si="210"/>
        <v>1.3469012151470802E-4</v>
      </c>
      <c r="J465" s="4">
        <f t="shared" si="226"/>
        <v>784.28372907149969</v>
      </c>
      <c r="K465" s="40">
        <f t="shared" si="227"/>
        <v>5.8228749090990819</v>
      </c>
      <c r="L465" s="40">
        <f t="shared" si="211"/>
        <v>0.1771250909009181</v>
      </c>
      <c r="M465" s="10">
        <f t="shared" si="228"/>
        <v>6.5201247766323691</v>
      </c>
      <c r="N465" s="10">
        <f t="shared" si="207"/>
        <v>17.20418640980624</v>
      </c>
      <c r="O465" s="10">
        <f t="shared" si="208"/>
        <v>-0.14810000000000001</v>
      </c>
      <c r="P465" s="10">
        <f t="shared" si="229"/>
        <v>13.032953319235856</v>
      </c>
      <c r="Q465" s="42">
        <f t="shared" si="230"/>
        <v>0.65891336766346453</v>
      </c>
      <c r="R465" s="4">
        <f t="shared" si="231"/>
        <v>313240.41920335812</v>
      </c>
      <c r="S465">
        <f t="shared" si="212"/>
        <v>3.1324041920335812E-4</v>
      </c>
      <c r="T465" s="41">
        <f t="shared" si="213"/>
        <v>4.5945294715343213E-4</v>
      </c>
      <c r="U465" s="42">
        <f t="shared" si="232"/>
        <v>0.55914981029895439</v>
      </c>
      <c r="V465" s="42">
        <f t="shared" si="233"/>
        <v>1.0004714783038045</v>
      </c>
      <c r="W465" s="42">
        <f t="shared" si="234"/>
        <v>0.98831362777520493</v>
      </c>
      <c r="X465" s="42">
        <f t="shared" si="235"/>
        <v>1.2157850528599523E-2</v>
      </c>
      <c r="Y465" s="42">
        <f t="shared" si="209"/>
        <v>9.5658963582314557E-3</v>
      </c>
      <c r="Z465" s="10">
        <f t="shared" si="236"/>
        <v>20.82018717585235</v>
      </c>
      <c r="AA465">
        <f t="shared" si="214"/>
        <v>6520599.3332964005</v>
      </c>
      <c r="AB465" s="10">
        <f t="shared" si="215"/>
        <v>6.5205993332964001</v>
      </c>
      <c r="AC465" s="10">
        <f t="shared" si="216"/>
        <v>6.4195993332964001</v>
      </c>
      <c r="AD465" s="3">
        <f t="shared" si="217"/>
        <v>931.05138989070349</v>
      </c>
      <c r="AI465" s="94">
        <f t="shared" si="218"/>
        <v>0.98831362777520493</v>
      </c>
    </row>
    <row r="466" spans="2:35">
      <c r="B466" s="39">
        <f t="shared" si="219"/>
        <v>438</v>
      </c>
      <c r="C466" s="42">
        <f t="shared" si="220"/>
        <v>8.2453237410064464</v>
      </c>
      <c r="D466" s="10">
        <f t="shared" si="221"/>
        <v>7.454676258993576</v>
      </c>
      <c r="E466" s="40">
        <f t="shared" si="222"/>
        <v>31.490647482012847</v>
      </c>
      <c r="F466" s="40">
        <f t="shared" si="223"/>
        <v>46.4</v>
      </c>
      <c r="G466" s="3">
        <f t="shared" si="224"/>
        <v>342.54676258993265</v>
      </c>
      <c r="H466" s="3">
        <f t="shared" si="225"/>
        <v>134.69012151470801</v>
      </c>
      <c r="I466">
        <f t="shared" si="210"/>
        <v>1.3469012151470802E-4</v>
      </c>
      <c r="J466" s="4">
        <f t="shared" si="226"/>
        <v>786.14498188917185</v>
      </c>
      <c r="K466" s="40">
        <f t="shared" si="227"/>
        <v>5.8366936865769006</v>
      </c>
      <c r="L466" s="40">
        <f t="shared" si="211"/>
        <v>0.16330631342309943</v>
      </c>
      <c r="M466" s="10">
        <f t="shared" si="228"/>
        <v>6.5205993332964001</v>
      </c>
      <c r="N466" s="10">
        <f t="shared" si="207"/>
        <v>17.20418640980624</v>
      </c>
      <c r="O466" s="10">
        <f t="shared" si="208"/>
        <v>-0.14810000000000001</v>
      </c>
      <c r="P466" s="10">
        <f t="shared" si="229"/>
        <v>13.032812840069003</v>
      </c>
      <c r="Q466" s="42">
        <f t="shared" si="230"/>
        <v>0.6603577941490566</v>
      </c>
      <c r="R466" s="4">
        <f t="shared" si="231"/>
        <v>312430.80376981833</v>
      </c>
      <c r="S466">
        <f t="shared" si="212"/>
        <v>3.1243080376981832E-4</v>
      </c>
      <c r="T466" s="41">
        <f t="shared" si="213"/>
        <v>4.6026256258697193E-4</v>
      </c>
      <c r="U466" s="42">
        <f t="shared" si="232"/>
        <v>0.55770460626931417</v>
      </c>
      <c r="V466" s="42">
        <f t="shared" si="233"/>
        <v>1.0005383064184319</v>
      </c>
      <c r="W466" s="42">
        <f t="shared" si="234"/>
        <v>0.98838669238051069</v>
      </c>
      <c r="X466" s="42">
        <f t="shared" si="235"/>
        <v>1.2151614037921199E-2</v>
      </c>
      <c r="Y466" s="42">
        <f t="shared" si="209"/>
        <v>9.5834484713905217E-3</v>
      </c>
      <c r="Z466" s="10">
        <f t="shared" si="236"/>
        <v>20.821698852770844</v>
      </c>
      <c r="AA466">
        <f t="shared" si="214"/>
        <v>6521065.4367015315</v>
      </c>
      <c r="AB466" s="10">
        <f t="shared" si="215"/>
        <v>6.5210654367015319</v>
      </c>
      <c r="AC466" s="10">
        <f t="shared" si="216"/>
        <v>6.420065436701532</v>
      </c>
      <c r="AD466" s="3">
        <f t="shared" si="217"/>
        <v>931.11899009449337</v>
      </c>
      <c r="AI466" s="94">
        <f t="shared" si="218"/>
        <v>0.98838669238051069</v>
      </c>
    </row>
    <row r="467" spans="2:35">
      <c r="B467" s="39">
        <f t="shared" si="219"/>
        <v>439</v>
      </c>
      <c r="C467" s="42">
        <f t="shared" si="220"/>
        <v>8.2641486810544063</v>
      </c>
      <c r="D467" s="10">
        <f t="shared" si="221"/>
        <v>7.4358513189456161</v>
      </c>
      <c r="E467" s="40">
        <f t="shared" si="222"/>
        <v>31.528297362108766</v>
      </c>
      <c r="F467" s="40">
        <f t="shared" si="223"/>
        <v>46.4</v>
      </c>
      <c r="G467" s="3">
        <f t="shared" si="224"/>
        <v>342.35851318945305</v>
      </c>
      <c r="H467" s="3">
        <f t="shared" si="225"/>
        <v>134.69012151470801</v>
      </c>
      <c r="I467">
        <f t="shared" si="210"/>
        <v>1.3469012151470802E-4</v>
      </c>
      <c r="J467" s="4">
        <f t="shared" si="226"/>
        <v>788.008461331798</v>
      </c>
      <c r="K467" s="40">
        <f t="shared" si="227"/>
        <v>5.8505289955191584</v>
      </c>
      <c r="L467" s="40">
        <f t="shared" si="211"/>
        <v>0.14947100448084161</v>
      </c>
      <c r="M467" s="10">
        <f t="shared" si="228"/>
        <v>6.5210654367015319</v>
      </c>
      <c r="N467" s="10">
        <f t="shared" si="207"/>
        <v>17.20418640980624</v>
      </c>
      <c r="O467" s="10">
        <f t="shared" si="208"/>
        <v>-0.14810000000000001</v>
      </c>
      <c r="P467" s="10">
        <f t="shared" si="229"/>
        <v>13.032674874677648</v>
      </c>
      <c r="Q467" s="42">
        <f t="shared" si="230"/>
        <v>0.66180223592551313</v>
      </c>
      <c r="R467" s="4">
        <f t="shared" si="231"/>
        <v>311621.126791724</v>
      </c>
      <c r="S467">
        <f t="shared" si="212"/>
        <v>3.1162112679172403E-4</v>
      </c>
      <c r="T467" s="41">
        <f t="shared" si="213"/>
        <v>4.6107223956506622E-4</v>
      </c>
      <c r="U467" s="42">
        <f t="shared" si="232"/>
        <v>0.55625929237956695</v>
      </c>
      <c r="V467" s="42">
        <f t="shared" si="233"/>
        <v>1.0006037718549201</v>
      </c>
      <c r="W467" s="42">
        <f t="shared" si="234"/>
        <v>0.98845845548892086</v>
      </c>
      <c r="X467" s="42">
        <f t="shared" si="235"/>
        <v>1.2145316365999248E-2</v>
      </c>
      <c r="Y467" s="42">
        <f t="shared" si="209"/>
        <v>9.6009916737378517E-3</v>
      </c>
      <c r="Z467" s="10">
        <f t="shared" si="236"/>
        <v>20.823183115067948</v>
      </c>
      <c r="AA467">
        <f t="shared" si="214"/>
        <v>6521523.0872102631</v>
      </c>
      <c r="AB467" s="10">
        <f t="shared" si="215"/>
        <v>6.5215230872102632</v>
      </c>
      <c r="AC467" s="10">
        <f t="shared" si="216"/>
        <v>6.4205230872102632</v>
      </c>
      <c r="AD467" s="3">
        <f t="shared" si="217"/>
        <v>931.18536435246745</v>
      </c>
      <c r="AI467" s="94">
        <f t="shared" si="218"/>
        <v>0.98845845548892086</v>
      </c>
    </row>
    <row r="468" spans="2:35">
      <c r="B468" s="39">
        <f t="shared" si="219"/>
        <v>440</v>
      </c>
      <c r="C468" s="42">
        <f t="shared" si="220"/>
        <v>8.2829736211023661</v>
      </c>
      <c r="D468" s="10">
        <f t="shared" si="221"/>
        <v>7.4170263788976563</v>
      </c>
      <c r="E468" s="40">
        <f t="shared" si="222"/>
        <v>31.565947242204686</v>
      </c>
      <c r="F468" s="40">
        <f t="shared" si="223"/>
        <v>46.4</v>
      </c>
      <c r="G468" s="3">
        <f t="shared" si="224"/>
        <v>342.17026378897344</v>
      </c>
      <c r="H468" s="3">
        <f t="shared" si="225"/>
        <v>134.69012151470801</v>
      </c>
      <c r="I468">
        <f t="shared" si="210"/>
        <v>1.3469012151470802E-4</v>
      </c>
      <c r="J468" s="4">
        <f t="shared" si="226"/>
        <v>789.87416739937782</v>
      </c>
      <c r="K468" s="40">
        <f t="shared" si="227"/>
        <v>5.8643808359258509</v>
      </c>
      <c r="L468" s="40">
        <f t="shared" si="211"/>
        <v>0.13561916407414909</v>
      </c>
      <c r="M468" s="10">
        <f t="shared" si="228"/>
        <v>6.5215230872102632</v>
      </c>
      <c r="N468" s="10">
        <f t="shared" si="207"/>
        <v>17.20418640980624</v>
      </c>
      <c r="O468" s="10">
        <f t="shared" si="208"/>
        <v>-0.14810000000000001</v>
      </c>
      <c r="P468" s="10">
        <f t="shared" si="229"/>
        <v>13.032539422336754</v>
      </c>
      <c r="Q468" s="42">
        <f t="shared" si="230"/>
        <v>0.66324669271462477</v>
      </c>
      <c r="R468" s="4">
        <f t="shared" si="231"/>
        <v>310811.38952655764</v>
      </c>
      <c r="S468">
        <f t="shared" si="212"/>
        <v>3.1081138952655763E-4</v>
      </c>
      <c r="T468" s="41">
        <f t="shared" si="213"/>
        <v>4.6188197683023262E-4</v>
      </c>
      <c r="U468" s="42">
        <f t="shared" si="232"/>
        <v>0.55481387087438172</v>
      </c>
      <c r="V468" s="42">
        <f t="shared" si="233"/>
        <v>1.0006678746507709</v>
      </c>
      <c r="W468" s="42">
        <f t="shared" si="234"/>
        <v>0.98852891715624713</v>
      </c>
      <c r="X468" s="42">
        <f t="shared" si="235"/>
        <v>1.2138957494523761E-2</v>
      </c>
      <c r="Y468" s="42">
        <f t="shared" si="209"/>
        <v>9.6185258733035538E-3</v>
      </c>
      <c r="Z468" s="10">
        <f t="shared" si="236"/>
        <v>20.824639963899042</v>
      </c>
      <c r="AA468">
        <f t="shared" si="214"/>
        <v>6521972.2851788411</v>
      </c>
      <c r="AB468" s="10">
        <f t="shared" si="215"/>
        <v>6.5219722851788413</v>
      </c>
      <c r="AC468" s="10">
        <f t="shared" si="216"/>
        <v>6.4209722851788413</v>
      </c>
      <c r="AD468" s="3">
        <f t="shared" si="217"/>
        <v>931.25051271629309</v>
      </c>
      <c r="AI468" s="94">
        <f t="shared" si="218"/>
        <v>0.98852891715624713</v>
      </c>
    </row>
    <row r="469" spans="2:35">
      <c r="B469" s="39">
        <f t="shared" si="219"/>
        <v>441</v>
      </c>
      <c r="C469" s="42">
        <f t="shared" si="220"/>
        <v>8.301798561150326</v>
      </c>
      <c r="D469" s="10">
        <f t="shared" si="221"/>
        <v>7.3982014388496964</v>
      </c>
      <c r="E469" s="40">
        <f t="shared" si="222"/>
        <v>31.603597122300606</v>
      </c>
      <c r="F469" s="40">
        <f t="shared" si="223"/>
        <v>46.4</v>
      </c>
      <c r="G469" s="3">
        <f t="shared" si="224"/>
        <v>341.98201438849384</v>
      </c>
      <c r="H469" s="3">
        <f t="shared" si="225"/>
        <v>134.69012151470801</v>
      </c>
      <c r="I469">
        <f t="shared" si="210"/>
        <v>1.3469012151470802E-4</v>
      </c>
      <c r="J469" s="4">
        <f t="shared" si="226"/>
        <v>791.74210009191165</v>
      </c>
      <c r="K469" s="40">
        <f t="shared" si="227"/>
        <v>5.8782492077969826</v>
      </c>
      <c r="L469" s="40">
        <f t="shared" si="211"/>
        <v>0.12175079220301743</v>
      </c>
      <c r="M469" s="10">
        <f t="shared" si="228"/>
        <v>6.5219722851788413</v>
      </c>
      <c r="N469" s="10">
        <f t="shared" si="207"/>
        <v>17.20418640980624</v>
      </c>
      <c r="O469" s="10">
        <f t="shared" si="208"/>
        <v>-0.14810000000000001</v>
      </c>
      <c r="P469" s="10">
        <f t="shared" si="229"/>
        <v>13.032406482334519</v>
      </c>
      <c r="Q469" s="42">
        <f t="shared" si="230"/>
        <v>0.66469116423824381</v>
      </c>
      <c r="R469" s="4">
        <f t="shared" si="231"/>
        <v>310001.59323180164</v>
      </c>
      <c r="S469">
        <f t="shared" si="212"/>
        <v>3.1000159323180164E-4</v>
      </c>
      <c r="T469" s="41">
        <f t="shared" si="213"/>
        <v>4.6269177312498861E-4</v>
      </c>
      <c r="U469" s="42">
        <f t="shared" si="232"/>
        <v>0.55336834399842749</v>
      </c>
      <c r="V469" s="42">
        <f t="shared" si="233"/>
        <v>1.0007306148428212</v>
      </c>
      <c r="W469" s="42">
        <f t="shared" si="234"/>
        <v>0.98859807743733896</v>
      </c>
      <c r="X469" s="42">
        <f t="shared" si="235"/>
        <v>1.2132537405482258E-2</v>
      </c>
      <c r="Y469" s="42">
        <f t="shared" si="209"/>
        <v>9.6360509780950149E-3</v>
      </c>
      <c r="Z469" s="10">
        <f t="shared" si="236"/>
        <v>20.826069400399721</v>
      </c>
      <c r="AA469">
        <f t="shared" si="214"/>
        <v>6522413.0309574092</v>
      </c>
      <c r="AB469" s="10">
        <f t="shared" si="215"/>
        <v>6.5224130309574093</v>
      </c>
      <c r="AC469" s="10">
        <f t="shared" si="216"/>
        <v>6.4214130309574093</v>
      </c>
      <c r="AD469" s="3">
        <f t="shared" si="217"/>
        <v>931.31443523675262</v>
      </c>
      <c r="AI469" s="94">
        <f t="shared" si="218"/>
        <v>0.98859807743733896</v>
      </c>
    </row>
    <row r="470" spans="2:35">
      <c r="B470" s="39">
        <f t="shared" si="219"/>
        <v>442</v>
      </c>
      <c r="C470" s="42">
        <f t="shared" si="220"/>
        <v>8.3206235011982859</v>
      </c>
      <c r="D470" s="10">
        <f t="shared" si="221"/>
        <v>7.3793764988017365</v>
      </c>
      <c r="E470" s="40">
        <f t="shared" si="222"/>
        <v>31.641247002396526</v>
      </c>
      <c r="F470" s="40">
        <f t="shared" si="223"/>
        <v>46.4</v>
      </c>
      <c r="G470" s="3">
        <f t="shared" si="224"/>
        <v>341.79376498801423</v>
      </c>
      <c r="H470" s="3">
        <f t="shared" si="225"/>
        <v>134.69012151470801</v>
      </c>
      <c r="I470">
        <f t="shared" si="210"/>
        <v>1.3469012151470802E-4</v>
      </c>
      <c r="J470" s="4">
        <f t="shared" si="226"/>
        <v>793.61225940939903</v>
      </c>
      <c r="K470" s="40">
        <f t="shared" si="227"/>
        <v>5.8921341111325489</v>
      </c>
      <c r="L470" s="40">
        <f t="shared" si="211"/>
        <v>0.10786588886745108</v>
      </c>
      <c r="M470" s="10">
        <f t="shared" si="228"/>
        <v>6.5224130309574093</v>
      </c>
      <c r="N470" s="10">
        <f t="shared" si="207"/>
        <v>17.20418640980624</v>
      </c>
      <c r="O470" s="10">
        <f t="shared" si="208"/>
        <v>-0.14810000000000001</v>
      </c>
      <c r="P470" s="10">
        <f t="shared" si="229"/>
        <v>13.03227605397233</v>
      </c>
      <c r="Q470" s="42">
        <f t="shared" si="230"/>
        <v>0.66613565021828269</v>
      </c>
      <c r="R470" s="4">
        <f t="shared" si="231"/>
        <v>309191.73916493857</v>
      </c>
      <c r="S470">
        <f t="shared" si="212"/>
        <v>3.0919173916493857E-4</v>
      </c>
      <c r="T470" s="41">
        <f t="shared" si="213"/>
        <v>4.6350162719185168E-4</v>
      </c>
      <c r="U470" s="42">
        <f t="shared" si="232"/>
        <v>0.5519227139963736</v>
      </c>
      <c r="V470" s="42">
        <f t="shared" si="233"/>
        <v>1.0007919924670909</v>
      </c>
      <c r="W470" s="42">
        <f t="shared" si="234"/>
        <v>0.98866593638610545</v>
      </c>
      <c r="X470" s="42">
        <f t="shared" si="235"/>
        <v>1.2126056080985492E-2</v>
      </c>
      <c r="Y470" s="42">
        <f t="shared" si="209"/>
        <v>9.6535668960971641E-3</v>
      </c>
      <c r="Z470" s="10">
        <f t="shared" si="236"/>
        <v>20.8274714256858</v>
      </c>
      <c r="AA470">
        <f t="shared" si="214"/>
        <v>6522845.3248900119</v>
      </c>
      <c r="AB470" s="10">
        <f t="shared" si="215"/>
        <v>6.522845324890012</v>
      </c>
      <c r="AC470" s="10">
        <f t="shared" si="216"/>
        <v>6.421845324890012</v>
      </c>
      <c r="AD470" s="3">
        <f t="shared" si="217"/>
        <v>931.37713196374352</v>
      </c>
      <c r="AI470" s="94">
        <f t="shared" si="218"/>
        <v>0.98866593638610545</v>
      </c>
    </row>
    <row r="471" spans="2:35">
      <c r="B471" s="39">
        <f t="shared" si="219"/>
        <v>443</v>
      </c>
      <c r="C471" s="42">
        <f t="shared" si="220"/>
        <v>8.3394484412462457</v>
      </c>
      <c r="D471" s="10">
        <f t="shared" si="221"/>
        <v>7.3605515587537766</v>
      </c>
      <c r="E471" s="40">
        <f t="shared" si="222"/>
        <v>31.678896882492445</v>
      </c>
      <c r="F471" s="40">
        <f t="shared" si="223"/>
        <v>46.4</v>
      </c>
      <c r="G471" s="3">
        <f t="shared" si="224"/>
        <v>341.60551558753463</v>
      </c>
      <c r="H471" s="3">
        <f t="shared" si="225"/>
        <v>134.69012151470801</v>
      </c>
      <c r="I471">
        <f t="shared" si="210"/>
        <v>1.3469012151470802E-4</v>
      </c>
      <c r="J471" s="4">
        <f t="shared" si="226"/>
        <v>795.48464535184041</v>
      </c>
      <c r="K471" s="40">
        <f t="shared" si="227"/>
        <v>5.9060355459325526</v>
      </c>
      <c r="L471" s="40">
        <f t="shared" si="211"/>
        <v>9.3964454067447356E-2</v>
      </c>
      <c r="M471" s="10">
        <f t="shared" si="228"/>
        <v>6.522845324890012</v>
      </c>
      <c r="N471" s="10">
        <f t="shared" si="207"/>
        <v>17.20418640980624</v>
      </c>
      <c r="O471" s="10">
        <f t="shared" si="208"/>
        <v>-0.14810000000000001</v>
      </c>
      <c r="P471" s="10">
        <f t="shared" si="229"/>
        <v>13.032148136564748</v>
      </c>
      <c r="Q471" s="42">
        <f t="shared" si="230"/>
        <v>0.66758015037671337</v>
      </c>
      <c r="R471" s="4">
        <f t="shared" si="231"/>
        <v>308381.8285834507</v>
      </c>
      <c r="S471">
        <f t="shared" si="212"/>
        <v>3.083818285834507E-4</v>
      </c>
      <c r="T471" s="41">
        <f t="shared" si="213"/>
        <v>4.6431153777333955E-4</v>
      </c>
      <c r="U471" s="42">
        <f t="shared" si="232"/>
        <v>0.55047698311288862</v>
      </c>
      <c r="V471" s="42">
        <f t="shared" si="233"/>
        <v>1.0008520075592446</v>
      </c>
      <c r="W471" s="42">
        <f t="shared" si="234"/>
        <v>0.98873249405551711</v>
      </c>
      <c r="X471" s="42">
        <f t="shared" si="235"/>
        <v>1.211951350372753E-2</v>
      </c>
      <c r="Y471" s="42">
        <f t="shared" si="209"/>
        <v>9.6710735352734008E-3</v>
      </c>
      <c r="Z471" s="10">
        <f t="shared" si="236"/>
        <v>20.828846040854742</v>
      </c>
      <c r="AA471">
        <f t="shared" si="214"/>
        <v>6523269.1673150361</v>
      </c>
      <c r="AB471" s="10">
        <f t="shared" si="215"/>
        <v>6.5232691673150365</v>
      </c>
      <c r="AC471" s="10">
        <f t="shared" si="216"/>
        <v>6.4222691673150365</v>
      </c>
      <c r="AD471" s="3">
        <f t="shared" si="217"/>
        <v>931.43860294634317</v>
      </c>
      <c r="AI471" s="94">
        <f t="shared" si="218"/>
        <v>0.98873249405551711</v>
      </c>
    </row>
    <row r="472" spans="2:35">
      <c r="B472" s="39">
        <f t="shared" si="219"/>
        <v>444</v>
      </c>
      <c r="C472" s="42">
        <f t="shared" si="220"/>
        <v>8.3582733812942056</v>
      </c>
      <c r="D472" s="10">
        <f t="shared" si="221"/>
        <v>7.3417266187058168</v>
      </c>
      <c r="E472" s="40">
        <f t="shared" si="222"/>
        <v>31.716546762588365</v>
      </c>
      <c r="F472" s="40">
        <f t="shared" si="223"/>
        <v>46.4</v>
      </c>
      <c r="G472" s="3">
        <f t="shared" si="224"/>
        <v>341.41726618705502</v>
      </c>
      <c r="H472" s="3">
        <f t="shared" si="225"/>
        <v>134.69012151470801</v>
      </c>
      <c r="I472">
        <f t="shared" si="210"/>
        <v>1.3469012151470802E-4</v>
      </c>
      <c r="J472" s="4">
        <f t="shared" si="226"/>
        <v>797.35925791923546</v>
      </c>
      <c r="K472" s="40">
        <f t="shared" si="227"/>
        <v>5.9199535121969928</v>
      </c>
      <c r="L472" s="40">
        <f t="shared" si="211"/>
        <v>8.004648780300716E-2</v>
      </c>
      <c r="M472" s="10">
        <f t="shared" si="228"/>
        <v>6.5232691673150365</v>
      </c>
      <c r="N472" s="10">
        <f t="shared" si="207"/>
        <v>17.20418640980624</v>
      </c>
      <c r="O472" s="10">
        <f t="shared" si="208"/>
        <v>-0.14810000000000001</v>
      </c>
      <c r="P472" s="10">
        <f t="shared" si="229"/>
        <v>13.032022729439367</v>
      </c>
      <c r="Q472" s="42">
        <f t="shared" si="230"/>
        <v>0.66902466443556585</v>
      </c>
      <c r="R472" s="4">
        <f t="shared" si="231"/>
        <v>307571.86274482054</v>
      </c>
      <c r="S472">
        <f t="shared" si="212"/>
        <v>3.0757186274482054E-4</v>
      </c>
      <c r="T472" s="41">
        <f t="shared" si="213"/>
        <v>4.6512150361196971E-4</v>
      </c>
      <c r="U472" s="42">
        <f t="shared" si="232"/>
        <v>0.54903115359264199</v>
      </c>
      <c r="V472" s="42">
        <f t="shared" si="233"/>
        <v>1.0009106601532087</v>
      </c>
      <c r="W472" s="42">
        <f t="shared" si="234"/>
        <v>0.98879775049767349</v>
      </c>
      <c r="X472" s="42">
        <f t="shared" si="235"/>
        <v>1.2112909655535242E-2</v>
      </c>
      <c r="Y472" s="42">
        <f t="shared" si="209"/>
        <v>9.6885708035644308E-3</v>
      </c>
      <c r="Z472" s="10">
        <f t="shared" si="236"/>
        <v>20.830193246982571</v>
      </c>
      <c r="AA472">
        <f t="shared" si="214"/>
        <v>6523684.5585642587</v>
      </c>
      <c r="AB472" s="10">
        <f t="shared" si="215"/>
        <v>6.5236845585642591</v>
      </c>
      <c r="AC472" s="10">
        <f t="shared" si="216"/>
        <v>6.4226845585642591</v>
      </c>
      <c r="AD472" s="3">
        <f t="shared" si="217"/>
        <v>931.49884823266984</v>
      </c>
      <c r="AI472" s="94">
        <f t="shared" si="218"/>
        <v>0.98879775049767349</v>
      </c>
    </row>
    <row r="473" spans="2:35">
      <c r="B473" s="39">
        <f t="shared" si="219"/>
        <v>445</v>
      </c>
      <c r="C473" s="42">
        <f t="shared" si="220"/>
        <v>8.3770983213421655</v>
      </c>
      <c r="D473" s="10">
        <f t="shared" si="221"/>
        <v>7.3229016786578569</v>
      </c>
      <c r="E473" s="40">
        <f t="shared" si="222"/>
        <v>31.754196642684285</v>
      </c>
      <c r="F473" s="40">
        <f t="shared" si="223"/>
        <v>46.4</v>
      </c>
      <c r="G473" s="3">
        <f t="shared" si="224"/>
        <v>341.22901678657541</v>
      </c>
      <c r="H473" s="3">
        <f t="shared" si="225"/>
        <v>134.69012151470801</v>
      </c>
      <c r="I473">
        <f t="shared" si="210"/>
        <v>1.3469012151470802E-4</v>
      </c>
      <c r="J473" s="4">
        <f t="shared" si="226"/>
        <v>799.23609711158417</v>
      </c>
      <c r="K473" s="40">
        <f t="shared" si="227"/>
        <v>5.9338880099258686</v>
      </c>
      <c r="L473" s="40">
        <f t="shared" si="211"/>
        <v>6.6111990074131377E-2</v>
      </c>
      <c r="M473" s="10">
        <f t="shared" si="228"/>
        <v>6.5236845585642591</v>
      </c>
      <c r="N473" s="10">
        <f t="shared" si="207"/>
        <v>17.20418640980624</v>
      </c>
      <c r="O473" s="10">
        <f t="shared" si="208"/>
        <v>-0.14810000000000001</v>
      </c>
      <c r="P473" s="10">
        <f t="shared" si="229"/>
        <v>13.031899831937089</v>
      </c>
      <c r="Q473" s="42">
        <f t="shared" si="230"/>
        <v>0.67046919211692713</v>
      </c>
      <c r="R473" s="4">
        <f t="shared" si="231"/>
        <v>306761.84290653066</v>
      </c>
      <c r="S473">
        <f t="shared" si="212"/>
        <v>3.0676184290653067E-4</v>
      </c>
      <c r="T473" s="41">
        <f t="shared" si="213"/>
        <v>4.6593152345025959E-4</v>
      </c>
      <c r="U473" s="42">
        <f t="shared" si="232"/>
        <v>0.5475852276803026</v>
      </c>
      <c r="V473" s="42">
        <f t="shared" si="233"/>
        <v>1.0009679502830944</v>
      </c>
      <c r="W473" s="42">
        <f t="shared" si="234"/>
        <v>0.98886170576365617</v>
      </c>
      <c r="X473" s="42">
        <f t="shared" si="235"/>
        <v>1.2106244519438203E-2</v>
      </c>
      <c r="Y473" s="42">
        <f t="shared" si="209"/>
        <v>9.7060586088900877E-3</v>
      </c>
      <c r="Z473" s="10">
        <f t="shared" si="236"/>
        <v>20.831513045127231</v>
      </c>
      <c r="AA473">
        <f t="shared" si="214"/>
        <v>6524091.4989638813</v>
      </c>
      <c r="AB473" s="10">
        <f t="shared" si="215"/>
        <v>6.5240914989638812</v>
      </c>
      <c r="AC473" s="10">
        <f t="shared" si="216"/>
        <v>6.4230914989638812</v>
      </c>
      <c r="AD473" s="3">
        <f t="shared" si="217"/>
        <v>931.55786787003353</v>
      </c>
      <c r="AI473" s="94">
        <f t="shared" si="218"/>
        <v>0.98886170576365617</v>
      </c>
    </row>
    <row r="474" spans="2:35">
      <c r="B474" s="39">
        <f t="shared" si="219"/>
        <v>446</v>
      </c>
      <c r="C474" s="42">
        <f t="shared" si="220"/>
        <v>8.3959232613901253</v>
      </c>
      <c r="D474" s="10">
        <f t="shared" si="221"/>
        <v>7.304076738609897</v>
      </c>
      <c r="E474" s="40">
        <f t="shared" si="222"/>
        <v>31.791846522780205</v>
      </c>
      <c r="F474" s="40">
        <f t="shared" si="223"/>
        <v>46.4</v>
      </c>
      <c r="G474" s="3">
        <f t="shared" si="224"/>
        <v>341.04076738609581</v>
      </c>
      <c r="H474" s="3">
        <f t="shared" si="225"/>
        <v>134.69012151470801</v>
      </c>
      <c r="I474">
        <f t="shared" si="210"/>
        <v>1.3469012151470802E-4</v>
      </c>
      <c r="J474" s="4">
        <f t="shared" si="226"/>
        <v>801.11516292888689</v>
      </c>
      <c r="K474" s="40">
        <f t="shared" si="227"/>
        <v>5.9478390391191827</v>
      </c>
      <c r="L474" s="40">
        <f t="shared" si="211"/>
        <v>5.2160960880817342E-2</v>
      </c>
      <c r="M474" s="10">
        <f t="shared" si="228"/>
        <v>6.5240914989638812</v>
      </c>
      <c r="N474" s="10">
        <f t="shared" si="207"/>
        <v>17.20418640980624</v>
      </c>
      <c r="O474" s="10">
        <f t="shared" si="208"/>
        <v>-0.14810000000000001</v>
      </c>
      <c r="P474" s="10">
        <f t="shared" si="229"/>
        <v>13.031779443411811</v>
      </c>
      <c r="Q474" s="42">
        <f t="shared" si="230"/>
        <v>0.67191373314294001</v>
      </c>
      <c r="R474" s="4">
        <f t="shared" si="231"/>
        <v>305951.77032606321</v>
      </c>
      <c r="S474">
        <f t="shared" si="212"/>
        <v>3.0595177032606319E-4</v>
      </c>
      <c r="T474" s="41">
        <f t="shared" si="213"/>
        <v>4.6674159603072706E-4</v>
      </c>
      <c r="U474" s="42">
        <f t="shared" si="232"/>
        <v>0.54613920762053914</v>
      </c>
      <c r="V474" s="42">
        <f t="shared" si="233"/>
        <v>1.0010238779819682</v>
      </c>
      <c r="W474" s="42">
        <f t="shared" si="234"/>
        <v>0.98892435990368832</v>
      </c>
      <c r="X474" s="42">
        <f t="shared" si="235"/>
        <v>1.2099518078279914E-2</v>
      </c>
      <c r="Y474" s="42">
        <f t="shared" si="209"/>
        <v>9.7235368591491473E-3</v>
      </c>
      <c r="Z474" s="10">
        <f t="shared" si="236"/>
        <v>20.832805436327593</v>
      </c>
      <c r="AA474">
        <f t="shared" si="214"/>
        <v>6524489.9888342228</v>
      </c>
      <c r="AB474" s="10">
        <f t="shared" si="215"/>
        <v>6.5244899888342225</v>
      </c>
      <c r="AC474" s="10">
        <f t="shared" si="216"/>
        <v>6.4234899888342225</v>
      </c>
      <c r="AD474" s="3">
        <f t="shared" si="217"/>
        <v>931.61566190489089</v>
      </c>
      <c r="AI474" s="94">
        <f t="shared" si="218"/>
        <v>0.98892435990368832</v>
      </c>
    </row>
    <row r="475" spans="2:35">
      <c r="B475" s="39">
        <f t="shared" si="219"/>
        <v>447</v>
      </c>
      <c r="C475" s="42">
        <f t="shared" si="220"/>
        <v>8.4147482014380852</v>
      </c>
      <c r="D475" s="10">
        <f t="shared" si="221"/>
        <v>7.2852517985619372</v>
      </c>
      <c r="E475" s="40">
        <f t="shared" si="222"/>
        <v>31.829496402876124</v>
      </c>
      <c r="F475" s="40">
        <f t="shared" si="223"/>
        <v>46.4</v>
      </c>
      <c r="G475" s="3">
        <f t="shared" si="224"/>
        <v>340.8525179856162</v>
      </c>
      <c r="H475" s="3">
        <f t="shared" si="225"/>
        <v>134.69012151470801</v>
      </c>
      <c r="I475">
        <f t="shared" si="210"/>
        <v>1.3469012151470802E-4</v>
      </c>
      <c r="J475" s="4">
        <f t="shared" si="226"/>
        <v>802.9964553711435</v>
      </c>
      <c r="K475" s="40">
        <f t="shared" si="227"/>
        <v>5.9618065997769349</v>
      </c>
      <c r="L475" s="40">
        <f t="shared" si="211"/>
        <v>3.8193400223065055E-2</v>
      </c>
      <c r="M475" s="10">
        <f t="shared" si="228"/>
        <v>6.5244899888342225</v>
      </c>
      <c r="N475" s="10">
        <f t="shared" si="207"/>
        <v>17.20418640980624</v>
      </c>
      <c r="O475" s="10">
        <f t="shared" si="208"/>
        <v>-0.14810000000000001</v>
      </c>
      <c r="P475" s="10">
        <f t="shared" si="229"/>
        <v>13.031661563230481</v>
      </c>
      <c r="Q475" s="42">
        <f t="shared" si="230"/>
        <v>0.67335828723580227</v>
      </c>
      <c r="R475" s="4">
        <f t="shared" si="231"/>
        <v>305141.64626090083</v>
      </c>
      <c r="S475">
        <f t="shared" si="212"/>
        <v>3.0514164626090084E-4</v>
      </c>
      <c r="T475" s="41">
        <f t="shared" si="213"/>
        <v>4.6755172009588941E-4</v>
      </c>
      <c r="U475" s="42">
        <f t="shared" si="232"/>
        <v>0.54469309565802104</v>
      </c>
      <c r="V475" s="42">
        <f t="shared" si="233"/>
        <v>1.0010784432812383</v>
      </c>
      <c r="W475" s="42">
        <f t="shared" si="234"/>
        <v>0.98898571296708759</v>
      </c>
      <c r="X475" s="42">
        <f t="shared" si="235"/>
        <v>1.2092730314150701E-2</v>
      </c>
      <c r="Y475" s="42">
        <f t="shared" si="209"/>
        <v>9.7410054622183335E-3</v>
      </c>
      <c r="Z475" s="10">
        <f t="shared" si="236"/>
        <v>20.834070421600774</v>
      </c>
      <c r="AA475">
        <f t="shared" si="214"/>
        <v>6524880.0284888986</v>
      </c>
      <c r="AB475" s="10">
        <f t="shared" si="215"/>
        <v>6.5248800284888988</v>
      </c>
      <c r="AC475" s="10">
        <f t="shared" si="216"/>
        <v>6.4238800284888988</v>
      </c>
      <c r="AD475" s="3">
        <f t="shared" si="217"/>
        <v>931.67223038272641</v>
      </c>
      <c r="AI475" s="94">
        <f t="shared" si="218"/>
        <v>0.98898571296708759</v>
      </c>
    </row>
    <row r="476" spans="2:35">
      <c r="B476" s="39">
        <f t="shared" si="219"/>
        <v>448</v>
      </c>
      <c r="C476" s="42">
        <f t="shared" si="220"/>
        <v>8.4335731414860451</v>
      </c>
      <c r="D476" s="10">
        <f t="shared" si="221"/>
        <v>7.2664268585139773</v>
      </c>
      <c r="E476" s="40">
        <f t="shared" si="222"/>
        <v>31.867146282972044</v>
      </c>
      <c r="F476" s="40">
        <f t="shared" si="223"/>
        <v>46.4</v>
      </c>
      <c r="G476" s="3">
        <f t="shared" si="224"/>
        <v>340.6642685851366</v>
      </c>
      <c r="H476" s="3">
        <f t="shared" si="225"/>
        <v>134.69012151470801</v>
      </c>
      <c r="I476">
        <f t="shared" si="210"/>
        <v>1.3469012151470802E-4</v>
      </c>
      <c r="J476" s="4">
        <f t="shared" si="226"/>
        <v>804.87997443835377</v>
      </c>
      <c r="K476" s="40">
        <f t="shared" si="227"/>
        <v>5.9757906918991219</v>
      </c>
      <c r="L476" s="40">
        <f t="shared" si="211"/>
        <v>2.4209308100878069E-2</v>
      </c>
      <c r="M476" s="10">
        <f t="shared" si="228"/>
        <v>6.5248800284888988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17.20418640980624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-0.14810000000000001</v>
      </c>
      <c r="P476" s="10">
        <f t="shared" si="229"/>
        <v>13.031546190773373</v>
      </c>
      <c r="Q476" s="42">
        <f t="shared" si="230"/>
        <v>0.67480285411776508</v>
      </c>
      <c r="R476" s="4">
        <f t="shared" si="231"/>
        <v>304331.4719685259</v>
      </c>
      <c r="S476">
        <f t="shared" si="212"/>
        <v>3.0433147196852592E-4</v>
      </c>
      <c r="T476" s="41">
        <f t="shared" si="213"/>
        <v>4.6836189438826433E-4</v>
      </c>
      <c r="U476" s="42">
        <f t="shared" si="232"/>
        <v>0.54324689403741711</v>
      </c>
      <c r="V476" s="42">
        <f t="shared" si="233"/>
        <v>1.0011316462128079</v>
      </c>
      <c r="W476" s="42">
        <f t="shared" si="234"/>
        <v>0.98904576500213959</v>
      </c>
      <c r="X476" s="42">
        <f t="shared" si="235"/>
        <v>1.2085881210668337E-2</v>
      </c>
      <c r="Y476" s="42">
        <f t="shared" si="209"/>
        <v>9.7584643259546015E-3</v>
      </c>
      <c r="Z476" s="10">
        <f t="shared" si="236"/>
        <v>20.835308001946448</v>
      </c>
      <c r="AA476">
        <f t="shared" si="214"/>
        <v>6525261.6182361413</v>
      </c>
      <c r="AB476" s="10">
        <f t="shared" si="215"/>
        <v>6.5252616182361409</v>
      </c>
      <c r="AC476" s="10">
        <f t="shared" si="216"/>
        <v>6.4242616182361409</v>
      </c>
      <c r="AD476" s="3">
        <f t="shared" si="217"/>
        <v>931.72757334824382</v>
      </c>
      <c r="AI476" s="94">
        <f t="shared" si="218"/>
        <v>0.98904576500213959</v>
      </c>
    </row>
    <row r="477" spans="2:35">
      <c r="B477" s="39">
        <f t="shared" si="219"/>
        <v>449</v>
      </c>
      <c r="C477" s="42">
        <f t="shared" si="220"/>
        <v>8.452398081534005</v>
      </c>
      <c r="D477" s="10">
        <f t="shared" si="221"/>
        <v>7.2476019184660174</v>
      </c>
      <c r="E477" s="40">
        <f t="shared" si="222"/>
        <v>31.904796163067964</v>
      </c>
      <c r="F477" s="40">
        <f t="shared" si="223"/>
        <v>46.4</v>
      </c>
      <c r="G477" s="3">
        <f t="shared" si="224"/>
        <v>340.47601918465699</v>
      </c>
      <c r="H477" s="3">
        <f t="shared" si="225"/>
        <v>134.69012151470801</v>
      </c>
      <c r="I477">
        <f t="shared" si="210"/>
        <v>1.3469012151470802E-4</v>
      </c>
      <c r="J477" s="4">
        <f t="shared" si="226"/>
        <v>806.76572013051782</v>
      </c>
      <c r="K477" s="40">
        <f t="shared" si="227"/>
        <v>5.9897913154857454</v>
      </c>
      <c r="L477" s="40">
        <f t="shared" si="211"/>
        <v>1.0208684514254607E-2</v>
      </c>
      <c r="M477" s="10">
        <f t="shared" si="228"/>
        <v>6.5252616182361409</v>
      </c>
      <c r="N477" s="10">
        <f t="shared" si="237"/>
        <v>17.20418640980624</v>
      </c>
      <c r="O477" s="10">
        <f t="shared" si="238"/>
        <v>-0.14810000000000001</v>
      </c>
      <c r="P477" s="10">
        <f t="shared" si="229"/>
        <v>13.031433325433653</v>
      </c>
      <c r="Q477" s="42">
        <f t="shared" si="230"/>
        <v>0.67624743351113226</v>
      </c>
      <c r="R477" s="4">
        <f t="shared" si="231"/>
        <v>303521.24870642088</v>
      </c>
      <c r="S477">
        <f t="shared" si="212"/>
        <v>3.0352124870642086E-4</v>
      </c>
      <c r="T477" s="41">
        <f t="shared" si="213"/>
        <v>4.6917211765036939E-4</v>
      </c>
      <c r="U477" s="42">
        <f t="shared" si="232"/>
        <v>0.54180060500339666</v>
      </c>
      <c r="V477" s="42">
        <f t="shared" si="233"/>
        <v>1.001183486806692</v>
      </c>
      <c r="W477" s="42">
        <f t="shared" si="234"/>
        <v>0.98910451605630068</v>
      </c>
      <c r="X477" s="42">
        <f t="shared" si="235"/>
        <v>1.2078970750391327E-2</v>
      </c>
      <c r="Y477" s="42">
        <f t="shared" si="209"/>
        <v>9.7759133581937011E-3</v>
      </c>
      <c r="Z477" s="10">
        <f t="shared" si="236"/>
        <v>20.836518178343209</v>
      </c>
      <c r="AA477">
        <f t="shared" si="214"/>
        <v>6525634.758377688</v>
      </c>
      <c r="AB477" s="10">
        <f t="shared" si="215"/>
        <v>6.5256347583776879</v>
      </c>
      <c r="AC477" s="10">
        <f t="shared" si="216"/>
        <v>6.4246347583776879</v>
      </c>
      <c r="AD477" s="3">
        <f t="shared" si="217"/>
        <v>931.78169084520493</v>
      </c>
      <c r="AI477" s="94">
        <f t="shared" si="218"/>
        <v>0.98910451605630068</v>
      </c>
    </row>
    <row r="478" spans="2:35">
      <c r="B478" s="39">
        <f t="shared" si="219"/>
        <v>450</v>
      </c>
      <c r="C478" s="42">
        <f t="shared" si="220"/>
        <v>8.4712230215819648</v>
      </c>
      <c r="D478" s="10">
        <f t="shared" si="221"/>
        <v>7.2287769784180576</v>
      </c>
      <c r="E478" s="40">
        <f t="shared" si="222"/>
        <v>31.942446043163883</v>
      </c>
      <c r="F478" s="40">
        <f t="shared" si="223"/>
        <v>46.4</v>
      </c>
      <c r="G478" s="3">
        <f t="shared" si="224"/>
        <v>340.28776978417739</v>
      </c>
      <c r="H478" s="3">
        <f t="shared" si="225"/>
        <v>134.69012151470801</v>
      </c>
      <c r="I478">
        <f t="shared" si="210"/>
        <v>1.3469012151470802E-4</v>
      </c>
      <c r="J478" s="4">
        <f t="shared" si="226"/>
        <v>808.65369244763565</v>
      </c>
      <c r="K478" s="40">
        <f t="shared" si="227"/>
        <v>6.0038084705368062</v>
      </c>
      <c r="L478" s="40">
        <f t="shared" si="211"/>
        <v>0</v>
      </c>
      <c r="M478" s="10">
        <f t="shared" si="228"/>
        <v>6.5256347583776879</v>
      </c>
      <c r="N478" s="10">
        <f t="shared" si="237"/>
        <v>17.20418640980624</v>
      </c>
      <c r="O478" s="10">
        <f t="shared" si="238"/>
        <v>-0.14810000000000001</v>
      </c>
      <c r="P478" s="10">
        <f t="shared" si="229"/>
        <v>13.031322966617713</v>
      </c>
      <c r="Q478" s="42">
        <f t="shared" si="230"/>
        <v>0.67769202513825899</v>
      </c>
      <c r="R478" s="4">
        <f t="shared" si="231"/>
        <v>302710.97773206828</v>
      </c>
      <c r="S478">
        <f t="shared" si="212"/>
        <v>3.027109777320683E-4</v>
      </c>
      <c r="T478" s="41">
        <f t="shared" si="213"/>
        <v>4.6998238862472195E-4</v>
      </c>
      <c r="U478" s="42">
        <f t="shared" si="232"/>
        <v>0.54035423080062839</v>
      </c>
      <c r="V478" s="42">
        <f t="shared" si="233"/>
        <v>1.0012339650930178</v>
      </c>
      <c r="W478" s="42">
        <f t="shared" si="234"/>
        <v>0.9891619661760277</v>
      </c>
      <c r="X478" s="42">
        <f t="shared" si="235"/>
        <v>1.2071998916990068E-2</v>
      </c>
      <c r="Y478" s="42">
        <f t="shared" ref="Y478:Y541" si="239">IF((X478*(Q478-Q477)+Y477)&lt;0,0,X478*(Q478-Q477)+Y477)</f>
        <v>9.793352466751868E-3</v>
      </c>
      <c r="Z478" s="10">
        <f t="shared" si="236"/>
        <v>20.837700951751618</v>
      </c>
      <c r="AA478">
        <f t="shared" si="214"/>
        <v>6525999.4492097124</v>
      </c>
      <c r="AB478" s="10">
        <f t="shared" si="215"/>
        <v>6.5259994492097126</v>
      </c>
      <c r="AC478" s="10">
        <f t="shared" si="216"/>
        <v>6.4249994492097127</v>
      </c>
      <c r="AD478" s="3">
        <f t="shared" si="217"/>
        <v>931.8345829165645</v>
      </c>
      <c r="AI478" s="94">
        <f t="shared" si="218"/>
        <v>0.9891619661760277</v>
      </c>
    </row>
    <row r="479" spans="2:35">
      <c r="B479" s="39">
        <f t="shared" si="219"/>
        <v>451</v>
      </c>
      <c r="C479" s="42">
        <f t="shared" si="220"/>
        <v>8.4900479616299247</v>
      </c>
      <c r="D479" s="10">
        <f t="shared" si="221"/>
        <v>7.2099520383700977</v>
      </c>
      <c r="E479" s="40">
        <f t="shared" si="222"/>
        <v>31.980095923259803</v>
      </c>
      <c r="F479" s="40">
        <f t="shared" si="223"/>
        <v>46.4</v>
      </c>
      <c r="G479" s="3">
        <f t="shared" si="224"/>
        <v>340.09952038369778</v>
      </c>
      <c r="H479" s="3">
        <f t="shared" si="225"/>
        <v>134.69012151470801</v>
      </c>
      <c r="I479">
        <f t="shared" si="210"/>
        <v>1.3469012151470802E-4</v>
      </c>
      <c r="J479" s="4">
        <f t="shared" si="226"/>
        <v>810.54389138970748</v>
      </c>
      <c r="K479" s="40">
        <f t="shared" si="227"/>
        <v>6.0178421570523044</v>
      </c>
      <c r="L479" s="40">
        <f t="shared" si="211"/>
        <v>0</v>
      </c>
      <c r="M479" s="10">
        <f t="shared" si="228"/>
        <v>6.5259994492097126</v>
      </c>
      <c r="N479" s="10">
        <f t="shared" si="237"/>
        <v>17.20418640980624</v>
      </c>
      <c r="O479" s="10">
        <f t="shared" si="238"/>
        <v>-0.14810000000000001</v>
      </c>
      <c r="P479" s="10">
        <f t="shared" si="229"/>
        <v>13.031215113744883</v>
      </c>
      <c r="Q479" s="42">
        <f t="shared" si="230"/>
        <v>0.67913662872155067</v>
      </c>
      <c r="R479" s="4">
        <f t="shared" si="231"/>
        <v>301900.6603029503</v>
      </c>
      <c r="S479">
        <f t="shared" si="212"/>
        <v>3.019006603029503E-4</v>
      </c>
      <c r="T479" s="41">
        <f t="shared" si="213"/>
        <v>4.7079270605383995E-4</v>
      </c>
      <c r="U479" s="42">
        <f t="shared" si="232"/>
        <v>0.5389077736737814</v>
      </c>
      <c r="V479" s="42">
        <f t="shared" si="233"/>
        <v>1.0012830811004112</v>
      </c>
      <c r="W479" s="42">
        <f t="shared" si="234"/>
        <v>0.98921811540692084</v>
      </c>
      <c r="X479" s="42">
        <f t="shared" si="235"/>
        <v>1.2064965693490359E-2</v>
      </c>
      <c r="Y479" s="42">
        <f t="shared" si="239"/>
        <v>9.8107815594249762E-3</v>
      </c>
      <c r="Z479" s="10">
        <f t="shared" si="236"/>
        <v>20.838856323111798</v>
      </c>
      <c r="AA479">
        <f t="shared" si="214"/>
        <v>6526355.6910220878</v>
      </c>
      <c r="AB479" s="10">
        <f t="shared" si="215"/>
        <v>6.5263556910220881</v>
      </c>
      <c r="AC479" s="10">
        <f t="shared" si="216"/>
        <v>6.4253556910220881</v>
      </c>
      <c r="AD479" s="3">
        <f t="shared" si="217"/>
        <v>931.88624960436368</v>
      </c>
      <c r="AI479" s="94">
        <f t="shared" si="218"/>
        <v>0.98921811540692084</v>
      </c>
    </row>
    <row r="480" spans="2:35">
      <c r="B480" s="39">
        <f t="shared" si="219"/>
        <v>452</v>
      </c>
      <c r="C480" s="42">
        <f t="shared" si="220"/>
        <v>8.5088729016778846</v>
      </c>
      <c r="D480" s="10">
        <f t="shared" si="221"/>
        <v>7.1911270983221378</v>
      </c>
      <c r="E480" s="40">
        <f t="shared" si="222"/>
        <v>32.017745803355723</v>
      </c>
      <c r="F480" s="40">
        <f t="shared" si="223"/>
        <v>46.4</v>
      </c>
      <c r="G480" s="3">
        <f t="shared" si="224"/>
        <v>339.91127098321817</v>
      </c>
      <c r="H480" s="3">
        <f t="shared" si="225"/>
        <v>134.69012151470801</v>
      </c>
      <c r="I480">
        <f t="shared" si="210"/>
        <v>1.3469012151470802E-4</v>
      </c>
      <c r="J480" s="4">
        <f t="shared" si="226"/>
        <v>812.43631695673298</v>
      </c>
      <c r="K480" s="40">
        <f t="shared" si="227"/>
        <v>6.0318923750322391</v>
      </c>
      <c r="L480" s="40">
        <f t="shared" si="211"/>
        <v>0</v>
      </c>
      <c r="M480" s="10">
        <f t="shared" si="228"/>
        <v>6.5263556910220881</v>
      </c>
      <c r="N480" s="10">
        <f t="shared" si="237"/>
        <v>17.20418640980624</v>
      </c>
      <c r="O480" s="10">
        <f t="shared" si="238"/>
        <v>-0.14810000000000001</v>
      </c>
      <c r="P480" s="10">
        <f t="shared" si="229"/>
        <v>13.031109766247646</v>
      </c>
      <c r="Q480" s="42">
        <f t="shared" si="230"/>
        <v>0.68058124398346176</v>
      </c>
      <c r="R480" s="4">
        <f t="shared" si="231"/>
        <v>301090.29767654964</v>
      </c>
      <c r="S480">
        <f t="shared" si="212"/>
        <v>3.0109029767654965E-4</v>
      </c>
      <c r="T480" s="41">
        <f t="shared" si="213"/>
        <v>4.716030686802406E-4</v>
      </c>
      <c r="U480" s="42">
        <f t="shared" si="232"/>
        <v>0.53746123586752503</v>
      </c>
      <c r="V480" s="42">
        <f t="shared" si="233"/>
        <v>1.001330834856843</v>
      </c>
      <c r="W480" s="42">
        <f t="shared" si="234"/>
        <v>0.98927296379360985</v>
      </c>
      <c r="X480" s="42">
        <f t="shared" si="235"/>
        <v>1.2057871063233194E-2</v>
      </c>
      <c r="Y480" s="42">
        <f t="shared" si="239"/>
        <v>9.8282005439890782E-3</v>
      </c>
      <c r="Z480" s="10">
        <f t="shared" si="236"/>
        <v>20.83998429334407</v>
      </c>
      <c r="AA480">
        <f t="shared" si="214"/>
        <v>6526703.4840985816</v>
      </c>
      <c r="AB480" s="10">
        <f t="shared" si="215"/>
        <v>6.526703484098582</v>
      </c>
      <c r="AC480" s="10">
        <f t="shared" si="216"/>
        <v>6.4257034840985821</v>
      </c>
      <c r="AD480" s="3">
        <f t="shared" si="217"/>
        <v>931.93669094975803</v>
      </c>
      <c r="AI480" s="94">
        <f t="shared" si="218"/>
        <v>0.98927296379360985</v>
      </c>
    </row>
    <row r="481" spans="2:35">
      <c r="B481" s="39">
        <f t="shared" si="219"/>
        <v>453</v>
      </c>
      <c r="C481" s="42">
        <f t="shared" si="220"/>
        <v>8.5276978417258444</v>
      </c>
      <c r="D481" s="10">
        <f t="shared" si="221"/>
        <v>7.1723021582741779</v>
      </c>
      <c r="E481" s="40">
        <f t="shared" si="222"/>
        <v>32.055395683451643</v>
      </c>
      <c r="F481" s="40">
        <f t="shared" si="223"/>
        <v>46.4</v>
      </c>
      <c r="G481" s="3">
        <f t="shared" si="224"/>
        <v>339.72302158273857</v>
      </c>
      <c r="H481" s="3">
        <f t="shared" si="225"/>
        <v>134.69012151470801</v>
      </c>
      <c r="I481">
        <f t="shared" si="210"/>
        <v>1.3469012151470802E-4</v>
      </c>
      <c r="J481" s="4">
        <f t="shared" si="226"/>
        <v>814.33096914871226</v>
      </c>
      <c r="K481" s="40">
        <f t="shared" si="227"/>
        <v>6.0459591244766102</v>
      </c>
      <c r="L481" s="40">
        <f t="shared" si="211"/>
        <v>0</v>
      </c>
      <c r="M481" s="10">
        <f t="shared" si="228"/>
        <v>6.526703484098582</v>
      </c>
      <c r="N481" s="10">
        <f t="shared" si="237"/>
        <v>17.20418640980624</v>
      </c>
      <c r="O481" s="10">
        <f t="shared" si="238"/>
        <v>-0.14810000000000001</v>
      </c>
      <c r="P481" s="10">
        <f t="shared" si="229"/>
        <v>13.031006923571553</v>
      </c>
      <c r="Q481" s="42">
        <f t="shared" si="230"/>
        <v>0.68202587064649478</v>
      </c>
      <c r="R481" s="4">
        <f t="shared" si="231"/>
        <v>300279.89111034863</v>
      </c>
      <c r="S481">
        <f t="shared" si="212"/>
        <v>3.0027989111034863E-4</v>
      </c>
      <c r="T481" s="41">
        <f t="shared" si="213"/>
        <v>4.7241347524644162E-4</v>
      </c>
      <c r="U481" s="42">
        <f t="shared" si="232"/>
        <v>0.53601461962652786</v>
      </c>
      <c r="V481" s="42">
        <f t="shared" si="233"/>
        <v>1.00137722639009</v>
      </c>
      <c r="W481" s="42">
        <f t="shared" si="234"/>
        <v>0.98932651137978478</v>
      </c>
      <c r="X481" s="42">
        <f t="shared" si="235"/>
        <v>1.2050715010305191E-2</v>
      </c>
      <c r="Y481" s="42">
        <f t="shared" si="239"/>
        <v>9.845609328201577E-3</v>
      </c>
      <c r="Z481" s="10">
        <f t="shared" si="236"/>
        <v>20.841084863350829</v>
      </c>
      <c r="AA481">
        <f t="shared" si="214"/>
        <v>6527042.8287174348</v>
      </c>
      <c r="AB481" s="10">
        <f t="shared" si="215"/>
        <v>6.5270428287174349</v>
      </c>
      <c r="AC481" s="10">
        <f t="shared" si="216"/>
        <v>6.4260428287174349</v>
      </c>
      <c r="AD481" s="3">
        <f t="shared" si="217"/>
        <v>931.98590699310148</v>
      </c>
      <c r="AI481" s="94">
        <f t="shared" si="218"/>
        <v>0.98932651137978478</v>
      </c>
    </row>
    <row r="482" spans="2:35">
      <c r="B482" s="39">
        <f t="shared" si="219"/>
        <v>454</v>
      </c>
      <c r="C482" s="42">
        <f t="shared" si="220"/>
        <v>8.5465227817738043</v>
      </c>
      <c r="D482" s="10">
        <f t="shared" si="221"/>
        <v>7.1534772182262181</v>
      </c>
      <c r="E482" s="40">
        <f t="shared" si="222"/>
        <v>32.093045563547562</v>
      </c>
      <c r="F482" s="40">
        <f t="shared" si="223"/>
        <v>46.4</v>
      </c>
      <c r="G482" s="3">
        <f t="shared" si="224"/>
        <v>339.53477218225896</v>
      </c>
      <c r="H482" s="3">
        <f t="shared" si="225"/>
        <v>134.69012151470801</v>
      </c>
      <c r="I482">
        <f t="shared" si="210"/>
        <v>1.3469012151470802E-4</v>
      </c>
      <c r="J482" s="4">
        <f t="shared" si="226"/>
        <v>816.22784796564531</v>
      </c>
      <c r="K482" s="40">
        <f t="shared" si="227"/>
        <v>6.0600424053854178</v>
      </c>
      <c r="L482" s="40">
        <f t="shared" si="211"/>
        <v>0</v>
      </c>
      <c r="M482" s="10">
        <f t="shared" si="228"/>
        <v>6.5270428287174349</v>
      </c>
      <c r="N482" s="10">
        <f t="shared" si="237"/>
        <v>17.20418640980624</v>
      </c>
      <c r="O482" s="10">
        <f t="shared" si="238"/>
        <v>-0.14810000000000001</v>
      </c>
      <c r="P482" s="10">
        <f t="shared" si="229"/>
        <v>13.03090658517508</v>
      </c>
      <c r="Q482" s="42">
        <f t="shared" si="230"/>
        <v>0.68347050843319923</v>
      </c>
      <c r="R482" s="4">
        <f t="shared" si="231"/>
        <v>299469.44186182966</v>
      </c>
      <c r="S482">
        <f t="shared" si="212"/>
        <v>2.9946944186182964E-4</v>
      </c>
      <c r="T482" s="41">
        <f t="shared" si="213"/>
        <v>4.7322392449496061E-4</v>
      </c>
      <c r="U482" s="42">
        <f t="shared" si="232"/>
        <v>0.53456792719545898</v>
      </c>
      <c r="V482" s="42">
        <f t="shared" si="233"/>
        <v>1.0014222557261994</v>
      </c>
      <c r="W482" s="42">
        <f t="shared" si="234"/>
        <v>0.98937875820828491</v>
      </c>
      <c r="X482" s="42">
        <f t="shared" si="235"/>
        <v>1.2043497517914448E-2</v>
      </c>
      <c r="Y482" s="42">
        <f t="shared" si="239"/>
        <v>9.8630078198000369E-3</v>
      </c>
      <c r="Z482" s="10">
        <f t="shared" si="236"/>
        <v>20.84215803401349</v>
      </c>
      <c r="AA482">
        <f t="shared" si="214"/>
        <v>6527373.7251504175</v>
      </c>
      <c r="AB482" s="10">
        <f t="shared" si="215"/>
        <v>6.5273737251504178</v>
      </c>
      <c r="AC482" s="10">
        <f t="shared" si="216"/>
        <v>6.4263737251504178</v>
      </c>
      <c r="AD482" s="3">
        <f t="shared" si="217"/>
        <v>932.0338977738096</v>
      </c>
      <c r="AI482" s="94">
        <f t="shared" si="218"/>
        <v>0.98937875820828491</v>
      </c>
    </row>
    <row r="483" spans="2:35">
      <c r="B483" s="39">
        <f t="shared" si="219"/>
        <v>455</v>
      </c>
      <c r="C483" s="42">
        <f t="shared" si="220"/>
        <v>8.5653477218217642</v>
      </c>
      <c r="D483" s="10">
        <f t="shared" si="221"/>
        <v>7.1346522781782582</v>
      </c>
      <c r="E483" s="40">
        <f t="shared" si="222"/>
        <v>32.130695443643482</v>
      </c>
      <c r="F483" s="40">
        <f t="shared" si="223"/>
        <v>46.4</v>
      </c>
      <c r="G483" s="3">
        <f t="shared" si="224"/>
        <v>339.34652278177936</v>
      </c>
      <c r="H483" s="3">
        <f t="shared" si="225"/>
        <v>134.69012151470801</v>
      </c>
      <c r="I483">
        <f t="shared" si="210"/>
        <v>1.3469012151470802E-4</v>
      </c>
      <c r="J483" s="4">
        <f t="shared" si="226"/>
        <v>818.12695340753214</v>
      </c>
      <c r="K483" s="40">
        <f t="shared" si="227"/>
        <v>6.0741422177586619</v>
      </c>
      <c r="L483" s="40">
        <f t="shared" si="211"/>
        <v>0</v>
      </c>
      <c r="M483" s="10">
        <f t="shared" si="228"/>
        <v>6.5273737251504178</v>
      </c>
      <c r="N483" s="10">
        <f t="shared" si="237"/>
        <v>17.20418640980624</v>
      </c>
      <c r="O483" s="10">
        <f t="shared" si="238"/>
        <v>-0.14810000000000001</v>
      </c>
      <c r="P483" s="10">
        <f t="shared" si="229"/>
        <v>13.030808750529856</v>
      </c>
      <c r="Q483" s="42">
        <f t="shared" si="230"/>
        <v>0.68491515706617023</v>
      </c>
      <c r="R483" s="4">
        <f t="shared" si="231"/>
        <v>298658.9511884753</v>
      </c>
      <c r="S483">
        <f t="shared" si="212"/>
        <v>2.986589511884753E-4</v>
      </c>
      <c r="T483" s="41">
        <f t="shared" si="213"/>
        <v>4.7403441516831495E-4</v>
      </c>
      <c r="U483" s="42">
        <f t="shared" si="232"/>
        <v>0.53312116081898786</v>
      </c>
      <c r="V483" s="42">
        <f t="shared" si="233"/>
        <v>1.0014659228907192</v>
      </c>
      <c r="W483" s="42">
        <f t="shared" si="234"/>
        <v>0.98942970432095267</v>
      </c>
      <c r="X483" s="42">
        <f t="shared" si="235"/>
        <v>1.2036218569766555E-2</v>
      </c>
      <c r="Y483" s="42">
        <f t="shared" si="239"/>
        <v>9.8803959265029908E-3</v>
      </c>
      <c r="Z483" s="10">
        <f t="shared" si="236"/>
        <v>20.843203806193625</v>
      </c>
      <c r="AA483">
        <f t="shared" si="214"/>
        <v>6527696.173663184</v>
      </c>
      <c r="AB483" s="10">
        <f t="shared" si="215"/>
        <v>6.527696173663184</v>
      </c>
      <c r="AC483" s="10">
        <f t="shared" si="216"/>
        <v>6.426696173663184</v>
      </c>
      <c r="AD483" s="3">
        <f t="shared" si="217"/>
        <v>932.08066333041108</v>
      </c>
      <c r="AI483" s="94">
        <f t="shared" si="218"/>
        <v>0.98942970432095267</v>
      </c>
    </row>
    <row r="484" spans="2:35">
      <c r="B484" s="39">
        <f t="shared" si="219"/>
        <v>456</v>
      </c>
      <c r="C484" s="42">
        <f t="shared" si="220"/>
        <v>8.5841726618697241</v>
      </c>
      <c r="D484" s="10">
        <f t="shared" si="221"/>
        <v>7.1158273381302983</v>
      </c>
      <c r="E484" s="40">
        <f t="shared" si="222"/>
        <v>32.168345323739402</v>
      </c>
      <c r="F484" s="40">
        <f t="shared" si="223"/>
        <v>46.4</v>
      </c>
      <c r="G484" s="3">
        <f t="shared" si="224"/>
        <v>339.15827338129975</v>
      </c>
      <c r="H484" s="3">
        <f t="shared" si="225"/>
        <v>134.69012151470801</v>
      </c>
      <c r="I484">
        <f t="shared" si="210"/>
        <v>1.3469012151470802E-4</v>
      </c>
      <c r="J484" s="4">
        <f t="shared" si="226"/>
        <v>820.02828547437286</v>
      </c>
      <c r="K484" s="40">
        <f t="shared" si="227"/>
        <v>6.0882585615963434</v>
      </c>
      <c r="L484" s="40">
        <f t="shared" si="211"/>
        <v>0</v>
      </c>
      <c r="M484" s="10">
        <f t="shared" si="228"/>
        <v>6.527696173663184</v>
      </c>
      <c r="N484" s="10">
        <f t="shared" si="237"/>
        <v>17.20418640980624</v>
      </c>
      <c r="O484" s="10">
        <f t="shared" si="238"/>
        <v>-0.14810000000000001</v>
      </c>
      <c r="P484" s="10">
        <f t="shared" si="229"/>
        <v>13.03071341912058</v>
      </c>
      <c r="Q484" s="42">
        <f t="shared" si="230"/>
        <v>0.68635981626804765</v>
      </c>
      <c r="R484" s="4">
        <f t="shared" si="231"/>
        <v>297848.42034776782</v>
      </c>
      <c r="S484">
        <f t="shared" si="212"/>
        <v>2.9784842034776785E-4</v>
      </c>
      <c r="T484" s="41">
        <f t="shared" si="213"/>
        <v>4.748449460090224E-4</v>
      </c>
      <c r="U484" s="42">
        <f t="shared" si="232"/>
        <v>0.53167432274178295</v>
      </c>
      <c r="V484" s="42">
        <f t="shared" si="233"/>
        <v>1.0015082279091601</v>
      </c>
      <c r="W484" s="42">
        <f t="shared" si="234"/>
        <v>0.98947934975868934</v>
      </c>
      <c r="X484" s="42">
        <f t="shared" si="235"/>
        <v>1.2028878150470712E-2</v>
      </c>
      <c r="Y484" s="42">
        <f t="shared" si="239"/>
        <v>9.8977735560113311E-3</v>
      </c>
      <c r="Z484" s="10">
        <f t="shared" si="236"/>
        <v>20.844222180735322</v>
      </c>
      <c r="AA484">
        <f t="shared" si="214"/>
        <v>6528010.1745159961</v>
      </c>
      <c r="AB484" s="10">
        <f t="shared" si="215"/>
        <v>6.5280101745159964</v>
      </c>
      <c r="AC484" s="10">
        <f t="shared" si="216"/>
        <v>6.4270101745159964</v>
      </c>
      <c r="AD484" s="3">
        <f t="shared" si="217"/>
        <v>932.12620370065213</v>
      </c>
      <c r="AI484" s="94">
        <f t="shared" si="218"/>
        <v>0.98947934975868934</v>
      </c>
    </row>
    <row r="485" spans="2:35">
      <c r="B485" s="39">
        <f t="shared" si="219"/>
        <v>457</v>
      </c>
      <c r="C485" s="42">
        <f t="shared" si="220"/>
        <v>8.6029976019176839</v>
      </c>
      <c r="D485" s="10">
        <f t="shared" si="221"/>
        <v>7.0970023980823385</v>
      </c>
      <c r="E485" s="40">
        <f t="shared" si="222"/>
        <v>32.205995203835322</v>
      </c>
      <c r="F485" s="40">
        <f t="shared" si="223"/>
        <v>46.4</v>
      </c>
      <c r="G485" s="3">
        <f t="shared" si="224"/>
        <v>338.97002398082014</v>
      </c>
      <c r="H485" s="3">
        <f t="shared" si="225"/>
        <v>134.69012151470801</v>
      </c>
      <c r="I485">
        <f t="shared" si="210"/>
        <v>1.3469012151470802E-4</v>
      </c>
      <c r="J485" s="4">
        <f t="shared" si="226"/>
        <v>821.93184416616737</v>
      </c>
      <c r="K485" s="40">
        <f t="shared" si="227"/>
        <v>6.1023914368984613</v>
      </c>
      <c r="L485" s="40">
        <f t="shared" si="211"/>
        <v>0</v>
      </c>
      <c r="M485" s="10">
        <f t="shared" si="228"/>
        <v>6.5280101745159964</v>
      </c>
      <c r="N485" s="10">
        <f t="shared" si="237"/>
        <v>17.20418640980624</v>
      </c>
      <c r="O485" s="10">
        <f t="shared" si="238"/>
        <v>-0.14810000000000001</v>
      </c>
      <c r="P485" s="10">
        <f t="shared" si="229"/>
        <v>13.030620590444792</v>
      </c>
      <c r="Q485" s="42">
        <f t="shared" si="230"/>
        <v>0.68780448576151476</v>
      </c>
      <c r="R485" s="4">
        <f t="shared" si="231"/>
        <v>297037.8505971898</v>
      </c>
      <c r="S485">
        <f t="shared" si="212"/>
        <v>2.9703785059718979E-4</v>
      </c>
      <c r="T485" s="41">
        <f t="shared" si="213"/>
        <v>4.7565551575960046E-4</v>
      </c>
      <c r="U485" s="42">
        <f t="shared" si="232"/>
        <v>0.53022741520851357</v>
      </c>
      <c r="V485" s="42">
        <f t="shared" si="233"/>
        <v>1.0015491708050741</v>
      </c>
      <c r="W485" s="42">
        <f t="shared" si="234"/>
        <v>0.9895276945615662</v>
      </c>
      <c r="X485" s="42">
        <f t="shared" si="235"/>
        <v>1.2021476243507911E-2</v>
      </c>
      <c r="Y485" s="42">
        <f t="shared" si="239"/>
        <v>9.9151406160067658E-3</v>
      </c>
      <c r="Z485" s="10">
        <f t="shared" si="236"/>
        <v>20.845213158461398</v>
      </c>
      <c r="AA485">
        <f t="shared" si="214"/>
        <v>6528315.7279625572</v>
      </c>
      <c r="AB485" s="10">
        <f t="shared" si="215"/>
        <v>6.528315727962557</v>
      </c>
      <c r="AC485" s="10">
        <f t="shared" si="216"/>
        <v>6.427315727962557</v>
      </c>
      <c r="AD485" s="3">
        <f t="shared" si="217"/>
        <v>932.17051892132815</v>
      </c>
      <c r="AI485" s="94">
        <f t="shared" si="218"/>
        <v>0.9895276945615662</v>
      </c>
    </row>
    <row r="486" spans="2:35">
      <c r="B486" s="39">
        <f t="shared" si="219"/>
        <v>458</v>
      </c>
      <c r="C486" s="42">
        <f t="shared" si="220"/>
        <v>8.6218225419656438</v>
      </c>
      <c r="D486" s="10">
        <f t="shared" si="221"/>
        <v>7.0781774580343786</v>
      </c>
      <c r="E486" s="40">
        <f t="shared" si="222"/>
        <v>32.243645083931241</v>
      </c>
      <c r="F486" s="40">
        <f t="shared" si="223"/>
        <v>46.4</v>
      </c>
      <c r="G486" s="3">
        <f t="shared" si="224"/>
        <v>338.78177458034054</v>
      </c>
      <c r="H486" s="3">
        <f t="shared" si="225"/>
        <v>134.69012151470801</v>
      </c>
      <c r="I486">
        <f t="shared" si="210"/>
        <v>1.3469012151470802E-4</v>
      </c>
      <c r="J486" s="4">
        <f t="shared" si="226"/>
        <v>823.83762948291564</v>
      </c>
      <c r="K486" s="40">
        <f t="shared" si="227"/>
        <v>6.1165408436650157</v>
      </c>
      <c r="L486" s="40">
        <f t="shared" si="211"/>
        <v>0</v>
      </c>
      <c r="M486" s="10">
        <f t="shared" si="228"/>
        <v>6.528315727962557</v>
      </c>
      <c r="N486" s="10">
        <f t="shared" si="237"/>
        <v>17.20418640980624</v>
      </c>
      <c r="O486" s="10">
        <f t="shared" si="238"/>
        <v>-0.14810000000000001</v>
      </c>
      <c r="P486" s="10">
        <f t="shared" si="229"/>
        <v>13.030530264013201</v>
      </c>
      <c r="Q486" s="42">
        <f t="shared" si="230"/>
        <v>0.68924916526929725</v>
      </c>
      <c r="R486" s="4">
        <f t="shared" si="231"/>
        <v>296227.24319422361</v>
      </c>
      <c r="S486">
        <f t="shared" si="212"/>
        <v>2.9622724319422364E-4</v>
      </c>
      <c r="T486" s="41">
        <f t="shared" si="213"/>
        <v>4.7646612316256661E-4</v>
      </c>
      <c r="U486" s="42">
        <f t="shared" si="232"/>
        <v>0.52878044046384887</v>
      </c>
      <c r="V486" s="42">
        <f t="shared" si="233"/>
        <v>1.0015887516019</v>
      </c>
      <c r="W486" s="42">
        <f t="shared" si="234"/>
        <v>0.98957473876864399</v>
      </c>
      <c r="X486" s="42">
        <f t="shared" si="235"/>
        <v>1.2014012833255983E-2</v>
      </c>
      <c r="Y486" s="42">
        <f t="shared" si="239"/>
        <v>9.9324970141532066E-3</v>
      </c>
      <c r="Z486" s="10">
        <f t="shared" si="236"/>
        <v>20.846176740175743</v>
      </c>
      <c r="AA486">
        <f t="shared" si="214"/>
        <v>6528612.8342507351</v>
      </c>
      <c r="AB486" s="10">
        <f t="shared" si="215"/>
        <v>6.528612834250735</v>
      </c>
      <c r="AC486" s="10">
        <f t="shared" si="216"/>
        <v>6.427612834250735</v>
      </c>
      <c r="AD486" s="3">
        <f t="shared" si="217"/>
        <v>932.21360902838796</v>
      </c>
      <c r="AI486" s="94">
        <f t="shared" si="218"/>
        <v>0.98957473876864399</v>
      </c>
    </row>
    <row r="487" spans="2:35">
      <c r="B487" s="39">
        <f t="shared" si="219"/>
        <v>459</v>
      </c>
      <c r="C487" s="42">
        <f t="shared" si="220"/>
        <v>8.6406474820136037</v>
      </c>
      <c r="D487" s="10">
        <f t="shared" si="221"/>
        <v>7.0593525179864187</v>
      </c>
      <c r="E487" s="40">
        <f t="shared" si="222"/>
        <v>32.281294964027161</v>
      </c>
      <c r="F487" s="40">
        <f t="shared" si="223"/>
        <v>46.4</v>
      </c>
      <c r="G487" s="3">
        <f t="shared" si="224"/>
        <v>338.59352517986093</v>
      </c>
      <c r="H487" s="3">
        <f t="shared" si="225"/>
        <v>134.69012151470801</v>
      </c>
      <c r="I487">
        <f t="shared" ref="I487:I550" si="240">H487/1000^2</f>
        <v>1.3469012151470802E-4</v>
      </c>
      <c r="J487" s="4">
        <f t="shared" si="226"/>
        <v>825.74564142461782</v>
      </c>
      <c r="K487" s="40">
        <f t="shared" si="227"/>
        <v>6.1307067818960084</v>
      </c>
      <c r="L487" s="40">
        <f t="shared" ref="L487:L550" si="241">IF((gstar-K487)&lt;0,0,gstar-K487)</f>
        <v>0</v>
      </c>
      <c r="M487" s="10">
        <f t="shared" si="228"/>
        <v>6.528612834250735</v>
      </c>
      <c r="N487" s="10">
        <f t="shared" si="237"/>
        <v>17.20418640980624</v>
      </c>
      <c r="O487" s="10">
        <f t="shared" si="238"/>
        <v>-0.14810000000000001</v>
      </c>
      <c r="P487" s="10">
        <f t="shared" si="229"/>
        <v>13.030442439349475</v>
      </c>
      <c r="Q487" s="42">
        <f t="shared" si="230"/>
        <v>0.69069385451416221</v>
      </c>
      <c r="R487" s="4">
        <f t="shared" si="231"/>
        <v>295416.59939635167</v>
      </c>
      <c r="S487">
        <f t="shared" ref="S487:S550" si="242">R487/1000^3</f>
        <v>2.9541659939635168E-4</v>
      </c>
      <c r="T487" s="41">
        <f t="shared" ref="T487:T550" si="243">(vc/1000^3-S487)</f>
        <v>4.7727676696043857E-4</v>
      </c>
      <c r="U487" s="42">
        <f t="shared" si="232"/>
        <v>0.5273334007524576</v>
      </c>
      <c r="V487" s="42">
        <f t="shared" si="233"/>
        <v>1.0016269703222727</v>
      </c>
      <c r="W487" s="42">
        <f t="shared" si="234"/>
        <v>0.98962048241808565</v>
      </c>
      <c r="X487" s="42">
        <f t="shared" si="235"/>
        <v>1.2006487904187013E-2</v>
      </c>
      <c r="Y487" s="42">
        <f t="shared" si="239"/>
        <v>9.949842658096987E-3</v>
      </c>
      <c r="Z487" s="10">
        <f t="shared" si="236"/>
        <v>20.847112926663218</v>
      </c>
      <c r="AA487">
        <f t="shared" ref="AA487:AA550" si="244">Z487*rat*to+patm*1000000</f>
        <v>6528901.4936225303</v>
      </c>
      <c r="AB487" s="10">
        <f t="shared" ref="AB487:AB550" si="245">AA487/1000000</f>
        <v>6.5289014936225307</v>
      </c>
      <c r="AC487" s="10">
        <f t="shared" ref="AC487:AC550" si="246">AB487-patm</f>
        <v>6.4279014936225307</v>
      </c>
      <c r="AD487" s="3">
        <f t="shared" ref="AD487:AD550" si="247">AC487*1000000/6895</f>
        <v>932.25547405692964</v>
      </c>
      <c r="AI487" s="94">
        <f t="shared" ref="AI487:AI550" si="248">($M487-patm)*1000000*$I487/SQRT(rat*to)*SQRT(k)*(2/(k+1))^((k+1)/2/(k-1))</f>
        <v>0.98962048241808565</v>
      </c>
    </row>
    <row r="488" spans="2:35">
      <c r="B488" s="39">
        <f t="shared" ref="B488:B551" si="249">1+B487</f>
        <v>460</v>
      </c>
      <c r="C488" s="42">
        <f t="shared" ref="C488:C551" si="250">xincp+C487</f>
        <v>8.6594724220615635</v>
      </c>
      <c r="D488" s="10">
        <f t="shared" ref="D488:D551" si="251">(F488-E488)/2</f>
        <v>7.0405275779384588</v>
      </c>
      <c r="E488" s="40">
        <f t="shared" ref="E488:E551" si="252">E487+ci*2*xincp</f>
        <v>32.318944844123081</v>
      </c>
      <c r="F488" s="40">
        <f t="shared" ref="F488:F551" si="253">F487-osi*2*xincp</f>
        <v>46.4</v>
      </c>
      <c r="G488" s="3">
        <f t="shared" ref="G488:G551" si="254">G487-ei*n*2*xincp</f>
        <v>338.40527577938133</v>
      </c>
      <c r="H488" s="3">
        <f t="shared" ref="H488:H551" si="255">PI()/4*(dto+erate*(two-D488)/two)^2</f>
        <v>134.69012151470801</v>
      </c>
      <c r="I488">
        <f t="shared" si="240"/>
        <v>1.3469012151470802E-4</v>
      </c>
      <c r="J488" s="4">
        <f t="shared" ref="J488:J551" si="256">PI()/4*dc^2-PI()/4*(F488^2-E488^2)</f>
        <v>827.65587999127376</v>
      </c>
      <c r="K488" s="40">
        <f t="shared" ref="K488:K551" si="257">J488/H488</f>
        <v>6.1448892515914366</v>
      </c>
      <c r="L488" s="40">
        <f t="shared" si="241"/>
        <v>0</v>
      </c>
      <c r="M488" s="10">
        <f t="shared" ref="M488:M551" si="258">AB487</f>
        <v>6.5289014936225307</v>
      </c>
      <c r="N488" s="10">
        <f t="shared" si="237"/>
        <v>17.20418640980624</v>
      </c>
      <c r="O488" s="10">
        <f t="shared" si="238"/>
        <v>-0.14810000000000001</v>
      </c>
      <c r="P488" s="10">
        <f t="shared" ref="P488:P551" si="259">(1+kv*L488)*N488*M488^O488</f>
        <v>13.030357115990238</v>
      </c>
      <c r="Q488" s="42">
        <f t="shared" ref="Q488:Q551" si="260">xincp/P488+Q487</f>
        <v>0.69213855321891671</v>
      </c>
      <c r="R488" s="4">
        <f t="shared" ref="R488:R551" si="261">PI()/4*(F488^2-E488^2)*G488</f>
        <v>294605.92046105646</v>
      </c>
      <c r="S488">
        <f t="shared" si="242"/>
        <v>2.9460592046105647E-4</v>
      </c>
      <c r="T488" s="41">
        <f t="shared" si="243"/>
        <v>4.7808744589573378E-4</v>
      </c>
      <c r="U488" s="42">
        <f t="shared" ref="U488:U551" si="262">rhopgrain*R488/1000^2</f>
        <v>0.5258862983190089</v>
      </c>
      <c r="V488" s="42">
        <f t="shared" ref="V488:V551" si="263">(U487-U488)/(Q488-Q487)</f>
        <v>1.0016638269877931</v>
      </c>
      <c r="W488" s="42">
        <f t="shared" ref="W488:W551" si="264">IF(V488&lt;AI488,IF(AB487&gt;pbd,AI488,0),AI488)</f>
        <v>0.98966492554715024</v>
      </c>
      <c r="X488" s="42">
        <f t="shared" ref="X488:X551" si="265">V488-W488</f>
        <v>1.1998901440642862E-2</v>
      </c>
      <c r="Y488" s="42">
        <f t="shared" si="239"/>
        <v>9.9671774554667605E-3</v>
      </c>
      <c r="Z488" s="10">
        <f t="shared" ref="Z488:Z551" si="266">Y488/T488</f>
        <v>20.848021718688898</v>
      </c>
      <c r="AA488">
        <f t="shared" si="244"/>
        <v>6529181.706313842</v>
      </c>
      <c r="AB488" s="10">
        <f t="shared" si="245"/>
        <v>6.5291817063138415</v>
      </c>
      <c r="AC488" s="10">
        <f t="shared" si="246"/>
        <v>6.4281817063138416</v>
      </c>
      <c r="AD488" s="3">
        <f t="shared" si="247"/>
        <v>932.29611404116633</v>
      </c>
      <c r="AI488" s="94">
        <f t="shared" si="248"/>
        <v>0.98966492554715024</v>
      </c>
    </row>
    <row r="489" spans="2:35">
      <c r="B489" s="39">
        <f t="shared" si="249"/>
        <v>461</v>
      </c>
      <c r="C489" s="42">
        <f t="shared" si="250"/>
        <v>8.6782973621095234</v>
      </c>
      <c r="D489" s="10">
        <f t="shared" si="251"/>
        <v>7.021702637890499</v>
      </c>
      <c r="E489" s="40">
        <f t="shared" si="252"/>
        <v>32.356594724219001</v>
      </c>
      <c r="F489" s="40">
        <f t="shared" si="253"/>
        <v>46.4</v>
      </c>
      <c r="G489" s="3">
        <f t="shared" si="254"/>
        <v>338.21702637890172</v>
      </c>
      <c r="H489" s="3">
        <f t="shared" si="255"/>
        <v>134.69012151470801</v>
      </c>
      <c r="I489">
        <f t="shared" si="240"/>
        <v>1.3469012151470802E-4</v>
      </c>
      <c r="J489" s="4">
        <f t="shared" si="256"/>
        <v>829.56834518288349</v>
      </c>
      <c r="K489" s="40">
        <f t="shared" si="257"/>
        <v>6.1590882527513022</v>
      </c>
      <c r="L489" s="40">
        <f t="shared" si="241"/>
        <v>0</v>
      </c>
      <c r="M489" s="10">
        <f t="shared" si="258"/>
        <v>6.5291817063138415</v>
      </c>
      <c r="N489" s="10">
        <f t="shared" si="237"/>
        <v>17.20418640980624</v>
      </c>
      <c r="O489" s="10">
        <f t="shared" si="238"/>
        <v>-0.14810000000000001</v>
      </c>
      <c r="P489" s="10">
        <f t="shared" si="259"/>
        <v>13.030274293485132</v>
      </c>
      <c r="Q489" s="42">
        <f t="shared" si="260"/>
        <v>0.693583261106407</v>
      </c>
      <c r="R489" s="4">
        <f t="shared" si="261"/>
        <v>293795.20764582045</v>
      </c>
      <c r="S489">
        <f t="shared" si="242"/>
        <v>2.9379520764582048E-4</v>
      </c>
      <c r="T489" s="41">
        <f t="shared" si="243"/>
        <v>4.7889815871096978E-4</v>
      </c>
      <c r="U489" s="42">
        <f t="shared" si="262"/>
        <v>0.52443913540817177</v>
      </c>
      <c r="V489" s="42">
        <f t="shared" si="263"/>
        <v>1.0016993216193355</v>
      </c>
      <c r="W489" s="42">
        <f t="shared" si="264"/>
        <v>0.98970806819215806</v>
      </c>
      <c r="X489" s="42">
        <f t="shared" si="265"/>
        <v>1.199125342717744E-2</v>
      </c>
      <c r="Y489" s="42">
        <f t="shared" si="239"/>
        <v>9.9845013138738989E-3</v>
      </c>
      <c r="Z489" s="10">
        <f t="shared" si="266"/>
        <v>20.848903116998329</v>
      </c>
      <c r="AA489">
        <f t="shared" si="244"/>
        <v>6529453.4725545486</v>
      </c>
      <c r="AB489" s="10">
        <f t="shared" si="245"/>
        <v>6.5294534725545486</v>
      </c>
      <c r="AC489" s="10">
        <f t="shared" si="246"/>
        <v>6.4284534725545486</v>
      </c>
      <c r="AD489" s="3">
        <f t="shared" si="247"/>
        <v>932.33552901443784</v>
      </c>
      <c r="AI489" s="94">
        <f t="shared" si="248"/>
        <v>0.98970806819215806</v>
      </c>
    </row>
    <row r="490" spans="2:35">
      <c r="B490" s="39">
        <f t="shared" si="249"/>
        <v>462</v>
      </c>
      <c r="C490" s="42">
        <f t="shared" si="250"/>
        <v>8.6971223021574833</v>
      </c>
      <c r="D490" s="10">
        <f t="shared" si="251"/>
        <v>7.0028776978425391</v>
      </c>
      <c r="E490" s="40">
        <f t="shared" si="252"/>
        <v>32.39424460431492</v>
      </c>
      <c r="F490" s="40">
        <f t="shared" si="253"/>
        <v>46.4</v>
      </c>
      <c r="G490" s="3">
        <f t="shared" si="254"/>
        <v>338.02877697842212</v>
      </c>
      <c r="H490" s="3">
        <f t="shared" si="255"/>
        <v>134.69012151470801</v>
      </c>
      <c r="I490">
        <f t="shared" si="240"/>
        <v>1.3469012151470802E-4</v>
      </c>
      <c r="J490" s="4">
        <f t="shared" si="256"/>
        <v>831.48303699944699</v>
      </c>
      <c r="K490" s="40">
        <f t="shared" si="257"/>
        <v>6.1733037853756034</v>
      </c>
      <c r="L490" s="40">
        <f t="shared" si="241"/>
        <v>0</v>
      </c>
      <c r="M490" s="10">
        <f t="shared" si="258"/>
        <v>6.5294534725545486</v>
      </c>
      <c r="N490" s="10">
        <f t="shared" si="237"/>
        <v>17.20418640980624</v>
      </c>
      <c r="O490" s="10">
        <f t="shared" si="238"/>
        <v>-0.14810000000000001</v>
      </c>
      <c r="P490" s="10">
        <f t="shared" si="259"/>
        <v>13.030193971396793</v>
      </c>
      <c r="Q490" s="42">
        <f t="shared" si="260"/>
        <v>0.6950279778995172</v>
      </c>
      <c r="R490" s="4">
        <f t="shared" si="261"/>
        <v>292984.46220812597</v>
      </c>
      <c r="S490">
        <f t="shared" si="242"/>
        <v>2.9298446220812598E-4</v>
      </c>
      <c r="T490" s="41">
        <f t="shared" si="243"/>
        <v>4.7970890414866427E-4</v>
      </c>
      <c r="U490" s="42">
        <f t="shared" si="262"/>
        <v>0.52299191426461522</v>
      </c>
      <c r="V490" s="42">
        <f t="shared" si="263"/>
        <v>1.0017334542370491</v>
      </c>
      <c r="W490" s="42">
        <f t="shared" si="264"/>
        <v>0.98974991038850191</v>
      </c>
      <c r="X490" s="42">
        <f t="shared" si="265"/>
        <v>1.1983543848547162E-2</v>
      </c>
      <c r="Y490" s="42">
        <f t="shared" si="239"/>
        <v>1.0001814140912868E-2</v>
      </c>
      <c r="Z490" s="10">
        <f t="shared" si="266"/>
        <v>20.849757122317776</v>
      </c>
      <c r="AA490">
        <f t="shared" si="244"/>
        <v>6529716.792568583</v>
      </c>
      <c r="AB490" s="10">
        <f t="shared" si="245"/>
        <v>6.5297167925685828</v>
      </c>
      <c r="AC490" s="10">
        <f t="shared" si="246"/>
        <v>6.4287167925685829</v>
      </c>
      <c r="AD490" s="3">
        <f t="shared" si="247"/>
        <v>932.37371900922165</v>
      </c>
      <c r="AI490" s="94">
        <f t="shared" si="248"/>
        <v>0.98974991038850191</v>
      </c>
    </row>
    <row r="491" spans="2:35">
      <c r="B491" s="39">
        <f t="shared" si="249"/>
        <v>463</v>
      </c>
      <c r="C491" s="42">
        <f t="shared" si="250"/>
        <v>8.7159472422054431</v>
      </c>
      <c r="D491" s="10">
        <f t="shared" si="251"/>
        <v>6.9840527577945792</v>
      </c>
      <c r="E491" s="40">
        <f t="shared" si="252"/>
        <v>32.43189448441084</v>
      </c>
      <c r="F491" s="40">
        <f t="shared" si="253"/>
        <v>46.4</v>
      </c>
      <c r="G491" s="3">
        <f t="shared" si="254"/>
        <v>337.84052757794251</v>
      </c>
      <c r="H491" s="3">
        <f t="shared" si="255"/>
        <v>134.69012151470801</v>
      </c>
      <c r="I491">
        <f t="shared" si="240"/>
        <v>1.3469012151470802E-4</v>
      </c>
      <c r="J491" s="4">
        <f t="shared" si="256"/>
        <v>833.39995544096428</v>
      </c>
      <c r="K491" s="40">
        <f t="shared" si="257"/>
        <v>6.187535849464342</v>
      </c>
      <c r="L491" s="40">
        <f t="shared" si="241"/>
        <v>0</v>
      </c>
      <c r="M491" s="10">
        <f t="shared" si="258"/>
        <v>6.5297167925685828</v>
      </c>
      <c r="N491" s="10">
        <f t="shared" si="237"/>
        <v>17.20418640980624</v>
      </c>
      <c r="O491" s="10">
        <f t="shared" si="238"/>
        <v>-0.14810000000000001</v>
      </c>
      <c r="P491" s="10">
        <f t="shared" si="259"/>
        <v>13.030116149300811</v>
      </c>
      <c r="Q491" s="42">
        <f t="shared" si="260"/>
        <v>0.69647270332116817</v>
      </c>
      <c r="R491" s="4">
        <f t="shared" si="261"/>
        <v>292173.68540545559</v>
      </c>
      <c r="S491">
        <f t="shared" si="242"/>
        <v>2.921736854054556E-4</v>
      </c>
      <c r="T491" s="41">
        <f t="shared" si="243"/>
        <v>4.8051968095133465E-4</v>
      </c>
      <c r="U491" s="42">
        <f t="shared" si="262"/>
        <v>0.52154463713300847</v>
      </c>
      <c r="V491" s="42">
        <f t="shared" si="263"/>
        <v>1.0017662248601276</v>
      </c>
      <c r="W491" s="42">
        <f t="shared" si="264"/>
        <v>0.98979045217065942</v>
      </c>
      <c r="X491" s="42">
        <f t="shared" si="265"/>
        <v>1.1975772689468145E-2</v>
      </c>
      <c r="Y491" s="42">
        <f t="shared" si="239"/>
        <v>1.0019115844161255E-2</v>
      </c>
      <c r="Z491" s="10">
        <f t="shared" si="266"/>
        <v>20.850583735353716</v>
      </c>
      <c r="AA491">
        <f t="shared" si="244"/>
        <v>6529971.6665737787</v>
      </c>
      <c r="AB491" s="10">
        <f t="shared" si="245"/>
        <v>6.529971666573779</v>
      </c>
      <c r="AC491" s="10">
        <f t="shared" si="246"/>
        <v>6.4289716665737791</v>
      </c>
      <c r="AD491" s="3">
        <f t="shared" si="247"/>
        <v>932.41068405711076</v>
      </c>
      <c r="AI491" s="94">
        <f t="shared" si="248"/>
        <v>0.98979045217065942</v>
      </c>
    </row>
    <row r="492" spans="2:35">
      <c r="B492" s="39">
        <f t="shared" si="249"/>
        <v>464</v>
      </c>
      <c r="C492" s="42">
        <f t="shared" si="250"/>
        <v>8.734772182253403</v>
      </c>
      <c r="D492" s="10">
        <f t="shared" si="251"/>
        <v>6.9652278177466194</v>
      </c>
      <c r="E492" s="40">
        <f t="shared" si="252"/>
        <v>32.46954436450676</v>
      </c>
      <c r="F492" s="40">
        <f t="shared" si="253"/>
        <v>46.4</v>
      </c>
      <c r="G492" s="3">
        <f t="shared" si="254"/>
        <v>337.6522781774629</v>
      </c>
      <c r="H492" s="3">
        <f t="shared" si="255"/>
        <v>134.69012151470801</v>
      </c>
      <c r="I492">
        <f t="shared" si="240"/>
        <v>1.3469012151470802E-4</v>
      </c>
      <c r="J492" s="4">
        <f t="shared" si="256"/>
        <v>835.31910050743545</v>
      </c>
      <c r="K492" s="40">
        <f t="shared" si="257"/>
        <v>6.2017844450175179</v>
      </c>
      <c r="L492" s="40">
        <f t="shared" si="241"/>
        <v>0</v>
      </c>
      <c r="M492" s="10">
        <f t="shared" si="258"/>
        <v>6.529971666573779</v>
      </c>
      <c r="N492" s="10">
        <f t="shared" si="237"/>
        <v>17.20418640980624</v>
      </c>
      <c r="O492" s="10">
        <f t="shared" si="238"/>
        <v>-0.14810000000000001</v>
      </c>
      <c r="P492" s="10">
        <f t="shared" si="259"/>
        <v>13.030040826785779</v>
      </c>
      <c r="Q492" s="42">
        <f t="shared" si="260"/>
        <v>0.69791743709431664</v>
      </c>
      <c r="R492" s="4">
        <f t="shared" si="261"/>
        <v>291362.87849529163</v>
      </c>
      <c r="S492">
        <f t="shared" si="242"/>
        <v>2.9136287849529163E-4</v>
      </c>
      <c r="T492" s="41">
        <f t="shared" si="243"/>
        <v>4.8133048786149862E-4</v>
      </c>
      <c r="U492" s="42">
        <f t="shared" si="262"/>
        <v>0.52009730625802031</v>
      </c>
      <c r="V492" s="42">
        <f t="shared" si="263"/>
        <v>1.00179763350727</v>
      </c>
      <c r="W492" s="42">
        <f t="shared" si="264"/>
        <v>0.98982969357216921</v>
      </c>
      <c r="X492" s="42">
        <f t="shared" si="265"/>
        <v>1.1967939935100813E-2</v>
      </c>
      <c r="Y492" s="42">
        <f t="shared" si="239"/>
        <v>1.0036406331180508E-2</v>
      </c>
      <c r="Z492" s="10">
        <f t="shared" si="266"/>
        <v>20.85138295679382</v>
      </c>
      <c r="AA492">
        <f t="shared" si="244"/>
        <v>6530218.0947821662</v>
      </c>
      <c r="AB492" s="10">
        <f t="shared" si="245"/>
        <v>6.5302180947821657</v>
      </c>
      <c r="AC492" s="10">
        <f t="shared" si="246"/>
        <v>6.4292180947821658</v>
      </c>
      <c r="AD492" s="3">
        <f t="shared" si="247"/>
        <v>932.44642418885655</v>
      </c>
      <c r="AI492" s="94">
        <f t="shared" si="248"/>
        <v>0.98982969357216921</v>
      </c>
    </row>
    <row r="493" spans="2:35">
      <c r="B493" s="39">
        <f t="shared" si="249"/>
        <v>465</v>
      </c>
      <c r="C493" s="42">
        <f t="shared" si="250"/>
        <v>8.7535971223013629</v>
      </c>
      <c r="D493" s="10">
        <f t="shared" si="251"/>
        <v>6.9464028776986595</v>
      </c>
      <c r="E493" s="40">
        <f t="shared" si="252"/>
        <v>32.50719424460268</v>
      </c>
      <c r="F493" s="40">
        <f t="shared" si="253"/>
        <v>46.4</v>
      </c>
      <c r="G493" s="3">
        <f t="shared" si="254"/>
        <v>337.4640287769833</v>
      </c>
      <c r="H493" s="3">
        <f t="shared" si="255"/>
        <v>134.69012151470801</v>
      </c>
      <c r="I493">
        <f t="shared" si="240"/>
        <v>1.3469012151470802E-4</v>
      </c>
      <c r="J493" s="4">
        <f t="shared" si="256"/>
        <v>837.2404721988604</v>
      </c>
      <c r="K493" s="40">
        <f t="shared" si="257"/>
        <v>6.2160495720351303</v>
      </c>
      <c r="L493" s="40">
        <f t="shared" si="241"/>
        <v>0</v>
      </c>
      <c r="M493" s="10">
        <f t="shared" si="258"/>
        <v>6.5302180947821657</v>
      </c>
      <c r="N493" s="10">
        <f t="shared" si="237"/>
        <v>17.20418640980624</v>
      </c>
      <c r="O493" s="10">
        <f t="shared" si="238"/>
        <v>-0.14810000000000001</v>
      </c>
      <c r="P493" s="10">
        <f t="shared" si="259"/>
        <v>13.02996800345319</v>
      </c>
      <c r="Q493" s="42">
        <f t="shared" si="260"/>
        <v>0.69936217894195363</v>
      </c>
      <c r="R493" s="4">
        <f t="shared" si="261"/>
        <v>290552.04273511656</v>
      </c>
      <c r="S493">
        <f t="shared" si="242"/>
        <v>2.9055204273511657E-4</v>
      </c>
      <c r="T493" s="41">
        <f t="shared" si="243"/>
        <v>4.8214132362167368E-4</v>
      </c>
      <c r="U493" s="42">
        <f t="shared" si="262"/>
        <v>0.51864992388431985</v>
      </c>
      <c r="V493" s="42">
        <f t="shared" si="263"/>
        <v>1.0018276801961454</v>
      </c>
      <c r="W493" s="42">
        <f t="shared" si="264"/>
        <v>0.98986763462567606</v>
      </c>
      <c r="X493" s="42">
        <f t="shared" si="265"/>
        <v>1.1960045570469369E-2</v>
      </c>
      <c r="Y493" s="42">
        <f t="shared" si="239"/>
        <v>1.0053685509515809E-2</v>
      </c>
      <c r="Z493" s="10">
        <f t="shared" si="266"/>
        <v>20.852154787306155</v>
      </c>
      <c r="AA493">
        <f t="shared" si="244"/>
        <v>6530456.0773997363</v>
      </c>
      <c r="AB493" s="10">
        <f t="shared" si="245"/>
        <v>6.5304560773997364</v>
      </c>
      <c r="AC493" s="10">
        <f t="shared" si="246"/>
        <v>6.4294560773997365</v>
      </c>
      <c r="AD493" s="3">
        <f t="shared" si="247"/>
        <v>932.48093943433446</v>
      </c>
      <c r="AI493" s="94">
        <f t="shared" si="248"/>
        <v>0.98986763462567606</v>
      </c>
    </row>
    <row r="494" spans="2:35">
      <c r="B494" s="39">
        <f t="shared" si="249"/>
        <v>466</v>
      </c>
      <c r="C494" s="42">
        <f t="shared" si="250"/>
        <v>8.7724220623493228</v>
      </c>
      <c r="D494" s="10">
        <f t="shared" si="251"/>
        <v>6.9275779376506996</v>
      </c>
      <c r="E494" s="40">
        <f t="shared" si="252"/>
        <v>32.544844124698599</v>
      </c>
      <c r="F494" s="40">
        <f t="shared" si="253"/>
        <v>46.4</v>
      </c>
      <c r="G494" s="3">
        <f t="shared" si="254"/>
        <v>337.27577937650369</v>
      </c>
      <c r="H494" s="3">
        <f t="shared" si="255"/>
        <v>134.69012151470801</v>
      </c>
      <c r="I494">
        <f t="shared" si="240"/>
        <v>1.3469012151470802E-4</v>
      </c>
      <c r="J494" s="4">
        <f t="shared" si="256"/>
        <v>839.16407051523902</v>
      </c>
      <c r="K494" s="40">
        <f t="shared" si="257"/>
        <v>6.2303312305171783</v>
      </c>
      <c r="L494" s="40">
        <f t="shared" si="241"/>
        <v>0</v>
      </c>
      <c r="M494" s="10">
        <f t="shared" si="258"/>
        <v>6.5304560773997364</v>
      </c>
      <c r="N494" s="10">
        <f t="shared" si="237"/>
        <v>17.20418640980624</v>
      </c>
      <c r="O494" s="10">
        <f t="shared" si="238"/>
        <v>-0.14810000000000001</v>
      </c>
      <c r="P494" s="10">
        <f t="shared" si="259"/>
        <v>13.029897678917514</v>
      </c>
      <c r="Q494" s="42">
        <f t="shared" si="260"/>
        <v>0.70080692858710392</v>
      </c>
      <c r="R494" s="4">
        <f t="shared" si="261"/>
        <v>289741.17938241293</v>
      </c>
      <c r="S494">
        <f t="shared" si="242"/>
        <v>2.8974117938241294E-4</v>
      </c>
      <c r="T494" s="41">
        <f t="shared" si="243"/>
        <v>4.8295218697437731E-4</v>
      </c>
      <c r="U494" s="42">
        <f t="shared" si="262"/>
        <v>0.51720249225657622</v>
      </c>
      <c r="V494" s="42">
        <f t="shared" si="263"/>
        <v>1.0018563649434677</v>
      </c>
      <c r="W494" s="42">
        <f t="shared" si="264"/>
        <v>0.98990427536289516</v>
      </c>
      <c r="X494" s="42">
        <f t="shared" si="265"/>
        <v>1.1952089580572589E-2</v>
      </c>
      <c r="Y494" s="42">
        <f t="shared" si="239"/>
        <v>1.0070953286696147E-2</v>
      </c>
      <c r="Z494" s="10">
        <f t="shared" si="266"/>
        <v>20.852899227538757</v>
      </c>
      <c r="AA494">
        <f t="shared" si="244"/>
        <v>6530685.6146263005</v>
      </c>
      <c r="AB494" s="10">
        <f t="shared" si="245"/>
        <v>6.5306856146263002</v>
      </c>
      <c r="AC494" s="10">
        <f t="shared" si="246"/>
        <v>6.4296856146263002</v>
      </c>
      <c r="AD494" s="3">
        <f t="shared" si="247"/>
        <v>932.51422982252359</v>
      </c>
      <c r="AI494" s="94">
        <f t="shared" si="248"/>
        <v>0.98990427536289516</v>
      </c>
    </row>
    <row r="495" spans="2:35">
      <c r="B495" s="39">
        <f t="shared" si="249"/>
        <v>467</v>
      </c>
      <c r="C495" s="42">
        <f t="shared" si="250"/>
        <v>8.7912470023972826</v>
      </c>
      <c r="D495" s="10">
        <f t="shared" si="251"/>
        <v>6.9087529976027398</v>
      </c>
      <c r="E495" s="40">
        <f t="shared" si="252"/>
        <v>32.582494004794519</v>
      </c>
      <c r="F495" s="40">
        <f t="shared" si="253"/>
        <v>46.4</v>
      </c>
      <c r="G495" s="3">
        <f t="shared" si="254"/>
        <v>337.08752997602409</v>
      </c>
      <c r="H495" s="3">
        <f t="shared" si="255"/>
        <v>134.69012151470801</v>
      </c>
      <c r="I495">
        <f t="shared" si="240"/>
        <v>1.3469012151470802E-4</v>
      </c>
      <c r="J495" s="4">
        <f t="shared" si="256"/>
        <v>841.08989545657153</v>
      </c>
      <c r="K495" s="40">
        <f t="shared" si="257"/>
        <v>6.2446294204636636</v>
      </c>
      <c r="L495" s="40">
        <f t="shared" si="241"/>
        <v>0</v>
      </c>
      <c r="M495" s="10">
        <f t="shared" si="258"/>
        <v>6.5306856146263002</v>
      </c>
      <c r="N495" s="10">
        <f t="shared" si="237"/>
        <v>17.20418640980624</v>
      </c>
      <c r="O495" s="10">
        <f t="shared" si="238"/>
        <v>-0.14810000000000001</v>
      </c>
      <c r="P495" s="10">
        <f t="shared" si="259"/>
        <v>13.029829852806216</v>
      </c>
      <c r="Q495" s="42">
        <f t="shared" si="260"/>
        <v>0.70225168575282437</v>
      </c>
      <c r="R495" s="4">
        <f t="shared" si="261"/>
        <v>288930.28969466302</v>
      </c>
      <c r="S495">
        <f t="shared" si="242"/>
        <v>2.8893028969466302E-4</v>
      </c>
      <c r="T495" s="41">
        <f t="shared" si="243"/>
        <v>4.8376307666212723E-4</v>
      </c>
      <c r="U495" s="42">
        <f t="shared" si="262"/>
        <v>0.51575501361945819</v>
      </c>
      <c r="V495" s="42">
        <f t="shared" si="263"/>
        <v>1.0018836877657664</v>
      </c>
      <c r="W495" s="42">
        <f t="shared" si="264"/>
        <v>0.98993961581459045</v>
      </c>
      <c r="X495" s="42">
        <f t="shared" si="265"/>
        <v>1.1944071951175972E-2</v>
      </c>
      <c r="Y495" s="42">
        <f t="shared" si="239"/>
        <v>1.0088209570235488E-2</v>
      </c>
      <c r="Z495" s="10">
        <f t="shared" si="266"/>
        <v>20.853616278121525</v>
      </c>
      <c r="AA495">
        <f t="shared" si="244"/>
        <v>6530906.7066560788</v>
      </c>
      <c r="AB495" s="10">
        <f t="shared" si="245"/>
        <v>6.5309067066560784</v>
      </c>
      <c r="AC495" s="10">
        <f t="shared" si="246"/>
        <v>6.4299067066560784</v>
      </c>
      <c r="AD495" s="3">
        <f t="shared" si="247"/>
        <v>932.54629538159224</v>
      </c>
      <c r="AI495" s="94">
        <f t="shared" si="248"/>
        <v>0.98993961581459045</v>
      </c>
    </row>
    <row r="496" spans="2:35">
      <c r="B496" s="39">
        <f t="shared" si="249"/>
        <v>468</v>
      </c>
      <c r="C496" s="42">
        <f t="shared" si="250"/>
        <v>8.8100719424452425</v>
      </c>
      <c r="D496" s="10">
        <f t="shared" si="251"/>
        <v>6.8899280575547799</v>
      </c>
      <c r="E496" s="40">
        <f t="shared" si="252"/>
        <v>32.620143884890439</v>
      </c>
      <c r="F496" s="40">
        <f t="shared" si="253"/>
        <v>46.4</v>
      </c>
      <c r="G496" s="3">
        <f t="shared" si="254"/>
        <v>336.89928057554448</v>
      </c>
      <c r="H496" s="3">
        <f t="shared" si="255"/>
        <v>134.69012151470801</v>
      </c>
      <c r="I496">
        <f t="shared" si="240"/>
        <v>1.3469012151470802E-4</v>
      </c>
      <c r="J496" s="4">
        <f t="shared" si="256"/>
        <v>843.01794702285792</v>
      </c>
      <c r="K496" s="40">
        <f t="shared" si="257"/>
        <v>6.2589441418745864</v>
      </c>
      <c r="L496" s="40">
        <f t="shared" si="241"/>
        <v>0</v>
      </c>
      <c r="M496" s="10">
        <f t="shared" si="258"/>
        <v>6.5309067066560784</v>
      </c>
      <c r="N496" s="10">
        <f t="shared" si="237"/>
        <v>17.20418640980624</v>
      </c>
      <c r="O496" s="10">
        <f t="shared" si="238"/>
        <v>-0.14810000000000001</v>
      </c>
      <c r="P496" s="10">
        <f t="shared" si="259"/>
        <v>13.029764524759594</v>
      </c>
      <c r="Q496" s="42">
        <f t="shared" si="260"/>
        <v>0.70369645016220328</v>
      </c>
      <c r="R496" s="4">
        <f t="shared" si="261"/>
        <v>288119.37492934929</v>
      </c>
      <c r="S496">
        <f t="shared" si="242"/>
        <v>2.8811937492934927E-4</v>
      </c>
      <c r="T496" s="41">
        <f t="shared" si="243"/>
        <v>4.8457399142744098E-4</v>
      </c>
      <c r="U496" s="42">
        <f t="shared" si="262"/>
        <v>0.51430749021763489</v>
      </c>
      <c r="V496" s="42">
        <f t="shared" si="263"/>
        <v>1.0019096486780028</v>
      </c>
      <c r="W496" s="42">
        <f t="shared" si="264"/>
        <v>0.98997365601066512</v>
      </c>
      <c r="X496" s="42">
        <f t="shared" si="265"/>
        <v>1.1935992667337691E-2</v>
      </c>
      <c r="Y496" s="42">
        <f t="shared" si="239"/>
        <v>1.0105454267631864E-2</v>
      </c>
      <c r="Z496" s="10">
        <f t="shared" si="266"/>
        <v>20.854305939663771</v>
      </c>
      <c r="AA496">
        <f t="shared" si="244"/>
        <v>6531119.353676944</v>
      </c>
      <c r="AB496" s="10">
        <f t="shared" si="245"/>
        <v>6.5311193536769441</v>
      </c>
      <c r="AC496" s="10">
        <f t="shared" si="246"/>
        <v>6.4301193536769441</v>
      </c>
      <c r="AD496" s="3">
        <f t="shared" si="247"/>
        <v>932.57713613878809</v>
      </c>
      <c r="AI496" s="94">
        <f t="shared" si="248"/>
        <v>0.98997365601066512</v>
      </c>
    </row>
    <row r="497" spans="2:35">
      <c r="B497" s="39">
        <f t="shared" si="249"/>
        <v>469</v>
      </c>
      <c r="C497" s="42">
        <f t="shared" si="250"/>
        <v>8.8288968824932024</v>
      </c>
      <c r="D497" s="10">
        <f t="shared" si="251"/>
        <v>6.87110311750682</v>
      </c>
      <c r="E497" s="40">
        <f t="shared" si="252"/>
        <v>32.657793764986359</v>
      </c>
      <c r="F497" s="40">
        <f t="shared" si="253"/>
        <v>46.4</v>
      </c>
      <c r="G497" s="3">
        <f t="shared" si="254"/>
        <v>336.71103117506487</v>
      </c>
      <c r="H497" s="3">
        <f t="shared" si="255"/>
        <v>134.69012151470801</v>
      </c>
      <c r="I497">
        <f t="shared" si="240"/>
        <v>1.3469012151470802E-4</v>
      </c>
      <c r="J497" s="4">
        <f t="shared" si="256"/>
        <v>844.94822521409787</v>
      </c>
      <c r="K497" s="40">
        <f t="shared" si="257"/>
        <v>6.2732753947499447</v>
      </c>
      <c r="L497" s="40">
        <f t="shared" si="241"/>
        <v>0</v>
      </c>
      <c r="M497" s="10">
        <f t="shared" si="258"/>
        <v>6.5311193536769441</v>
      </c>
      <c r="N497" s="10">
        <f t="shared" si="237"/>
        <v>17.20418640980624</v>
      </c>
      <c r="O497" s="10">
        <f t="shared" si="238"/>
        <v>-0.14810000000000001</v>
      </c>
      <c r="P497" s="10">
        <f t="shared" si="259"/>
        <v>13.029701694430983</v>
      </c>
      <c r="Q497" s="42">
        <f t="shared" si="260"/>
        <v>0.7051412215383589</v>
      </c>
      <c r="R497" s="4">
        <f t="shared" si="261"/>
        <v>287308.43634395429</v>
      </c>
      <c r="S497">
        <f t="shared" si="242"/>
        <v>2.873084363439543E-4</v>
      </c>
      <c r="T497" s="41">
        <f t="shared" si="243"/>
        <v>4.8538493001283595E-4</v>
      </c>
      <c r="U497" s="42">
        <f t="shared" si="262"/>
        <v>0.51285992429577554</v>
      </c>
      <c r="V497" s="42">
        <f t="shared" si="263"/>
        <v>1.0019342476947242</v>
      </c>
      <c r="W497" s="42">
        <f t="shared" si="264"/>
        <v>0.99000639598004392</v>
      </c>
      <c r="X497" s="42">
        <f t="shared" si="265"/>
        <v>1.1927851714680249E-2</v>
      </c>
      <c r="Y497" s="42">
        <f t="shared" si="239"/>
        <v>1.0122687286368262E-2</v>
      </c>
      <c r="Z497" s="10">
        <f t="shared" si="266"/>
        <v>20.854968212755534</v>
      </c>
      <c r="AA497">
        <f t="shared" si="244"/>
        <v>6531323.5558708264</v>
      </c>
      <c r="AB497" s="10">
        <f t="shared" si="245"/>
        <v>6.5313235558708262</v>
      </c>
      <c r="AC497" s="10">
        <f t="shared" si="246"/>
        <v>6.4303235558708263</v>
      </c>
      <c r="AD497" s="3">
        <f t="shared" si="247"/>
        <v>932.60675212049694</v>
      </c>
      <c r="AI497" s="94">
        <f t="shared" si="248"/>
        <v>0.99000639598004392</v>
      </c>
    </row>
    <row r="498" spans="2:35">
      <c r="B498" s="39">
        <f t="shared" si="249"/>
        <v>470</v>
      </c>
      <c r="C498" s="42">
        <f t="shared" si="250"/>
        <v>8.8477218225411622</v>
      </c>
      <c r="D498" s="10">
        <f t="shared" si="251"/>
        <v>6.8522781774588601</v>
      </c>
      <c r="E498" s="40">
        <f t="shared" si="252"/>
        <v>32.695443645082278</v>
      </c>
      <c r="F498" s="40">
        <f t="shared" si="253"/>
        <v>46.4</v>
      </c>
      <c r="G498" s="3">
        <f t="shared" si="254"/>
        <v>336.52278177458527</v>
      </c>
      <c r="H498" s="3">
        <f t="shared" si="255"/>
        <v>134.69012151470801</v>
      </c>
      <c r="I498">
        <f t="shared" si="240"/>
        <v>1.3469012151470802E-4</v>
      </c>
      <c r="J498" s="4">
        <f t="shared" si="256"/>
        <v>846.88073003029183</v>
      </c>
      <c r="K498" s="40">
        <f t="shared" si="257"/>
        <v>6.2876231790897403</v>
      </c>
      <c r="L498" s="40">
        <f t="shared" si="241"/>
        <v>0</v>
      </c>
      <c r="M498" s="10">
        <f t="shared" si="258"/>
        <v>6.5313235558708262</v>
      </c>
      <c r="N498" s="10">
        <f t="shared" si="237"/>
        <v>17.20418640980624</v>
      </c>
      <c r="O498" s="10">
        <f t="shared" si="238"/>
        <v>-0.14810000000000001</v>
      </c>
      <c r="P498" s="10">
        <f t="shared" si="259"/>
        <v>13.029641361486643</v>
      </c>
      <c r="Q498" s="42">
        <f t="shared" si="260"/>
        <v>0.70658599960443857</v>
      </c>
      <c r="R498" s="4">
        <f t="shared" si="261"/>
        <v>286497.47519596037</v>
      </c>
      <c r="S498">
        <f t="shared" si="242"/>
        <v>2.8649747519596036E-4</v>
      </c>
      <c r="T498" s="41">
        <f t="shared" si="243"/>
        <v>4.8619589116082989E-4</v>
      </c>
      <c r="U498" s="42">
        <f t="shared" si="262"/>
        <v>0.51141231809854915</v>
      </c>
      <c r="V498" s="42">
        <f t="shared" si="263"/>
        <v>1.0019574848297559</v>
      </c>
      <c r="W498" s="42">
        <f t="shared" si="264"/>
        <v>0.99003783575073834</v>
      </c>
      <c r="X498" s="42">
        <f t="shared" si="265"/>
        <v>1.1919649079017547E-2</v>
      </c>
      <c r="Y498" s="42">
        <f t="shared" si="239"/>
        <v>1.0139908533912993E-2</v>
      </c>
      <c r="Z498" s="10">
        <f t="shared" si="266"/>
        <v>20.855603097967748</v>
      </c>
      <c r="AA498">
        <f t="shared" si="244"/>
        <v>6531519.3134137644</v>
      </c>
      <c r="AB498" s="10">
        <f t="shared" si="245"/>
        <v>6.5315193134137646</v>
      </c>
      <c r="AC498" s="10">
        <f t="shared" si="246"/>
        <v>6.4305193134137646</v>
      </c>
      <c r="AD498" s="3">
        <f t="shared" si="247"/>
        <v>932.63514335225011</v>
      </c>
      <c r="AI498" s="94">
        <f t="shared" si="248"/>
        <v>0.99003783575073834</v>
      </c>
    </row>
    <row r="499" spans="2:35">
      <c r="B499" s="39">
        <f t="shared" si="249"/>
        <v>471</v>
      </c>
      <c r="C499" s="42">
        <f t="shared" si="250"/>
        <v>8.8665467625891221</v>
      </c>
      <c r="D499" s="10">
        <f t="shared" si="251"/>
        <v>6.8334532374109003</v>
      </c>
      <c r="E499" s="40">
        <f t="shared" si="252"/>
        <v>32.733093525178198</v>
      </c>
      <c r="F499" s="40">
        <f t="shared" si="253"/>
        <v>46.4</v>
      </c>
      <c r="G499" s="3">
        <f t="shared" si="254"/>
        <v>336.33453237410566</v>
      </c>
      <c r="H499" s="3">
        <f t="shared" si="255"/>
        <v>134.69012151470801</v>
      </c>
      <c r="I499">
        <f t="shared" si="240"/>
        <v>1.3469012151470802E-4</v>
      </c>
      <c r="J499" s="4">
        <f t="shared" si="256"/>
        <v>848.81546147143968</v>
      </c>
      <c r="K499" s="40">
        <f t="shared" si="257"/>
        <v>6.3019874948939743</v>
      </c>
      <c r="L499" s="40">
        <f t="shared" si="241"/>
        <v>0</v>
      </c>
      <c r="M499" s="10">
        <f t="shared" si="258"/>
        <v>6.5315193134137646</v>
      </c>
      <c r="N499" s="10">
        <f t="shared" si="237"/>
        <v>17.20418640980624</v>
      </c>
      <c r="O499" s="10">
        <f t="shared" si="238"/>
        <v>-0.14810000000000001</v>
      </c>
      <c r="P499" s="10">
        <f t="shared" si="259"/>
        <v>13.02958352560573</v>
      </c>
      <c r="Q499" s="42">
        <f t="shared" si="260"/>
        <v>0.70803078408361741</v>
      </c>
      <c r="R499" s="4">
        <f t="shared" si="261"/>
        <v>285686.49274284992</v>
      </c>
      <c r="S499">
        <f t="shared" si="242"/>
        <v>2.8568649274284994E-4</v>
      </c>
      <c r="T499" s="41">
        <f t="shared" si="243"/>
        <v>4.8700687361394031E-4</v>
      </c>
      <c r="U499" s="42">
        <f t="shared" si="262"/>
        <v>0.50996467387062427</v>
      </c>
      <c r="V499" s="42">
        <f t="shared" si="263"/>
        <v>1.0019793600964324</v>
      </c>
      <c r="W499" s="42">
        <f t="shared" si="264"/>
        <v>0.99006797534985147</v>
      </c>
      <c r="X499" s="42">
        <f t="shared" si="265"/>
        <v>1.1911384746580933E-2</v>
      </c>
      <c r="Y499" s="42">
        <f t="shared" si="239"/>
        <v>1.0157117917720381E-2</v>
      </c>
      <c r="Z499" s="10">
        <f t="shared" si="266"/>
        <v>20.856210595853156</v>
      </c>
      <c r="AA499">
        <f t="shared" si="244"/>
        <v>6531706.6264761873</v>
      </c>
      <c r="AB499" s="10">
        <f t="shared" si="245"/>
        <v>6.5317066264761872</v>
      </c>
      <c r="AC499" s="10">
        <f t="shared" si="246"/>
        <v>6.4307066264761872</v>
      </c>
      <c r="AD499" s="3">
        <f t="shared" si="247"/>
        <v>932.66230985876541</v>
      </c>
      <c r="AI499" s="94">
        <f t="shared" si="248"/>
        <v>0.99006797534985147</v>
      </c>
    </row>
    <row r="500" spans="2:35">
      <c r="B500" s="39">
        <f t="shared" si="249"/>
        <v>472</v>
      </c>
      <c r="C500" s="42">
        <f t="shared" si="250"/>
        <v>8.885371702637082</v>
      </c>
      <c r="D500" s="10">
        <f t="shared" si="251"/>
        <v>6.8146282973629404</v>
      </c>
      <c r="E500" s="40">
        <f t="shared" si="252"/>
        <v>32.770743405274118</v>
      </c>
      <c r="F500" s="40">
        <f t="shared" si="253"/>
        <v>46.4</v>
      </c>
      <c r="G500" s="3">
        <f t="shared" si="254"/>
        <v>336.14628297362606</v>
      </c>
      <c r="H500" s="3">
        <f t="shared" si="255"/>
        <v>134.69012151470801</v>
      </c>
      <c r="I500">
        <f t="shared" si="240"/>
        <v>1.3469012151470802E-4</v>
      </c>
      <c r="J500" s="4">
        <f t="shared" si="256"/>
        <v>850.75241953754107</v>
      </c>
      <c r="K500" s="40">
        <f t="shared" si="257"/>
        <v>6.316368342162642</v>
      </c>
      <c r="L500" s="40">
        <f t="shared" si="241"/>
        <v>0</v>
      </c>
      <c r="M500" s="10">
        <f t="shared" si="258"/>
        <v>6.5317066264761872</v>
      </c>
      <c r="N500" s="10">
        <f t="shared" si="237"/>
        <v>17.20418640980624</v>
      </c>
      <c r="O500" s="10">
        <f t="shared" si="238"/>
        <v>-0.14810000000000001</v>
      </c>
      <c r="P500" s="10">
        <f t="shared" si="259"/>
        <v>13.029528186480206</v>
      </c>
      <c r="Q500" s="42">
        <f t="shared" si="260"/>
        <v>0.7094755746990975</v>
      </c>
      <c r="R500" s="4">
        <f t="shared" si="261"/>
        <v>284875.49024210556</v>
      </c>
      <c r="S500">
        <f t="shared" si="242"/>
        <v>2.8487549024210556E-4</v>
      </c>
      <c r="T500" s="41">
        <f t="shared" si="243"/>
        <v>4.8781787611468469E-4</v>
      </c>
      <c r="U500" s="42">
        <f t="shared" si="262"/>
        <v>0.50851699385667049</v>
      </c>
      <c r="V500" s="42">
        <f t="shared" si="263"/>
        <v>1.0019998735060611</v>
      </c>
      <c r="W500" s="42">
        <f t="shared" si="264"/>
        <v>0.99009681480362355</v>
      </c>
      <c r="X500" s="42">
        <f t="shared" si="265"/>
        <v>1.1903058702437574E-2</v>
      </c>
      <c r="Y500" s="42">
        <f t="shared" si="239"/>
        <v>1.0174315345229171E-2</v>
      </c>
      <c r="Z500" s="10">
        <f t="shared" si="266"/>
        <v>20.856790706942476</v>
      </c>
      <c r="AA500">
        <f t="shared" si="244"/>
        <v>6531885.4952217368</v>
      </c>
      <c r="AB500" s="10">
        <f t="shared" si="245"/>
        <v>6.5318854952217364</v>
      </c>
      <c r="AC500" s="10">
        <f t="shared" si="246"/>
        <v>6.4308854952217365</v>
      </c>
      <c r="AD500" s="3">
        <f t="shared" si="247"/>
        <v>932.68825166377621</v>
      </c>
      <c r="AI500" s="94">
        <f t="shared" si="248"/>
        <v>0.99009681480362355</v>
      </c>
    </row>
    <row r="501" spans="2:35">
      <c r="B501" s="39">
        <f t="shared" si="249"/>
        <v>473</v>
      </c>
      <c r="C501" s="42">
        <f t="shared" si="250"/>
        <v>8.9041966426850419</v>
      </c>
      <c r="D501" s="10">
        <f t="shared" si="251"/>
        <v>6.7958033573149805</v>
      </c>
      <c r="E501" s="40">
        <f t="shared" si="252"/>
        <v>32.808393285370038</v>
      </c>
      <c r="F501" s="40">
        <f t="shared" si="253"/>
        <v>46.4</v>
      </c>
      <c r="G501" s="3">
        <f t="shared" si="254"/>
        <v>335.95803357314645</v>
      </c>
      <c r="H501" s="3">
        <f t="shared" si="255"/>
        <v>134.69012151470801</v>
      </c>
      <c r="I501">
        <f t="shared" si="240"/>
        <v>1.3469012151470802E-4</v>
      </c>
      <c r="J501" s="4">
        <f t="shared" si="256"/>
        <v>852.69160422859647</v>
      </c>
      <c r="K501" s="40">
        <f t="shared" si="257"/>
        <v>6.3307657208957488</v>
      </c>
      <c r="L501" s="40">
        <f t="shared" si="241"/>
        <v>0</v>
      </c>
      <c r="M501" s="10">
        <f t="shared" si="258"/>
        <v>6.5318854952217364</v>
      </c>
      <c r="N501" s="10">
        <f t="shared" si="237"/>
        <v>17.20418640980624</v>
      </c>
      <c r="O501" s="10">
        <f t="shared" si="238"/>
        <v>-0.14810000000000001</v>
      </c>
      <c r="P501" s="10">
        <f t="shared" si="259"/>
        <v>13.029475343815193</v>
      </c>
      <c r="Q501" s="42">
        <f t="shared" si="260"/>
        <v>0.71092037117410645</v>
      </c>
      <c r="R501" s="4">
        <f t="shared" si="261"/>
        <v>284064.46895120956</v>
      </c>
      <c r="S501">
        <f t="shared" si="242"/>
        <v>2.8406446895120957E-4</v>
      </c>
      <c r="T501" s="41">
        <f t="shared" si="243"/>
        <v>4.8862889740558068E-4</v>
      </c>
      <c r="U501" s="42">
        <f t="shared" si="262"/>
        <v>0.50706928030135667</v>
      </c>
      <c r="V501" s="42">
        <f t="shared" si="263"/>
        <v>1.0020190250705359</v>
      </c>
      <c r="W501" s="42">
        <f t="shared" si="264"/>
        <v>0.99012435413724931</v>
      </c>
      <c r="X501" s="42">
        <f t="shared" si="265"/>
        <v>1.1894670933286555E-2</v>
      </c>
      <c r="Y501" s="42">
        <f t="shared" si="239"/>
        <v>1.0191500723864976E-2</v>
      </c>
      <c r="Z501" s="10">
        <f t="shared" si="266"/>
        <v>20.857343431748859</v>
      </c>
      <c r="AA501">
        <f t="shared" si="244"/>
        <v>6532055.9198086327</v>
      </c>
      <c r="AB501" s="10">
        <f t="shared" si="245"/>
        <v>6.5320559198086325</v>
      </c>
      <c r="AC501" s="10">
        <f t="shared" si="246"/>
        <v>6.4310559198086326</v>
      </c>
      <c r="AD501" s="3">
        <f t="shared" si="247"/>
        <v>932.71296879022952</v>
      </c>
      <c r="AI501" s="94">
        <f t="shared" si="248"/>
        <v>0.99012435413724931</v>
      </c>
    </row>
    <row r="502" spans="2:35">
      <c r="B502" s="39">
        <f t="shared" si="249"/>
        <v>474</v>
      </c>
      <c r="C502" s="42">
        <f t="shared" si="250"/>
        <v>8.9230215827330017</v>
      </c>
      <c r="D502" s="10">
        <f t="shared" si="251"/>
        <v>6.7769784172670207</v>
      </c>
      <c r="E502" s="40">
        <f t="shared" si="252"/>
        <v>32.846043165465957</v>
      </c>
      <c r="F502" s="40">
        <f t="shared" si="253"/>
        <v>46.4</v>
      </c>
      <c r="G502" s="3">
        <f t="shared" si="254"/>
        <v>335.76978417266685</v>
      </c>
      <c r="H502" s="3">
        <f t="shared" si="255"/>
        <v>134.69012151470801</v>
      </c>
      <c r="I502">
        <f t="shared" si="240"/>
        <v>1.3469012151470802E-4</v>
      </c>
      <c r="J502" s="4">
        <f t="shared" si="256"/>
        <v>854.63301554460554</v>
      </c>
      <c r="K502" s="40">
        <f t="shared" si="257"/>
        <v>6.3451796310932913</v>
      </c>
      <c r="L502" s="40">
        <f t="shared" si="241"/>
        <v>0</v>
      </c>
      <c r="M502" s="10">
        <f t="shared" si="258"/>
        <v>6.5320559198086325</v>
      </c>
      <c r="N502" s="10">
        <f t="shared" si="237"/>
        <v>17.20418640980624</v>
      </c>
      <c r="O502" s="10">
        <f t="shared" si="238"/>
        <v>-0.14810000000000001</v>
      </c>
      <c r="P502" s="10">
        <f t="shared" si="259"/>
        <v>13.029424997328549</v>
      </c>
      <c r="Q502" s="42">
        <f t="shared" si="260"/>
        <v>0.71236517323189641</v>
      </c>
      <c r="R502" s="4">
        <f t="shared" si="261"/>
        <v>283253.43012764439</v>
      </c>
      <c r="S502">
        <f t="shared" si="242"/>
        <v>2.8325343012764441E-4</v>
      </c>
      <c r="T502" s="41">
        <f t="shared" si="243"/>
        <v>4.8943993622914579E-4</v>
      </c>
      <c r="U502" s="42">
        <f t="shared" si="262"/>
        <v>0.50562153544935162</v>
      </c>
      <c r="V502" s="42">
        <f t="shared" si="263"/>
        <v>1.0020368148004923</v>
      </c>
      <c r="W502" s="42">
        <f t="shared" si="264"/>
        <v>0.99015059337508893</v>
      </c>
      <c r="X502" s="42">
        <f t="shared" si="265"/>
        <v>1.1886221425403409E-2</v>
      </c>
      <c r="Y502" s="42">
        <f t="shared" si="239"/>
        <v>1.0208673961039746E-2</v>
      </c>
      <c r="Z502" s="10">
        <f t="shared" si="266"/>
        <v>20.857868770766292</v>
      </c>
      <c r="AA502">
        <f t="shared" si="244"/>
        <v>6532217.9003891908</v>
      </c>
      <c r="AB502" s="10">
        <f t="shared" si="245"/>
        <v>6.5322179003891909</v>
      </c>
      <c r="AC502" s="10">
        <f t="shared" si="246"/>
        <v>6.4312179003891909</v>
      </c>
      <c r="AD502" s="3">
        <f t="shared" si="247"/>
        <v>932.73646126021617</v>
      </c>
      <c r="AI502" s="94">
        <f t="shared" si="248"/>
        <v>0.99015059337508893</v>
      </c>
    </row>
    <row r="503" spans="2:35">
      <c r="B503" s="39">
        <f t="shared" si="249"/>
        <v>475</v>
      </c>
      <c r="C503" s="42">
        <f t="shared" si="250"/>
        <v>8.9418465227809616</v>
      </c>
      <c r="D503" s="10">
        <f t="shared" si="251"/>
        <v>6.7581534772190608</v>
      </c>
      <c r="E503" s="40">
        <f t="shared" si="252"/>
        <v>32.883693045561877</v>
      </c>
      <c r="F503" s="40">
        <f t="shared" si="253"/>
        <v>46.4</v>
      </c>
      <c r="G503" s="3">
        <f t="shared" si="254"/>
        <v>335.58153477218724</v>
      </c>
      <c r="H503" s="3">
        <f t="shared" si="255"/>
        <v>134.69012151470801</v>
      </c>
      <c r="I503">
        <f t="shared" si="240"/>
        <v>1.3469012151470802E-4</v>
      </c>
      <c r="J503" s="4">
        <f t="shared" si="256"/>
        <v>856.5766534855685</v>
      </c>
      <c r="K503" s="40">
        <f t="shared" si="257"/>
        <v>6.3596100727552711</v>
      </c>
      <c r="L503" s="40">
        <f t="shared" si="241"/>
        <v>0</v>
      </c>
      <c r="M503" s="10">
        <f t="shared" si="258"/>
        <v>6.5322179003891909</v>
      </c>
      <c r="N503" s="10">
        <f t="shared" si="237"/>
        <v>17.20418640980624</v>
      </c>
      <c r="O503" s="10">
        <f t="shared" si="238"/>
        <v>-0.14810000000000001</v>
      </c>
      <c r="P503" s="10">
        <f t="shared" si="259"/>
        <v>13.029377146751024</v>
      </c>
      <c r="Q503" s="42">
        <f t="shared" si="260"/>
        <v>0.71380998059574297</v>
      </c>
      <c r="R503" s="4">
        <f t="shared" si="261"/>
        <v>282442.37502889254</v>
      </c>
      <c r="S503">
        <f t="shared" si="242"/>
        <v>2.8244237502889253E-4</v>
      </c>
      <c r="T503" s="41">
        <f t="shared" si="243"/>
        <v>4.9025099132789772E-4</v>
      </c>
      <c r="U503" s="42">
        <f t="shared" si="262"/>
        <v>0.50417376154532467</v>
      </c>
      <c r="V503" s="42">
        <f t="shared" si="263"/>
        <v>1.0020532427053082</v>
      </c>
      <c r="W503" s="42">
        <f t="shared" si="264"/>
        <v>0.99017553254059387</v>
      </c>
      <c r="X503" s="42">
        <f t="shared" si="265"/>
        <v>1.1877710164714284E-2</v>
      </c>
      <c r="Y503" s="42">
        <f t="shared" si="239"/>
        <v>1.0225834964151361E-2</v>
      </c>
      <c r="Z503" s="10">
        <f t="shared" si="266"/>
        <v>20.85836672446818</v>
      </c>
      <c r="AA503">
        <f t="shared" si="244"/>
        <v>6532371.4371093772</v>
      </c>
      <c r="AB503" s="10">
        <f t="shared" si="245"/>
        <v>6.5323714371093775</v>
      </c>
      <c r="AC503" s="10">
        <f t="shared" si="246"/>
        <v>6.4313714371093775</v>
      </c>
      <c r="AD503" s="3">
        <f t="shared" si="247"/>
        <v>932.75872909490602</v>
      </c>
      <c r="AI503" s="94">
        <f t="shared" si="248"/>
        <v>0.99017553254059387</v>
      </c>
    </row>
    <row r="504" spans="2:35">
      <c r="B504" s="39">
        <f t="shared" si="249"/>
        <v>476</v>
      </c>
      <c r="C504" s="42">
        <f t="shared" si="250"/>
        <v>8.9606714628289215</v>
      </c>
      <c r="D504" s="10">
        <f t="shared" si="251"/>
        <v>6.7393285371711009</v>
      </c>
      <c r="E504" s="40">
        <f t="shared" si="252"/>
        <v>32.921342925657797</v>
      </c>
      <c r="F504" s="40">
        <f t="shared" si="253"/>
        <v>46.4</v>
      </c>
      <c r="G504" s="3">
        <f t="shared" si="254"/>
        <v>335.39328537170763</v>
      </c>
      <c r="H504" s="3">
        <f t="shared" si="255"/>
        <v>134.69012151470801</v>
      </c>
      <c r="I504">
        <f t="shared" si="240"/>
        <v>1.3469012151470802E-4</v>
      </c>
      <c r="J504" s="4">
        <f t="shared" si="256"/>
        <v>858.52251805148535</v>
      </c>
      <c r="K504" s="40">
        <f t="shared" si="257"/>
        <v>6.3740570458816883</v>
      </c>
      <c r="L504" s="40">
        <f t="shared" si="241"/>
        <v>0</v>
      </c>
      <c r="M504" s="10">
        <f t="shared" si="258"/>
        <v>6.5323714371093775</v>
      </c>
      <c r="N504" s="10">
        <f t="shared" si="237"/>
        <v>17.20418640980624</v>
      </c>
      <c r="O504" s="10">
        <f t="shared" si="238"/>
        <v>-0.14810000000000001</v>
      </c>
      <c r="P504" s="10">
        <f t="shared" si="259"/>
        <v>13.029331791826383</v>
      </c>
      <c r="Q504" s="42">
        <f t="shared" si="260"/>
        <v>0.71525479298894412</v>
      </c>
      <c r="R504" s="4">
        <f t="shared" si="261"/>
        <v>281631.30491243635</v>
      </c>
      <c r="S504">
        <f t="shared" si="242"/>
        <v>2.8163130491243635E-4</v>
      </c>
      <c r="T504" s="41">
        <f t="shared" si="243"/>
        <v>4.9106206144435395E-4</v>
      </c>
      <c r="U504" s="42">
        <f t="shared" si="262"/>
        <v>0.5027259608339445</v>
      </c>
      <c r="V504" s="42">
        <f t="shared" si="263"/>
        <v>1.0020683087943336</v>
      </c>
      <c r="W504" s="42">
        <f t="shared" si="264"/>
        <v>0.99019917165623728</v>
      </c>
      <c r="X504" s="42">
        <f t="shared" si="265"/>
        <v>1.1869137138096342E-2</v>
      </c>
      <c r="Y504" s="42">
        <f t="shared" si="239"/>
        <v>1.0242983640585087E-2</v>
      </c>
      <c r="Z504" s="10">
        <f t="shared" si="266"/>
        <v>20.858837293309819</v>
      </c>
      <c r="AA504">
        <f t="shared" si="244"/>
        <v>6532516.5301095769</v>
      </c>
      <c r="AB504" s="10">
        <f t="shared" si="245"/>
        <v>6.5325165301095769</v>
      </c>
      <c r="AC504" s="10">
        <f t="shared" si="246"/>
        <v>6.4315165301095769</v>
      </c>
      <c r="AD504" s="3">
        <f t="shared" si="247"/>
        <v>932.77977231465945</v>
      </c>
      <c r="AI504" s="94">
        <f t="shared" si="248"/>
        <v>0.99019917165623728</v>
      </c>
    </row>
    <row r="505" spans="2:35">
      <c r="B505" s="39">
        <f t="shared" si="249"/>
        <v>477</v>
      </c>
      <c r="C505" s="42">
        <f t="shared" si="250"/>
        <v>8.9794964028768813</v>
      </c>
      <c r="D505" s="10">
        <f t="shared" si="251"/>
        <v>6.720503597123141</v>
      </c>
      <c r="E505" s="40">
        <f t="shared" si="252"/>
        <v>32.958992805753716</v>
      </c>
      <c r="F505" s="40">
        <f t="shared" si="253"/>
        <v>46.4</v>
      </c>
      <c r="G505" s="3">
        <f t="shared" si="254"/>
        <v>335.20503597122803</v>
      </c>
      <c r="H505" s="3">
        <f t="shared" si="255"/>
        <v>134.69012151470801</v>
      </c>
      <c r="I505">
        <f t="shared" si="240"/>
        <v>1.3469012151470802E-4</v>
      </c>
      <c r="J505" s="4">
        <f t="shared" si="256"/>
        <v>860.47060924235575</v>
      </c>
      <c r="K505" s="40">
        <f t="shared" si="257"/>
        <v>6.3885205504725402</v>
      </c>
      <c r="L505" s="40">
        <f t="shared" si="241"/>
        <v>0</v>
      </c>
      <c r="M505" s="10">
        <f t="shared" si="258"/>
        <v>6.5325165301095769</v>
      </c>
      <c r="N505" s="10">
        <f t="shared" si="237"/>
        <v>17.20418640980624</v>
      </c>
      <c r="O505" s="10">
        <f t="shared" si="238"/>
        <v>-0.14810000000000001</v>
      </c>
      <c r="P505" s="10">
        <f t="shared" si="259"/>
        <v>13.029288932311157</v>
      </c>
      <c r="Q505" s="42">
        <f t="shared" si="260"/>
        <v>0.71669961013481898</v>
      </c>
      <c r="R505" s="4">
        <f t="shared" si="261"/>
        <v>280820.22103575838</v>
      </c>
      <c r="S505">
        <f t="shared" si="242"/>
        <v>2.8082022103575837E-4</v>
      </c>
      <c r="T505" s="41">
        <f t="shared" si="243"/>
        <v>4.9187314532103189E-4</v>
      </c>
      <c r="U505" s="42">
        <f t="shared" si="262"/>
        <v>0.50127813555988054</v>
      </c>
      <c r="V505" s="42">
        <f t="shared" si="263"/>
        <v>1.0020820130752779</v>
      </c>
      <c r="W505" s="42">
        <f t="shared" si="264"/>
        <v>0.9902215107436334</v>
      </c>
      <c r="X505" s="42">
        <f t="shared" si="265"/>
        <v>1.1860502331644485E-2</v>
      </c>
      <c r="Y505" s="42">
        <f t="shared" si="239"/>
        <v>1.0260119897712536E-2</v>
      </c>
      <c r="Z505" s="10">
        <f t="shared" si="266"/>
        <v>20.859280477725697</v>
      </c>
      <c r="AA505">
        <f t="shared" si="244"/>
        <v>6532653.1795237567</v>
      </c>
      <c r="AB505" s="10">
        <f t="shared" si="245"/>
        <v>6.5326531795237566</v>
      </c>
      <c r="AC505" s="10">
        <f t="shared" si="246"/>
        <v>6.4316531795237566</v>
      </c>
      <c r="AD505" s="3">
        <f t="shared" si="247"/>
        <v>932.79959093890602</v>
      </c>
      <c r="AI505" s="94">
        <f t="shared" si="248"/>
        <v>0.9902215107436334</v>
      </c>
    </row>
    <row r="506" spans="2:35">
      <c r="B506" s="39">
        <f t="shared" si="249"/>
        <v>478</v>
      </c>
      <c r="C506" s="42">
        <f t="shared" si="250"/>
        <v>8.9983213429248412</v>
      </c>
      <c r="D506" s="10">
        <f t="shared" si="251"/>
        <v>6.7016786570751812</v>
      </c>
      <c r="E506" s="40">
        <f t="shared" si="252"/>
        <v>32.996642685849636</v>
      </c>
      <c r="F506" s="40">
        <f t="shared" si="253"/>
        <v>46.4</v>
      </c>
      <c r="G506" s="3">
        <f t="shared" si="254"/>
        <v>335.01678657074842</v>
      </c>
      <c r="H506" s="3">
        <f t="shared" si="255"/>
        <v>134.69012151470801</v>
      </c>
      <c r="I506">
        <f t="shared" si="240"/>
        <v>1.3469012151470802E-4</v>
      </c>
      <c r="J506" s="4">
        <f t="shared" si="256"/>
        <v>862.42092705818004</v>
      </c>
      <c r="K506" s="40">
        <f t="shared" si="257"/>
        <v>6.4030005865278294</v>
      </c>
      <c r="L506" s="40">
        <f t="shared" si="241"/>
        <v>0</v>
      </c>
      <c r="M506" s="10">
        <f t="shared" si="258"/>
        <v>6.5326531795237566</v>
      </c>
      <c r="N506" s="10">
        <f t="shared" si="237"/>
        <v>17.20418640980624</v>
      </c>
      <c r="O506" s="10">
        <f t="shared" si="238"/>
        <v>-0.14810000000000001</v>
      </c>
      <c r="P506" s="10">
        <f t="shared" si="259"/>
        <v>13.029248567974916</v>
      </c>
      <c r="Q506" s="42">
        <f t="shared" si="260"/>
        <v>0.71814443175670672</v>
      </c>
      <c r="R506" s="4">
        <f t="shared" si="261"/>
        <v>280009.12465634104</v>
      </c>
      <c r="S506">
        <f t="shared" si="242"/>
        <v>2.8000912465634103E-4</v>
      </c>
      <c r="T506" s="41">
        <f t="shared" si="243"/>
        <v>4.9268424170044922E-4</v>
      </c>
      <c r="U506" s="42">
        <f t="shared" si="262"/>
        <v>0.49983028796780155</v>
      </c>
      <c r="V506" s="42">
        <f t="shared" si="263"/>
        <v>1.0020943555560144</v>
      </c>
      <c r="W506" s="42">
        <f t="shared" si="264"/>
        <v>0.99024254982340865</v>
      </c>
      <c r="X506" s="42">
        <f t="shared" si="265"/>
        <v>1.1851805732605802E-2</v>
      </c>
      <c r="Y506" s="42">
        <f t="shared" si="239"/>
        <v>1.0277243642893417E-2</v>
      </c>
      <c r="Z506" s="10">
        <f t="shared" si="266"/>
        <v>20.859696278132549</v>
      </c>
      <c r="AA506">
        <f t="shared" si="244"/>
        <v>6532781.3854804114</v>
      </c>
      <c r="AB506" s="10">
        <f t="shared" si="245"/>
        <v>6.5327813854804111</v>
      </c>
      <c r="AC506" s="10">
        <f t="shared" si="246"/>
        <v>6.4317813854804111</v>
      </c>
      <c r="AD506" s="3">
        <f t="shared" si="247"/>
        <v>932.81818498628161</v>
      </c>
      <c r="AI506" s="94">
        <f t="shared" si="248"/>
        <v>0.99024254982340865</v>
      </c>
    </row>
    <row r="507" spans="2:35">
      <c r="B507" s="39">
        <f t="shared" si="249"/>
        <v>479</v>
      </c>
      <c r="C507" s="42">
        <f t="shared" si="250"/>
        <v>9.0171462829728011</v>
      </c>
      <c r="D507" s="10">
        <f t="shared" si="251"/>
        <v>6.6828537170272213</v>
      </c>
      <c r="E507" s="40">
        <f t="shared" si="252"/>
        <v>33.034292565945556</v>
      </c>
      <c r="F507" s="40">
        <f t="shared" si="253"/>
        <v>46.4</v>
      </c>
      <c r="G507" s="3">
        <f t="shared" si="254"/>
        <v>334.82853717026882</v>
      </c>
      <c r="H507" s="3">
        <f t="shared" si="255"/>
        <v>134.69012151470801</v>
      </c>
      <c r="I507">
        <f t="shared" si="240"/>
        <v>1.3469012151470802E-4</v>
      </c>
      <c r="J507" s="4">
        <f t="shared" si="256"/>
        <v>864.37347149895822</v>
      </c>
      <c r="K507" s="40">
        <f t="shared" si="257"/>
        <v>6.4174971540475569</v>
      </c>
      <c r="L507" s="40">
        <f t="shared" si="241"/>
        <v>0</v>
      </c>
      <c r="M507" s="10">
        <f t="shared" si="258"/>
        <v>6.5327813854804111</v>
      </c>
      <c r="N507" s="10">
        <f t="shared" si="237"/>
        <v>17.20418640980624</v>
      </c>
      <c r="O507" s="10">
        <f t="shared" si="238"/>
        <v>-0.14810000000000001</v>
      </c>
      <c r="P507" s="10">
        <f t="shared" si="259"/>
        <v>13.029210698599963</v>
      </c>
      <c r="Q507" s="42">
        <f t="shared" si="260"/>
        <v>0.71958925757796566</v>
      </c>
      <c r="R507" s="4">
        <f t="shared" si="261"/>
        <v>279198.01703166665</v>
      </c>
      <c r="S507">
        <f t="shared" si="242"/>
        <v>2.7919801703166664E-4</v>
      </c>
      <c r="T507" s="41">
        <f t="shared" si="243"/>
        <v>4.9349534932512356E-4</v>
      </c>
      <c r="U507" s="42">
        <f t="shared" si="262"/>
        <v>0.49838242030237656</v>
      </c>
      <c r="V507" s="42">
        <f t="shared" si="263"/>
        <v>1.0021053362428154</v>
      </c>
      <c r="W507" s="42">
        <f t="shared" si="264"/>
        <v>0.99026228891534585</v>
      </c>
      <c r="X507" s="42">
        <f t="shared" si="265"/>
        <v>1.1843047327469547E-2</v>
      </c>
      <c r="Y507" s="42">
        <f t="shared" si="239"/>
        <v>1.0294354783474537E-2</v>
      </c>
      <c r="Z507" s="10">
        <f t="shared" si="266"/>
        <v>20.860084694926744</v>
      </c>
      <c r="AA507">
        <f t="shared" si="244"/>
        <v>6532901.1481017554</v>
      </c>
      <c r="AB507" s="10">
        <f t="shared" si="245"/>
        <v>6.5329011481017556</v>
      </c>
      <c r="AC507" s="10">
        <f t="shared" si="246"/>
        <v>6.4319011481017556</v>
      </c>
      <c r="AD507" s="3">
        <f t="shared" si="247"/>
        <v>932.83555447451135</v>
      </c>
      <c r="AI507" s="94">
        <f t="shared" si="248"/>
        <v>0.99026228891534585</v>
      </c>
    </row>
    <row r="508" spans="2:35">
      <c r="B508" s="39">
        <f t="shared" si="249"/>
        <v>480</v>
      </c>
      <c r="C508" s="42">
        <f t="shared" si="250"/>
        <v>9.0359712230207609</v>
      </c>
      <c r="D508" s="10">
        <f t="shared" si="251"/>
        <v>6.6640287769792614</v>
      </c>
      <c r="E508" s="40">
        <f t="shared" si="252"/>
        <v>33.071942446041476</v>
      </c>
      <c r="F508" s="40">
        <f t="shared" si="253"/>
        <v>46.4</v>
      </c>
      <c r="G508" s="3">
        <f t="shared" si="254"/>
        <v>334.64028776978921</v>
      </c>
      <c r="H508" s="3">
        <f t="shared" si="255"/>
        <v>134.69012151470801</v>
      </c>
      <c r="I508">
        <f t="shared" si="240"/>
        <v>1.3469012151470802E-4</v>
      </c>
      <c r="J508" s="4">
        <f t="shared" si="256"/>
        <v>866.32824256469019</v>
      </c>
      <c r="K508" s="40">
        <f t="shared" si="257"/>
        <v>6.43201025303172</v>
      </c>
      <c r="L508" s="40">
        <f t="shared" si="241"/>
        <v>0</v>
      </c>
      <c r="M508" s="10">
        <f t="shared" si="258"/>
        <v>6.5329011481017556</v>
      </c>
      <c r="N508" s="10">
        <f t="shared" si="237"/>
        <v>17.20418640980624</v>
      </c>
      <c r="O508" s="10">
        <f t="shared" si="238"/>
        <v>-0.14810000000000001</v>
      </c>
      <c r="P508" s="10">
        <f t="shared" si="259"/>
        <v>13.029175323981578</v>
      </c>
      <c r="Q508" s="42">
        <f t="shared" si="260"/>
        <v>0.72103408732197183</v>
      </c>
      <c r="R508" s="4">
        <f t="shared" si="261"/>
        <v>278386.89941921778</v>
      </c>
      <c r="S508">
        <f t="shared" si="242"/>
        <v>2.783868994192178E-4</v>
      </c>
      <c r="T508" s="41">
        <f t="shared" si="243"/>
        <v>4.943064669375725E-4</v>
      </c>
      <c r="U508" s="42">
        <f t="shared" si="262"/>
        <v>0.49693453480827471</v>
      </c>
      <c r="V508" s="42">
        <f t="shared" si="263"/>
        <v>1.0021149551415027</v>
      </c>
      <c r="W508" s="42">
        <f t="shared" si="264"/>
        <v>0.99028072803826239</v>
      </c>
      <c r="X508" s="42">
        <f t="shared" si="265"/>
        <v>1.1834227103240336E-2</v>
      </c>
      <c r="Y508" s="42">
        <f t="shared" si="239"/>
        <v>1.0311453226790623E-2</v>
      </c>
      <c r="Z508" s="10">
        <f t="shared" si="266"/>
        <v>20.860445728485459</v>
      </c>
      <c r="AA508">
        <f t="shared" si="244"/>
        <v>6533012.467504086</v>
      </c>
      <c r="AB508" s="10">
        <f t="shared" si="245"/>
        <v>6.5330124675040864</v>
      </c>
      <c r="AC508" s="10">
        <f t="shared" si="246"/>
        <v>6.4320124675040864</v>
      </c>
      <c r="AD508" s="3">
        <f t="shared" si="247"/>
        <v>932.85169942046207</v>
      </c>
      <c r="AI508" s="94">
        <f t="shared" si="248"/>
        <v>0.99028072803826239</v>
      </c>
    </row>
    <row r="509" spans="2:35">
      <c r="B509" s="39">
        <f t="shared" si="249"/>
        <v>481</v>
      </c>
      <c r="C509" s="42">
        <f t="shared" si="250"/>
        <v>9.0547961630687208</v>
      </c>
      <c r="D509" s="10">
        <f t="shared" si="251"/>
        <v>6.6452038369313016</v>
      </c>
      <c r="E509" s="40">
        <f t="shared" si="252"/>
        <v>33.109592326137395</v>
      </c>
      <c r="F509" s="40">
        <f t="shared" si="253"/>
        <v>46.4</v>
      </c>
      <c r="G509" s="3">
        <f t="shared" si="254"/>
        <v>334.45203836930961</v>
      </c>
      <c r="H509" s="3">
        <f t="shared" si="255"/>
        <v>134.69012151470801</v>
      </c>
      <c r="I509">
        <f t="shared" si="240"/>
        <v>1.3469012151470802E-4</v>
      </c>
      <c r="J509" s="4">
        <f t="shared" si="256"/>
        <v>868.28524025537581</v>
      </c>
      <c r="K509" s="40">
        <f t="shared" si="257"/>
        <v>6.4465398834803196</v>
      </c>
      <c r="L509" s="40">
        <f t="shared" si="241"/>
        <v>0</v>
      </c>
      <c r="M509" s="10">
        <f t="shared" si="258"/>
        <v>6.5330124675040864</v>
      </c>
      <c r="N509" s="10">
        <f t="shared" si="237"/>
        <v>17.20418640980624</v>
      </c>
      <c r="O509" s="10">
        <f t="shared" si="238"/>
        <v>-0.14810000000000001</v>
      </c>
      <c r="P509" s="10">
        <f t="shared" si="259"/>
        <v>13.029142443927913</v>
      </c>
      <c r="Q509" s="42">
        <f t="shared" si="260"/>
        <v>0.72247892071211817</v>
      </c>
      <c r="R509" s="4">
        <f t="shared" si="261"/>
        <v>277575.77307647688</v>
      </c>
      <c r="S509">
        <f t="shared" si="242"/>
        <v>2.7757577307647687E-4</v>
      </c>
      <c r="T509" s="41">
        <f t="shared" si="243"/>
        <v>4.9511759328031333E-4</v>
      </c>
      <c r="U509" s="42">
        <f t="shared" si="262"/>
        <v>0.4954866337301651</v>
      </c>
      <c r="V509" s="42">
        <f t="shared" si="263"/>
        <v>1.0021232122569887</v>
      </c>
      <c r="W509" s="42">
        <f t="shared" si="264"/>
        <v>0.99029786721006363</v>
      </c>
      <c r="X509" s="42">
        <f t="shared" si="265"/>
        <v>1.1825345046925118E-2</v>
      </c>
      <c r="Y509" s="42">
        <f t="shared" si="239"/>
        <v>1.0328538880164422E-2</v>
      </c>
      <c r="Z509" s="10">
        <f t="shared" si="266"/>
        <v>20.860779379166331</v>
      </c>
      <c r="AA509">
        <f t="shared" si="244"/>
        <v>6533115.3437976753</v>
      </c>
      <c r="AB509" s="10">
        <f t="shared" si="245"/>
        <v>6.5331153437976752</v>
      </c>
      <c r="AC509" s="10">
        <f t="shared" si="246"/>
        <v>6.4321153437976752</v>
      </c>
      <c r="AD509" s="3">
        <f t="shared" si="247"/>
        <v>932.86661984012699</v>
      </c>
      <c r="AI509" s="94">
        <f t="shared" si="248"/>
        <v>0.99029786721006363</v>
      </c>
    </row>
    <row r="510" spans="2:35">
      <c r="B510" s="39">
        <f t="shared" si="249"/>
        <v>482</v>
      </c>
      <c r="C510" s="42">
        <f t="shared" si="250"/>
        <v>9.0736211031166807</v>
      </c>
      <c r="D510" s="10">
        <f t="shared" si="251"/>
        <v>6.6263788968833417</v>
      </c>
      <c r="E510" s="40">
        <f t="shared" si="252"/>
        <v>33.147242206233315</v>
      </c>
      <c r="F510" s="40">
        <f t="shared" si="253"/>
        <v>46.4</v>
      </c>
      <c r="G510" s="3">
        <f t="shared" si="254"/>
        <v>334.26378896883</v>
      </c>
      <c r="H510" s="3">
        <f t="shared" si="255"/>
        <v>134.69012151470801</v>
      </c>
      <c r="I510">
        <f t="shared" si="240"/>
        <v>1.3469012151470802E-4</v>
      </c>
      <c r="J510" s="4">
        <f t="shared" si="256"/>
        <v>870.24446457101544</v>
      </c>
      <c r="K510" s="40">
        <f t="shared" si="257"/>
        <v>6.4610860453933565</v>
      </c>
      <c r="L510" s="40">
        <f t="shared" si="241"/>
        <v>0</v>
      </c>
      <c r="M510" s="10">
        <f t="shared" si="258"/>
        <v>6.5331153437976752</v>
      </c>
      <c r="N510" s="10">
        <f t="shared" si="237"/>
        <v>17.20418640980624</v>
      </c>
      <c r="O510" s="10">
        <f t="shared" si="238"/>
        <v>-0.14810000000000001</v>
      </c>
      <c r="P510" s="10">
        <f t="shared" si="259"/>
        <v>13.02911205826001</v>
      </c>
      <c r="Q510" s="42">
        <f t="shared" si="260"/>
        <v>0.72392375747181326</v>
      </c>
      <c r="R510" s="4">
        <f t="shared" si="261"/>
        <v>276764.63926092628</v>
      </c>
      <c r="S510">
        <f t="shared" si="242"/>
        <v>2.7676463926092629E-4</v>
      </c>
      <c r="T510" s="41">
        <f t="shared" si="243"/>
        <v>4.9592872709586396E-4</v>
      </c>
      <c r="U510" s="42">
        <f t="shared" si="262"/>
        <v>0.49403871931271642</v>
      </c>
      <c r="V510" s="42">
        <f t="shared" si="263"/>
        <v>1.002130107593775</v>
      </c>
      <c r="W510" s="42">
        <f t="shared" si="264"/>
        <v>0.99031370644772698</v>
      </c>
      <c r="X510" s="42">
        <f t="shared" si="265"/>
        <v>1.1816401146047983E-2</v>
      </c>
      <c r="Y510" s="42">
        <f t="shared" si="239"/>
        <v>1.0345611650907536E-2</v>
      </c>
      <c r="Z510" s="10">
        <f t="shared" si="266"/>
        <v>20.861085647308567</v>
      </c>
      <c r="AA510">
        <f t="shared" si="244"/>
        <v>6533209.777087112</v>
      </c>
      <c r="AB510" s="10">
        <f t="shared" si="245"/>
        <v>6.5332097770871123</v>
      </c>
      <c r="AC510" s="10">
        <f t="shared" si="246"/>
        <v>6.4322097770871123</v>
      </c>
      <c r="AD510" s="3">
        <f t="shared" si="247"/>
        <v>932.88031574867466</v>
      </c>
      <c r="AI510" s="94">
        <f t="shared" si="248"/>
        <v>0.99031370644772698</v>
      </c>
    </row>
    <row r="511" spans="2:35">
      <c r="B511" s="39">
        <f t="shared" si="249"/>
        <v>483</v>
      </c>
      <c r="C511" s="42">
        <f t="shared" si="250"/>
        <v>9.0924460431646406</v>
      </c>
      <c r="D511" s="10">
        <f t="shared" si="251"/>
        <v>6.6075539568353818</v>
      </c>
      <c r="E511" s="40">
        <f t="shared" si="252"/>
        <v>33.184892086329235</v>
      </c>
      <c r="F511" s="40">
        <f t="shared" si="253"/>
        <v>46.4</v>
      </c>
      <c r="G511" s="3">
        <f t="shared" si="254"/>
        <v>334.07553956835039</v>
      </c>
      <c r="H511" s="3">
        <f t="shared" si="255"/>
        <v>134.69012151470801</v>
      </c>
      <c r="I511">
        <f t="shared" si="240"/>
        <v>1.3469012151470802E-4</v>
      </c>
      <c r="J511" s="4">
        <f t="shared" si="256"/>
        <v>872.20591551160874</v>
      </c>
      <c r="K511" s="40">
        <f t="shared" si="257"/>
        <v>6.4756487387708299</v>
      </c>
      <c r="L511" s="40">
        <f t="shared" si="241"/>
        <v>0</v>
      </c>
      <c r="M511" s="10">
        <f t="shared" si="258"/>
        <v>6.5332097770871123</v>
      </c>
      <c r="N511" s="10">
        <f t="shared" si="237"/>
        <v>17.20418640980624</v>
      </c>
      <c r="O511" s="10">
        <f t="shared" si="238"/>
        <v>-0.14810000000000001</v>
      </c>
      <c r="P511" s="10">
        <f t="shared" si="259"/>
        <v>13.0290841668117</v>
      </c>
      <c r="Q511" s="42">
        <f t="shared" si="260"/>
        <v>0.72536859732448011</v>
      </c>
      <c r="R511" s="4">
        <f t="shared" si="261"/>
        <v>275953.49923004844</v>
      </c>
      <c r="S511">
        <f t="shared" si="242"/>
        <v>2.7595349923004842E-4</v>
      </c>
      <c r="T511" s="41">
        <f t="shared" si="243"/>
        <v>4.9673986712674189E-4</v>
      </c>
      <c r="U511" s="42">
        <f t="shared" si="262"/>
        <v>0.492590793800598</v>
      </c>
      <c r="V511" s="42">
        <f t="shared" si="263"/>
        <v>1.0021356411548776</v>
      </c>
      <c r="W511" s="42">
        <f t="shared" si="264"/>
        <v>0.99032824576735623</v>
      </c>
      <c r="X511" s="42">
        <f t="shared" si="265"/>
        <v>1.1807395387521402E-2</v>
      </c>
      <c r="Y511" s="42">
        <f t="shared" si="239"/>
        <v>1.0362671446319621E-2</v>
      </c>
      <c r="Z511" s="10">
        <f t="shared" si="266"/>
        <v>20.861364533230855</v>
      </c>
      <c r="AA511">
        <f t="shared" si="244"/>
        <v>6533295.7674706597</v>
      </c>
      <c r="AB511" s="10">
        <f t="shared" si="245"/>
        <v>6.5332957674706593</v>
      </c>
      <c r="AC511" s="10">
        <f t="shared" si="246"/>
        <v>6.4322957674706593</v>
      </c>
      <c r="AD511" s="3">
        <f t="shared" si="247"/>
        <v>932.89278716035676</v>
      </c>
      <c r="AI511" s="94">
        <f t="shared" si="248"/>
        <v>0.99032824576735623</v>
      </c>
    </row>
    <row r="512" spans="2:35">
      <c r="B512" s="39">
        <f t="shared" si="249"/>
        <v>484</v>
      </c>
      <c r="C512" s="42">
        <f t="shared" si="250"/>
        <v>9.1112709832126004</v>
      </c>
      <c r="D512" s="10">
        <f t="shared" si="251"/>
        <v>6.588729016787422</v>
      </c>
      <c r="E512" s="40">
        <f t="shared" si="252"/>
        <v>33.222541966425155</v>
      </c>
      <c r="F512" s="40">
        <f t="shared" si="253"/>
        <v>46.4</v>
      </c>
      <c r="G512" s="3">
        <f t="shared" si="254"/>
        <v>333.88729016787079</v>
      </c>
      <c r="H512" s="3">
        <f t="shared" si="255"/>
        <v>134.69012151470801</v>
      </c>
      <c r="I512">
        <f t="shared" si="240"/>
        <v>1.3469012151470802E-4</v>
      </c>
      <c r="J512" s="4">
        <f t="shared" si="256"/>
        <v>874.16959307715604</v>
      </c>
      <c r="K512" s="40">
        <f t="shared" si="257"/>
        <v>6.4902279636127416</v>
      </c>
      <c r="L512" s="40">
        <f t="shared" si="241"/>
        <v>0</v>
      </c>
      <c r="M512" s="10">
        <f t="shared" si="258"/>
        <v>6.5332957674706593</v>
      </c>
      <c r="N512" s="10">
        <f t="shared" si="237"/>
        <v>17.20418640980624</v>
      </c>
      <c r="O512" s="10">
        <f t="shared" si="238"/>
        <v>-0.14810000000000001</v>
      </c>
      <c r="P512" s="10">
        <f t="shared" si="259"/>
        <v>13.029058769429799</v>
      </c>
      <c r="Q512" s="42">
        <f t="shared" si="260"/>
        <v>0.7268134399935553</v>
      </c>
      <c r="R512" s="4">
        <f t="shared" si="261"/>
        <v>275142.35424132581</v>
      </c>
      <c r="S512">
        <f t="shared" si="242"/>
        <v>2.7514235424132581E-4</v>
      </c>
      <c r="T512" s="41">
        <f t="shared" si="243"/>
        <v>4.9755101211546439E-4</v>
      </c>
      <c r="U512" s="42">
        <f t="shared" si="262"/>
        <v>0.49114285943847863</v>
      </c>
      <c r="V512" s="42">
        <f t="shared" si="263"/>
        <v>1.0021398129432093</v>
      </c>
      <c r="W512" s="42">
        <f t="shared" si="264"/>
        <v>0.9903414851840795</v>
      </c>
      <c r="X512" s="42">
        <f t="shared" si="265"/>
        <v>1.1798327759129812E-2</v>
      </c>
      <c r="Y512" s="42">
        <f t="shared" si="239"/>
        <v>1.0379718173689746E-2</v>
      </c>
      <c r="Z512" s="10">
        <f t="shared" si="266"/>
        <v>20.861616037233532</v>
      </c>
      <c r="AA512">
        <f t="shared" si="244"/>
        <v>6533373.3150409218</v>
      </c>
      <c r="AB512" s="10">
        <f t="shared" si="245"/>
        <v>6.5333733150409214</v>
      </c>
      <c r="AC512" s="10">
        <f t="shared" si="246"/>
        <v>6.4323733150409215</v>
      </c>
      <c r="AD512" s="3">
        <f t="shared" si="247"/>
        <v>932.90403408860357</v>
      </c>
      <c r="AI512" s="94">
        <f t="shared" si="248"/>
        <v>0.9903414851840795</v>
      </c>
    </row>
    <row r="513" spans="2:35">
      <c r="B513" s="39">
        <f t="shared" si="249"/>
        <v>485</v>
      </c>
      <c r="C513" s="42">
        <f t="shared" si="250"/>
        <v>9.1300959232605603</v>
      </c>
      <c r="D513" s="10">
        <f t="shared" si="251"/>
        <v>6.5699040767394621</v>
      </c>
      <c r="E513" s="40">
        <f t="shared" si="252"/>
        <v>33.260191846521074</v>
      </c>
      <c r="F513" s="40">
        <f t="shared" si="253"/>
        <v>46.4</v>
      </c>
      <c r="G513" s="3">
        <f t="shared" si="254"/>
        <v>333.69904076739118</v>
      </c>
      <c r="H513" s="3">
        <f t="shared" si="255"/>
        <v>134.69012151470801</v>
      </c>
      <c r="I513">
        <f t="shared" si="240"/>
        <v>1.3469012151470802E-4</v>
      </c>
      <c r="J513" s="4">
        <f t="shared" si="256"/>
        <v>876.13549726765689</v>
      </c>
      <c r="K513" s="40">
        <f t="shared" si="257"/>
        <v>6.5048237199190879</v>
      </c>
      <c r="L513" s="40">
        <f t="shared" si="241"/>
        <v>0</v>
      </c>
      <c r="M513" s="10">
        <f t="shared" si="258"/>
        <v>6.5333733150409214</v>
      </c>
      <c r="N513" s="10">
        <f t="shared" si="237"/>
        <v>17.20418640980624</v>
      </c>
      <c r="O513" s="10">
        <f t="shared" si="238"/>
        <v>-0.14810000000000001</v>
      </c>
      <c r="P513" s="10">
        <f t="shared" si="259"/>
        <v>13.029035865973903</v>
      </c>
      <c r="Q513" s="42">
        <f t="shared" si="260"/>
        <v>0.72825828520248759</v>
      </c>
      <c r="R513" s="4">
        <f t="shared" si="261"/>
        <v>274331.20555224095</v>
      </c>
      <c r="S513">
        <f t="shared" si="242"/>
        <v>2.7433120555224097E-4</v>
      </c>
      <c r="T513" s="41">
        <f t="shared" si="243"/>
        <v>4.9836216080454928E-4</v>
      </c>
      <c r="U513" s="42">
        <f t="shared" si="262"/>
        <v>0.4896949184710277</v>
      </c>
      <c r="V513" s="42">
        <f t="shared" si="263"/>
        <v>1.0021426229602359</v>
      </c>
      <c r="W513" s="42">
        <f t="shared" si="264"/>
        <v>0.99035342471215504</v>
      </c>
      <c r="X513" s="42">
        <f t="shared" si="265"/>
        <v>1.178919824808089E-2</v>
      </c>
      <c r="Y513" s="42">
        <f t="shared" si="239"/>
        <v>1.0396751740295638E-2</v>
      </c>
      <c r="Z513" s="10">
        <f t="shared" si="266"/>
        <v>20.861840159596508</v>
      </c>
      <c r="AA513">
        <f t="shared" si="244"/>
        <v>6533442.4198842067</v>
      </c>
      <c r="AB513" s="10">
        <f t="shared" si="245"/>
        <v>6.5334424198842065</v>
      </c>
      <c r="AC513" s="10">
        <f t="shared" si="246"/>
        <v>6.4324424198842065</v>
      </c>
      <c r="AD513" s="3">
        <f t="shared" si="247"/>
        <v>932.91405654593279</v>
      </c>
      <c r="AI513" s="94">
        <f t="shared" si="248"/>
        <v>0.99035342471215504</v>
      </c>
    </row>
    <row r="514" spans="2:35">
      <c r="B514" s="39">
        <f t="shared" si="249"/>
        <v>486</v>
      </c>
      <c r="C514" s="42">
        <f t="shared" si="250"/>
        <v>9.1489208633085202</v>
      </c>
      <c r="D514" s="10">
        <f t="shared" si="251"/>
        <v>6.5510791366915022</v>
      </c>
      <c r="E514" s="40">
        <f t="shared" si="252"/>
        <v>33.297841726616994</v>
      </c>
      <c r="F514" s="40">
        <f t="shared" si="253"/>
        <v>46.4</v>
      </c>
      <c r="G514" s="3">
        <f t="shared" si="254"/>
        <v>333.51079136691158</v>
      </c>
      <c r="H514" s="3">
        <f t="shared" si="255"/>
        <v>134.69012151470801</v>
      </c>
      <c r="I514">
        <f t="shared" si="240"/>
        <v>1.3469012151470802E-4</v>
      </c>
      <c r="J514" s="4">
        <f t="shared" si="256"/>
        <v>878.10362808311163</v>
      </c>
      <c r="K514" s="40">
        <f t="shared" si="257"/>
        <v>6.5194360076898716</v>
      </c>
      <c r="L514" s="40">
        <f t="shared" si="241"/>
        <v>0</v>
      </c>
      <c r="M514" s="10">
        <f t="shared" si="258"/>
        <v>6.5334424198842065</v>
      </c>
      <c r="N514" s="10">
        <f t="shared" si="237"/>
        <v>17.20418640980624</v>
      </c>
      <c r="O514" s="10">
        <f t="shared" si="238"/>
        <v>-0.14810000000000001</v>
      </c>
      <c r="P514" s="10">
        <f t="shared" si="259"/>
        <v>13.02901545631657</v>
      </c>
      <c r="Q514" s="42">
        <f t="shared" si="260"/>
        <v>0.72970313267473719</v>
      </c>
      <c r="R514" s="4">
        <f t="shared" si="261"/>
        <v>273520.05442027614</v>
      </c>
      <c r="S514">
        <f t="shared" si="242"/>
        <v>2.7352005442027614E-4</v>
      </c>
      <c r="T514" s="41">
        <f t="shared" si="243"/>
        <v>4.9917331193651405E-4</v>
      </c>
      <c r="U514" s="42">
        <f t="shared" si="262"/>
        <v>0.48824697314291393</v>
      </c>
      <c r="V514" s="42">
        <f t="shared" si="263"/>
        <v>1.0021440712072822</v>
      </c>
      <c r="W514" s="42">
        <f t="shared" si="264"/>
        <v>0.99036406436487101</v>
      </c>
      <c r="X514" s="42">
        <f t="shared" si="265"/>
        <v>1.1780006842411206E-2</v>
      </c>
      <c r="Y514" s="42">
        <f t="shared" si="239"/>
        <v>1.0413772053404978E-2</v>
      </c>
      <c r="Z514" s="10">
        <f t="shared" si="266"/>
        <v>20.862036900581383</v>
      </c>
      <c r="AA514">
        <f t="shared" si="244"/>
        <v>6533503.0820811735</v>
      </c>
      <c r="AB514" s="10">
        <f t="shared" si="245"/>
        <v>6.5335030820811735</v>
      </c>
      <c r="AC514" s="10">
        <f t="shared" si="246"/>
        <v>6.4325030820811735</v>
      </c>
      <c r="AD514" s="3">
        <f t="shared" si="247"/>
        <v>932.92285454404259</v>
      </c>
      <c r="AI514" s="94">
        <f t="shared" si="248"/>
        <v>0.99036406436487101</v>
      </c>
    </row>
    <row r="515" spans="2:35">
      <c r="B515" s="39">
        <f t="shared" si="249"/>
        <v>487</v>
      </c>
      <c r="C515" s="42">
        <f t="shared" si="250"/>
        <v>9.16774580335648</v>
      </c>
      <c r="D515" s="10">
        <f t="shared" si="251"/>
        <v>6.5322541966435423</v>
      </c>
      <c r="E515" s="40">
        <f t="shared" si="252"/>
        <v>33.335491606712914</v>
      </c>
      <c r="F515" s="40">
        <f t="shared" si="253"/>
        <v>46.4</v>
      </c>
      <c r="G515" s="3">
        <f t="shared" si="254"/>
        <v>333.32254196643197</v>
      </c>
      <c r="H515" s="3">
        <f t="shared" si="255"/>
        <v>134.69012151470801</v>
      </c>
      <c r="I515">
        <f t="shared" si="240"/>
        <v>1.3469012151470802E-4</v>
      </c>
      <c r="J515" s="4">
        <f t="shared" si="256"/>
        <v>880.07398552352015</v>
      </c>
      <c r="K515" s="40">
        <f t="shared" si="257"/>
        <v>6.5340648269250918</v>
      </c>
      <c r="L515" s="40">
        <f t="shared" si="241"/>
        <v>0</v>
      </c>
      <c r="M515" s="10">
        <f t="shared" si="258"/>
        <v>6.5335030820811735</v>
      </c>
      <c r="N515" s="10">
        <f t="shared" si="237"/>
        <v>17.20418640980624</v>
      </c>
      <c r="O515" s="10">
        <f t="shared" si="238"/>
        <v>-0.14810000000000001</v>
      </c>
      <c r="P515" s="10">
        <f t="shared" si="259"/>
        <v>13.028997540343131</v>
      </c>
      <c r="Q515" s="42">
        <f t="shared" si="260"/>
        <v>0.7311479821337743</v>
      </c>
      <c r="R515" s="4">
        <f t="shared" si="261"/>
        <v>272708.90210291388</v>
      </c>
      <c r="S515">
        <f t="shared" si="242"/>
        <v>2.7270890210291389E-4</v>
      </c>
      <c r="T515" s="41">
        <f t="shared" si="243"/>
        <v>4.9998446425387642E-4</v>
      </c>
      <c r="U515" s="42">
        <f t="shared" si="262"/>
        <v>0.48679902569880645</v>
      </c>
      <c r="V515" s="42">
        <f t="shared" si="263"/>
        <v>1.0021441576843795</v>
      </c>
      <c r="W515" s="42">
        <f t="shared" si="264"/>
        <v>0.99037340415464603</v>
      </c>
      <c r="X515" s="42">
        <f t="shared" si="265"/>
        <v>1.1770753529733446E-2</v>
      </c>
      <c r="Y515" s="42">
        <f t="shared" si="239"/>
        <v>1.0430779020274873E-2</v>
      </c>
      <c r="Z515" s="10">
        <f t="shared" si="266"/>
        <v>20.862206260429826</v>
      </c>
      <c r="AA515">
        <f t="shared" si="244"/>
        <v>6533555.3017063364</v>
      </c>
      <c r="AB515" s="10">
        <f t="shared" si="245"/>
        <v>6.5335553017063361</v>
      </c>
      <c r="AC515" s="10">
        <f t="shared" si="246"/>
        <v>6.4325553017063362</v>
      </c>
      <c r="AD515" s="3">
        <f t="shared" si="247"/>
        <v>932.93042809373992</v>
      </c>
      <c r="AI515" s="94">
        <f t="shared" si="248"/>
        <v>0.99037340415464603</v>
      </c>
    </row>
    <row r="516" spans="2:35">
      <c r="B516" s="39">
        <f t="shared" si="249"/>
        <v>488</v>
      </c>
      <c r="C516" s="42">
        <f t="shared" si="250"/>
        <v>9.1865707434044399</v>
      </c>
      <c r="D516" s="10">
        <f t="shared" si="251"/>
        <v>6.5134292565955825</v>
      </c>
      <c r="E516" s="40">
        <f t="shared" si="252"/>
        <v>33.373141486808834</v>
      </c>
      <c r="F516" s="40">
        <f t="shared" si="253"/>
        <v>46.4</v>
      </c>
      <c r="G516" s="3">
        <f t="shared" si="254"/>
        <v>333.13429256595236</v>
      </c>
      <c r="H516" s="3">
        <f t="shared" si="255"/>
        <v>134.69012151470801</v>
      </c>
      <c r="I516">
        <f t="shared" si="240"/>
        <v>1.3469012151470802E-4</v>
      </c>
      <c r="J516" s="4">
        <f t="shared" si="256"/>
        <v>882.04656958888245</v>
      </c>
      <c r="K516" s="40">
        <f t="shared" si="257"/>
        <v>6.5487101776247485</v>
      </c>
      <c r="L516" s="40">
        <f t="shared" si="241"/>
        <v>0</v>
      </c>
      <c r="M516" s="10">
        <f t="shared" si="258"/>
        <v>6.5335553017063361</v>
      </c>
      <c r="N516" s="10">
        <f t="shared" si="237"/>
        <v>17.20418640980624</v>
      </c>
      <c r="O516" s="10">
        <f t="shared" si="238"/>
        <v>-0.14810000000000001</v>
      </c>
      <c r="P516" s="10">
        <f t="shared" si="259"/>
        <v>13.028982117951836</v>
      </c>
      <c r="Q516" s="42">
        <f t="shared" si="260"/>
        <v>0.73259283330307801</v>
      </c>
      <c r="R516" s="4">
        <f t="shared" si="261"/>
        <v>271897.74985763663</v>
      </c>
      <c r="S516">
        <f t="shared" si="242"/>
        <v>2.7189774985763665E-4</v>
      </c>
      <c r="T516" s="41">
        <f t="shared" si="243"/>
        <v>5.0079561649915365E-4</v>
      </c>
      <c r="U516" s="42">
        <f t="shared" si="262"/>
        <v>0.48535107838337427</v>
      </c>
      <c r="V516" s="42">
        <f t="shared" si="263"/>
        <v>1.002142882391112</v>
      </c>
      <c r="W516" s="42">
        <f t="shared" si="264"/>
        <v>0.99038144409295237</v>
      </c>
      <c r="X516" s="42">
        <f t="shared" si="265"/>
        <v>1.1761438298159677E-2</v>
      </c>
      <c r="Y516" s="42">
        <f t="shared" si="239"/>
        <v>1.0447772548152663E-2</v>
      </c>
      <c r="Z516" s="10">
        <f t="shared" si="266"/>
        <v>20.862348239364671</v>
      </c>
      <c r="AA516">
        <f t="shared" si="244"/>
        <v>6533599.0788284037</v>
      </c>
      <c r="AB516" s="10">
        <f t="shared" si="245"/>
        <v>6.533599078828404</v>
      </c>
      <c r="AC516" s="10">
        <f t="shared" si="246"/>
        <v>6.432599078828404</v>
      </c>
      <c r="AD516" s="3">
        <f t="shared" si="247"/>
        <v>932.93677720498965</v>
      </c>
      <c r="AI516" s="94">
        <f t="shared" si="248"/>
        <v>0.99038144409295237</v>
      </c>
    </row>
    <row r="517" spans="2:35">
      <c r="B517" s="39">
        <f t="shared" si="249"/>
        <v>489</v>
      </c>
      <c r="C517" s="42">
        <f t="shared" si="250"/>
        <v>9.2053956834523998</v>
      </c>
      <c r="D517" s="10">
        <f t="shared" si="251"/>
        <v>6.4946043165476226</v>
      </c>
      <c r="E517" s="40">
        <f t="shared" si="252"/>
        <v>33.410791366904753</v>
      </c>
      <c r="F517" s="40">
        <f t="shared" si="253"/>
        <v>46.4</v>
      </c>
      <c r="G517" s="3">
        <f t="shared" si="254"/>
        <v>332.94604316547276</v>
      </c>
      <c r="H517" s="3">
        <f t="shared" si="255"/>
        <v>134.69012151470801</v>
      </c>
      <c r="I517">
        <f t="shared" si="240"/>
        <v>1.3469012151470802E-4</v>
      </c>
      <c r="J517" s="4">
        <f t="shared" si="256"/>
        <v>884.02138027919875</v>
      </c>
      <c r="K517" s="40">
        <f t="shared" si="257"/>
        <v>6.5633720597888434</v>
      </c>
      <c r="L517" s="40">
        <f t="shared" si="241"/>
        <v>0</v>
      </c>
      <c r="M517" s="10">
        <f t="shared" si="258"/>
        <v>6.533599078828404</v>
      </c>
      <c r="N517" s="10">
        <f t="shared" si="237"/>
        <v>17.20418640980624</v>
      </c>
      <c r="O517" s="10">
        <f t="shared" si="238"/>
        <v>-0.14810000000000001</v>
      </c>
      <c r="P517" s="10">
        <f t="shared" si="259"/>
        <v>13.028969189053749</v>
      </c>
      <c r="Q517" s="42">
        <f t="shared" si="260"/>
        <v>0.7340376859061355</v>
      </c>
      <c r="R517" s="4">
        <f t="shared" si="261"/>
        <v>271086.59894192673</v>
      </c>
      <c r="S517">
        <f t="shared" si="242"/>
        <v>2.7108659894192673E-4</v>
      </c>
      <c r="T517" s="41">
        <f t="shared" si="243"/>
        <v>5.0160676741486357E-4</v>
      </c>
      <c r="U517" s="42">
        <f t="shared" si="262"/>
        <v>0.48390313344128633</v>
      </c>
      <c r="V517" s="42">
        <f t="shared" si="263"/>
        <v>1.002140245326</v>
      </c>
      <c r="W517" s="42">
        <f t="shared" si="264"/>
        <v>0.99038818419036911</v>
      </c>
      <c r="X517" s="42">
        <f t="shared" si="265"/>
        <v>1.1752061135630876E-2</v>
      </c>
      <c r="Y517" s="42">
        <f t="shared" si="239"/>
        <v>1.0464752544275769E-2</v>
      </c>
      <c r="Z517" s="10">
        <f t="shared" si="266"/>
        <v>20.862462837589057</v>
      </c>
      <c r="AA517">
        <f t="shared" si="244"/>
        <v>6533634.4135100115</v>
      </c>
      <c r="AB517" s="10">
        <f t="shared" si="245"/>
        <v>6.5336344135100113</v>
      </c>
      <c r="AC517" s="10">
        <f t="shared" si="246"/>
        <v>6.4326344135100113</v>
      </c>
      <c r="AD517" s="3">
        <f t="shared" si="247"/>
        <v>932.94190188687617</v>
      </c>
      <c r="AI517" s="94">
        <f t="shared" si="248"/>
        <v>0.99038818419036911</v>
      </c>
    </row>
    <row r="518" spans="2:35">
      <c r="B518" s="39">
        <f t="shared" si="249"/>
        <v>490</v>
      </c>
      <c r="C518" s="42">
        <f t="shared" si="250"/>
        <v>9.2242206235003597</v>
      </c>
      <c r="D518" s="10">
        <f t="shared" si="251"/>
        <v>6.4757793764996627</v>
      </c>
      <c r="E518" s="40">
        <f t="shared" si="252"/>
        <v>33.448441247000673</v>
      </c>
      <c r="F518" s="40">
        <f t="shared" si="253"/>
        <v>46.4</v>
      </c>
      <c r="G518" s="3">
        <f t="shared" si="254"/>
        <v>332.75779376499315</v>
      </c>
      <c r="H518" s="3">
        <f t="shared" si="255"/>
        <v>134.69012151470801</v>
      </c>
      <c r="I518">
        <f t="shared" si="240"/>
        <v>1.3469012151470802E-4</v>
      </c>
      <c r="J518" s="4">
        <f t="shared" si="256"/>
        <v>885.99841759446872</v>
      </c>
      <c r="K518" s="40">
        <f t="shared" si="257"/>
        <v>6.5780504734173748</v>
      </c>
      <c r="L518" s="40">
        <f t="shared" si="241"/>
        <v>0</v>
      </c>
      <c r="M518" s="10">
        <f t="shared" si="258"/>
        <v>6.5336344135100113</v>
      </c>
      <c r="N518" s="10">
        <f t="shared" si="237"/>
        <v>17.20418640980624</v>
      </c>
      <c r="O518" s="10">
        <f t="shared" si="238"/>
        <v>-0.14810000000000001</v>
      </c>
      <c r="P518" s="10">
        <f t="shared" si="259"/>
        <v>13.028958753572832</v>
      </c>
      <c r="Q518" s="42">
        <f t="shared" si="260"/>
        <v>0.73548253966644062</v>
      </c>
      <c r="R518" s="4">
        <f t="shared" si="261"/>
        <v>270275.45061326667</v>
      </c>
      <c r="S518">
        <f t="shared" si="242"/>
        <v>2.7027545061326669E-4</v>
      </c>
      <c r="T518" s="41">
        <f t="shared" si="243"/>
        <v>5.0241791574352356E-4</v>
      </c>
      <c r="U518" s="42">
        <f t="shared" si="262"/>
        <v>0.48245519311721169</v>
      </c>
      <c r="V518" s="42">
        <f t="shared" si="263"/>
        <v>1.0021362464868866</v>
      </c>
      <c r="W518" s="42">
        <f t="shared" si="264"/>
        <v>0.99039362445653967</v>
      </c>
      <c r="X518" s="42">
        <f t="shared" si="265"/>
        <v>1.1742622030346928E-2</v>
      </c>
      <c r="Y518" s="42">
        <f t="shared" si="239"/>
        <v>1.0481718915872159E-2</v>
      </c>
      <c r="Z518" s="10">
        <f t="shared" si="266"/>
        <v>20.862550055286864</v>
      </c>
      <c r="AA518">
        <f t="shared" si="244"/>
        <v>6533661.305807855</v>
      </c>
      <c r="AB518" s="10">
        <f t="shared" si="245"/>
        <v>6.533661305807855</v>
      </c>
      <c r="AC518" s="10">
        <f t="shared" si="246"/>
        <v>6.432661305807855</v>
      </c>
      <c r="AD518" s="3">
        <f t="shared" si="247"/>
        <v>932.9458021476222</v>
      </c>
      <c r="AI518" s="94">
        <f t="shared" si="248"/>
        <v>0.99039362445653967</v>
      </c>
    </row>
    <row r="519" spans="2:35">
      <c r="B519" s="39">
        <f t="shared" si="249"/>
        <v>491</v>
      </c>
      <c r="C519" s="42">
        <f t="shared" si="250"/>
        <v>9.2430455635483195</v>
      </c>
      <c r="D519" s="10">
        <f t="shared" si="251"/>
        <v>6.4569544364517029</v>
      </c>
      <c r="E519" s="40">
        <f t="shared" si="252"/>
        <v>33.486091127096593</v>
      </c>
      <c r="F519" s="40">
        <f t="shared" si="253"/>
        <v>46.4</v>
      </c>
      <c r="G519" s="3">
        <f t="shared" si="254"/>
        <v>332.56954436451355</v>
      </c>
      <c r="H519" s="3">
        <f t="shared" si="255"/>
        <v>134.69012151470801</v>
      </c>
      <c r="I519">
        <f t="shared" si="240"/>
        <v>1.3469012151470802E-4</v>
      </c>
      <c r="J519" s="4">
        <f t="shared" si="256"/>
        <v>887.97768153469246</v>
      </c>
      <c r="K519" s="40">
        <f t="shared" si="257"/>
        <v>6.5927454185103418</v>
      </c>
      <c r="L519" s="40">
        <f t="shared" si="241"/>
        <v>0</v>
      </c>
      <c r="M519" s="10">
        <f t="shared" si="258"/>
        <v>6.533661305807855</v>
      </c>
      <c r="N519" s="10">
        <f t="shared" si="237"/>
        <v>17.20418640980624</v>
      </c>
      <c r="O519" s="10">
        <f t="shared" si="238"/>
        <v>-0.14810000000000001</v>
      </c>
      <c r="P519" s="10">
        <f t="shared" si="259"/>
        <v>13.028950811445894</v>
      </c>
      <c r="Q519" s="42">
        <f t="shared" si="260"/>
        <v>0.73692739430749299</v>
      </c>
      <c r="R519" s="4">
        <f t="shared" si="261"/>
        <v>269464.30612913897</v>
      </c>
      <c r="S519">
        <f t="shared" si="242"/>
        <v>2.6946430612913899E-4</v>
      </c>
      <c r="T519" s="41">
        <f t="shared" si="243"/>
        <v>5.0322906022765121E-4</v>
      </c>
      <c r="U519" s="42">
        <f t="shared" si="262"/>
        <v>0.48100725965581953</v>
      </c>
      <c r="V519" s="42">
        <f t="shared" si="263"/>
        <v>1.0021308858706668</v>
      </c>
      <c r="W519" s="42">
        <f t="shared" si="264"/>
        <v>0.99039776490019282</v>
      </c>
      <c r="X519" s="42">
        <f t="shared" si="265"/>
        <v>1.1733120970473965E-2</v>
      </c>
      <c r="Y519" s="42">
        <f t="shared" si="239"/>
        <v>1.0498671570160377E-2</v>
      </c>
      <c r="Z519" s="10">
        <f t="shared" si="266"/>
        <v>20.862609892622213</v>
      </c>
      <c r="AA519">
        <f t="shared" si="244"/>
        <v>6533679.7557725394</v>
      </c>
      <c r="AB519" s="10">
        <f t="shared" si="245"/>
        <v>6.533679755772539</v>
      </c>
      <c r="AC519" s="10">
        <f t="shared" si="246"/>
        <v>6.432679755772539</v>
      </c>
      <c r="AD519" s="3">
        <f t="shared" si="247"/>
        <v>932.94847799456704</v>
      </c>
      <c r="AI519" s="94">
        <f t="shared" si="248"/>
        <v>0.99039776490019282</v>
      </c>
    </row>
    <row r="520" spans="2:35">
      <c r="B520" s="39">
        <f t="shared" si="249"/>
        <v>492</v>
      </c>
      <c r="C520" s="42">
        <f t="shared" si="250"/>
        <v>9.2618705035962794</v>
      </c>
      <c r="D520" s="10">
        <f t="shared" si="251"/>
        <v>6.438129496403743</v>
      </c>
      <c r="E520" s="40">
        <f t="shared" si="252"/>
        <v>33.523741007192513</v>
      </c>
      <c r="F520" s="40">
        <f t="shared" si="253"/>
        <v>46.4</v>
      </c>
      <c r="G520" s="3">
        <f t="shared" si="254"/>
        <v>332.38129496403394</v>
      </c>
      <c r="H520" s="3">
        <f t="shared" si="255"/>
        <v>134.69012151470801</v>
      </c>
      <c r="I520">
        <f t="shared" si="240"/>
        <v>1.3469012151470802E-4</v>
      </c>
      <c r="J520" s="4">
        <f t="shared" si="256"/>
        <v>889.95917209986999</v>
      </c>
      <c r="K520" s="40">
        <f t="shared" si="257"/>
        <v>6.6074568950677461</v>
      </c>
      <c r="L520" s="40">
        <f t="shared" si="241"/>
        <v>0</v>
      </c>
      <c r="M520" s="10">
        <f t="shared" si="258"/>
        <v>6.533679755772539</v>
      </c>
      <c r="N520" s="10">
        <f t="shared" si="237"/>
        <v>17.20418640980624</v>
      </c>
      <c r="O520" s="10">
        <f t="shared" si="238"/>
        <v>-0.14810000000000001</v>
      </c>
      <c r="P520" s="10">
        <f t="shared" si="259"/>
        <v>13.02894536262264</v>
      </c>
      <c r="Q520" s="42">
        <f t="shared" si="260"/>
        <v>0.73837224955279668</v>
      </c>
      <c r="R520" s="4">
        <f t="shared" si="261"/>
        <v>268653.16674702603</v>
      </c>
      <c r="S520">
        <f t="shared" si="242"/>
        <v>2.6865316674702601E-4</v>
      </c>
      <c r="T520" s="41">
        <f t="shared" si="243"/>
        <v>5.0404019960976424E-4</v>
      </c>
      <c r="U520" s="42">
        <f t="shared" si="262"/>
        <v>0.4795593353017788</v>
      </c>
      <c r="V520" s="42">
        <f t="shared" si="263"/>
        <v>1.0021241634738272</v>
      </c>
      <c r="W520" s="42">
        <f t="shared" si="264"/>
        <v>0.99040060552912035</v>
      </c>
      <c r="X520" s="42">
        <f t="shared" si="265"/>
        <v>1.1723557944706808E-2</v>
      </c>
      <c r="Y520" s="42">
        <f t="shared" si="239"/>
        <v>1.0515610414350408E-2</v>
      </c>
      <c r="Z520" s="10">
        <f t="shared" si="266"/>
        <v>20.862642349740671</v>
      </c>
      <c r="AA520">
        <f t="shared" si="244"/>
        <v>6533689.763448948</v>
      </c>
      <c r="AB520" s="10">
        <f t="shared" si="245"/>
        <v>6.5336897634489484</v>
      </c>
      <c r="AC520" s="10">
        <f t="shared" si="246"/>
        <v>6.4326897634489484</v>
      </c>
      <c r="AD520" s="3">
        <f t="shared" si="247"/>
        <v>932.94992943422017</v>
      </c>
      <c r="AI520" s="94">
        <f t="shared" si="248"/>
        <v>0.99040060552912035</v>
      </c>
    </row>
    <row r="521" spans="2:35">
      <c r="B521" s="39">
        <f t="shared" si="249"/>
        <v>493</v>
      </c>
      <c r="C521" s="42">
        <f t="shared" si="250"/>
        <v>9.2806954436442393</v>
      </c>
      <c r="D521" s="10">
        <f t="shared" si="251"/>
        <v>6.4193045563557831</v>
      </c>
      <c r="E521" s="40">
        <f t="shared" si="252"/>
        <v>33.561390887288432</v>
      </c>
      <c r="F521" s="40">
        <f t="shared" si="253"/>
        <v>46.4</v>
      </c>
      <c r="G521" s="3">
        <f t="shared" si="254"/>
        <v>332.19304556355434</v>
      </c>
      <c r="H521" s="3">
        <f t="shared" si="255"/>
        <v>134.69012151470801</v>
      </c>
      <c r="I521">
        <f t="shared" si="240"/>
        <v>1.3469012151470802E-4</v>
      </c>
      <c r="J521" s="4">
        <f t="shared" si="256"/>
        <v>891.94288929000129</v>
      </c>
      <c r="K521" s="40">
        <f t="shared" si="257"/>
        <v>6.6221849030895861</v>
      </c>
      <c r="L521" s="40">
        <f t="shared" si="241"/>
        <v>0</v>
      </c>
      <c r="M521" s="10">
        <f t="shared" si="258"/>
        <v>6.5336897634489484</v>
      </c>
      <c r="N521" s="10">
        <f t="shared" si="237"/>
        <v>17.20418640980624</v>
      </c>
      <c r="O521" s="10">
        <f t="shared" si="238"/>
        <v>-0.14810000000000001</v>
      </c>
      <c r="P521" s="10">
        <f t="shared" si="259"/>
        <v>13.028942407065568</v>
      </c>
      <c r="Q521" s="42">
        <f t="shared" si="260"/>
        <v>0.7398171051258593</v>
      </c>
      <c r="R521" s="4">
        <f t="shared" si="261"/>
        <v>267842.03372441023</v>
      </c>
      <c r="S521">
        <f t="shared" si="242"/>
        <v>2.6784203372441022E-4</v>
      </c>
      <c r="T521" s="41">
        <f t="shared" si="243"/>
        <v>5.0485133263238004E-4</v>
      </c>
      <c r="U521" s="42">
        <f t="shared" si="262"/>
        <v>0.47811142229975845</v>
      </c>
      <c r="V521" s="42">
        <f t="shared" si="263"/>
        <v>1.0021160792917527</v>
      </c>
      <c r="W521" s="42">
        <f t="shared" si="264"/>
        <v>0.99040214635023238</v>
      </c>
      <c r="X521" s="42">
        <f t="shared" si="265"/>
        <v>1.1713932941520344E-2</v>
      </c>
      <c r="Y521" s="42">
        <f t="shared" si="239"/>
        <v>1.0532535355643446E-2</v>
      </c>
      <c r="Z521" s="10">
        <f t="shared" si="266"/>
        <v>20.862647426768252</v>
      </c>
      <c r="AA521">
        <f t="shared" si="244"/>
        <v>6533691.3288759338</v>
      </c>
      <c r="AB521" s="10">
        <f t="shared" si="245"/>
        <v>6.5336913288759337</v>
      </c>
      <c r="AC521" s="10">
        <f t="shared" si="246"/>
        <v>6.4326913288759338</v>
      </c>
      <c r="AD521" s="3">
        <f t="shared" si="247"/>
        <v>932.95015647221669</v>
      </c>
      <c r="AI521" s="94">
        <f t="shared" si="248"/>
        <v>0.99040214635023238</v>
      </c>
    </row>
    <row r="522" spans="2:35">
      <c r="B522" s="39">
        <f t="shared" si="249"/>
        <v>494</v>
      </c>
      <c r="C522" s="42">
        <f t="shared" si="250"/>
        <v>9.2995203836921991</v>
      </c>
      <c r="D522" s="10">
        <f t="shared" si="251"/>
        <v>6.4004796163078232</v>
      </c>
      <c r="E522" s="40">
        <f t="shared" si="252"/>
        <v>33.599040767384352</v>
      </c>
      <c r="F522" s="40">
        <f t="shared" si="253"/>
        <v>46.4</v>
      </c>
      <c r="G522" s="3">
        <f t="shared" si="254"/>
        <v>332.00479616307473</v>
      </c>
      <c r="H522" s="3">
        <f t="shared" si="255"/>
        <v>134.69012151470801</v>
      </c>
      <c r="I522">
        <f t="shared" si="240"/>
        <v>1.3469012151470802E-4</v>
      </c>
      <c r="J522" s="4">
        <f t="shared" si="256"/>
        <v>893.92883310508648</v>
      </c>
      <c r="K522" s="40">
        <f t="shared" si="257"/>
        <v>6.6369294425758643</v>
      </c>
      <c r="L522" s="40">
        <f t="shared" si="241"/>
        <v>0</v>
      </c>
      <c r="M522" s="10">
        <f t="shared" si="258"/>
        <v>6.5336913288759337</v>
      </c>
      <c r="N522" s="10">
        <f t="shared" si="237"/>
        <v>17.20418640980624</v>
      </c>
      <c r="O522" s="10">
        <f t="shared" si="238"/>
        <v>-0.14810000000000001</v>
      </c>
      <c r="P522" s="10">
        <f t="shared" si="259"/>
        <v>13.02894194475005</v>
      </c>
      <c r="Q522" s="42">
        <f t="shared" si="260"/>
        <v>0.7412619607501908</v>
      </c>
      <c r="R522" s="4">
        <f t="shared" si="261"/>
        <v>267030.90831877402</v>
      </c>
      <c r="S522">
        <f t="shared" si="242"/>
        <v>2.6703090831877401E-4</v>
      </c>
      <c r="T522" s="41">
        <f t="shared" si="243"/>
        <v>5.0566245803801619E-4</v>
      </c>
      <c r="U522" s="42">
        <f t="shared" si="262"/>
        <v>0.47666352289442759</v>
      </c>
      <c r="V522" s="42">
        <f t="shared" si="263"/>
        <v>1.0021066333189967</v>
      </c>
      <c r="W522" s="42">
        <f t="shared" si="264"/>
        <v>0.99040238736951114</v>
      </c>
      <c r="X522" s="42">
        <f t="shared" si="265"/>
        <v>1.1704245949485603E-2</v>
      </c>
      <c r="Y522" s="42">
        <f t="shared" si="239"/>
        <v>1.054944630123212E-2</v>
      </c>
      <c r="Z522" s="10">
        <f t="shared" si="266"/>
        <v>20.862625123811352</v>
      </c>
      <c r="AA522">
        <f t="shared" si="244"/>
        <v>6533684.4520863052</v>
      </c>
      <c r="AB522" s="10">
        <f t="shared" si="245"/>
        <v>6.5336844520863053</v>
      </c>
      <c r="AC522" s="10">
        <f t="shared" si="246"/>
        <v>6.4326844520863053</v>
      </c>
      <c r="AD522" s="3">
        <f t="shared" si="247"/>
        <v>932.94915911331475</v>
      </c>
      <c r="AI522" s="94">
        <f t="shared" si="248"/>
        <v>0.99040238736951114</v>
      </c>
    </row>
    <row r="523" spans="2:35">
      <c r="B523" s="39">
        <f t="shared" si="249"/>
        <v>495</v>
      </c>
      <c r="C523" s="42">
        <f t="shared" si="250"/>
        <v>9.318345323740159</v>
      </c>
      <c r="D523" s="10">
        <f t="shared" si="251"/>
        <v>6.3816546762598634</v>
      </c>
      <c r="E523" s="40">
        <f t="shared" si="252"/>
        <v>33.636690647480272</v>
      </c>
      <c r="F523" s="40">
        <f t="shared" si="253"/>
        <v>46.4</v>
      </c>
      <c r="G523" s="3">
        <f t="shared" si="254"/>
        <v>331.81654676259512</v>
      </c>
      <c r="H523" s="3">
        <f t="shared" si="255"/>
        <v>134.69012151470801</v>
      </c>
      <c r="I523">
        <f t="shared" si="240"/>
        <v>1.3469012151470802E-4</v>
      </c>
      <c r="J523" s="4">
        <f t="shared" si="256"/>
        <v>895.91700354512545</v>
      </c>
      <c r="K523" s="40">
        <f t="shared" si="257"/>
        <v>6.6516905135265789</v>
      </c>
      <c r="L523" s="40">
        <f t="shared" si="241"/>
        <v>0</v>
      </c>
      <c r="M523" s="10">
        <f t="shared" si="258"/>
        <v>6.5336844520863053</v>
      </c>
      <c r="N523" s="10">
        <f t="shared" si="237"/>
        <v>17.20418640980624</v>
      </c>
      <c r="O523" s="10">
        <f t="shared" si="238"/>
        <v>-0.14810000000000001</v>
      </c>
      <c r="P523" s="10">
        <f t="shared" si="259"/>
        <v>13.028943975664342</v>
      </c>
      <c r="Q523" s="42">
        <f t="shared" si="260"/>
        <v>0.74270681614930234</v>
      </c>
      <c r="R523" s="4">
        <f t="shared" si="261"/>
        <v>266219.79178759985</v>
      </c>
      <c r="S523">
        <f t="shared" si="242"/>
        <v>2.6621979178759983E-4</v>
      </c>
      <c r="T523" s="41">
        <f t="shared" si="243"/>
        <v>5.0647357456919042E-4</v>
      </c>
      <c r="U523" s="42">
        <f t="shared" si="262"/>
        <v>0.47521563933045508</v>
      </c>
      <c r="V523" s="42">
        <f t="shared" si="263"/>
        <v>1.0020958255496268</v>
      </c>
      <c r="W523" s="42">
        <f t="shared" si="264"/>
        <v>0.99040132859200758</v>
      </c>
      <c r="X523" s="42">
        <f t="shared" si="265"/>
        <v>1.169449695761926E-2</v>
      </c>
      <c r="Y523" s="42">
        <f t="shared" si="239"/>
        <v>1.0566343158301229E-2</v>
      </c>
      <c r="Z523" s="10">
        <f t="shared" si="266"/>
        <v>20.862575440957656</v>
      </c>
      <c r="AA523">
        <f t="shared" si="244"/>
        <v>6533669.1331070969</v>
      </c>
      <c r="AB523" s="10">
        <f t="shared" si="245"/>
        <v>6.5336691331070966</v>
      </c>
      <c r="AC523" s="10">
        <f t="shared" si="246"/>
        <v>6.4326691331070966</v>
      </c>
      <c r="AD523" s="3">
        <f t="shared" si="247"/>
        <v>932.9469373614354</v>
      </c>
      <c r="AI523" s="94">
        <f t="shared" si="248"/>
        <v>0.99040132859200758</v>
      </c>
    </row>
    <row r="524" spans="2:35">
      <c r="B524" s="39">
        <f t="shared" si="249"/>
        <v>496</v>
      </c>
      <c r="C524" s="42">
        <f t="shared" si="250"/>
        <v>9.3371702637881189</v>
      </c>
      <c r="D524" s="10">
        <f t="shared" si="251"/>
        <v>6.3628297362119035</v>
      </c>
      <c r="E524" s="40">
        <f t="shared" si="252"/>
        <v>33.674340527576192</v>
      </c>
      <c r="F524" s="40">
        <f t="shared" si="253"/>
        <v>46.4</v>
      </c>
      <c r="G524" s="3">
        <f t="shared" si="254"/>
        <v>331.62829736211552</v>
      </c>
      <c r="H524" s="3">
        <f t="shared" si="255"/>
        <v>134.69012151470801</v>
      </c>
      <c r="I524">
        <f t="shared" si="240"/>
        <v>1.3469012151470802E-4</v>
      </c>
      <c r="J524" s="4">
        <f t="shared" si="256"/>
        <v>897.9074006101182</v>
      </c>
      <c r="K524" s="40">
        <f t="shared" si="257"/>
        <v>6.6664681159417301</v>
      </c>
      <c r="L524" s="40">
        <f t="shared" si="241"/>
        <v>0</v>
      </c>
      <c r="M524" s="10">
        <f t="shared" si="258"/>
        <v>6.5336691331070966</v>
      </c>
      <c r="N524" s="10">
        <f t="shared" si="237"/>
        <v>17.20418640980624</v>
      </c>
      <c r="O524" s="10">
        <f t="shared" si="238"/>
        <v>-0.14810000000000001</v>
      </c>
      <c r="P524" s="10">
        <f t="shared" si="259"/>
        <v>13.028948499809493</v>
      </c>
      <c r="Q524" s="42">
        <f t="shared" si="260"/>
        <v>0.74415167104670521</v>
      </c>
      <c r="R524" s="4">
        <f t="shared" si="261"/>
        <v>265408.68538837018</v>
      </c>
      <c r="S524">
        <f t="shared" si="242"/>
        <v>2.6540868538837021E-4</v>
      </c>
      <c r="T524" s="41">
        <f t="shared" si="243"/>
        <v>5.072846809684201E-4</v>
      </c>
      <c r="U524" s="42">
        <f t="shared" si="262"/>
        <v>0.47376777385251018</v>
      </c>
      <c r="V524" s="42">
        <f t="shared" si="263"/>
        <v>1.002083655976417</v>
      </c>
      <c r="W524" s="42">
        <f t="shared" si="264"/>
        <v>0.99039897002188437</v>
      </c>
      <c r="X524" s="42">
        <f t="shared" si="265"/>
        <v>1.1684685954532648E-2</v>
      </c>
      <c r="Y524" s="42">
        <f t="shared" si="239"/>
        <v>1.058322583402725E-2</v>
      </c>
      <c r="Z524" s="10">
        <f t="shared" si="266"/>
        <v>20.862498378274676</v>
      </c>
      <c r="AA524">
        <f t="shared" si="244"/>
        <v>6533645.3719591247</v>
      </c>
      <c r="AB524" s="10">
        <f t="shared" si="245"/>
        <v>6.5336453719591248</v>
      </c>
      <c r="AC524" s="10">
        <f t="shared" si="246"/>
        <v>6.4326453719591248</v>
      </c>
      <c r="AD524" s="3">
        <f t="shared" si="247"/>
        <v>932.94349121959749</v>
      </c>
      <c r="AI524" s="94">
        <f t="shared" si="248"/>
        <v>0.99039897002188437</v>
      </c>
    </row>
    <row r="525" spans="2:35">
      <c r="B525" s="39">
        <f t="shared" si="249"/>
        <v>497</v>
      </c>
      <c r="C525" s="42">
        <f t="shared" si="250"/>
        <v>9.3559952038360787</v>
      </c>
      <c r="D525" s="10">
        <f t="shared" si="251"/>
        <v>6.3440047961639436</v>
      </c>
      <c r="E525" s="40">
        <f t="shared" si="252"/>
        <v>33.711990407672111</v>
      </c>
      <c r="F525" s="40">
        <f t="shared" si="253"/>
        <v>46.4</v>
      </c>
      <c r="G525" s="3">
        <f t="shared" si="254"/>
        <v>331.44004796163591</v>
      </c>
      <c r="H525" s="3">
        <f t="shared" si="255"/>
        <v>134.69012151470801</v>
      </c>
      <c r="I525">
        <f t="shared" si="240"/>
        <v>1.3469012151470802E-4</v>
      </c>
      <c r="J525" s="4">
        <f t="shared" si="256"/>
        <v>899.90002430006473</v>
      </c>
      <c r="K525" s="40">
        <f t="shared" si="257"/>
        <v>6.6812622498213177</v>
      </c>
      <c r="L525" s="40">
        <f t="shared" si="241"/>
        <v>0</v>
      </c>
      <c r="M525" s="10">
        <f t="shared" si="258"/>
        <v>6.5336453719591248</v>
      </c>
      <c r="N525" s="10">
        <f t="shared" si="237"/>
        <v>17.20418640980624</v>
      </c>
      <c r="O525" s="10">
        <f t="shared" si="238"/>
        <v>-0.14810000000000001</v>
      </c>
      <c r="P525" s="10">
        <f t="shared" si="259"/>
        <v>13.028955517199492</v>
      </c>
      <c r="Q525" s="42">
        <f t="shared" si="260"/>
        <v>0.74559652516590991</v>
      </c>
      <c r="R525" s="4">
        <f t="shared" si="261"/>
        <v>264597.59037856746</v>
      </c>
      <c r="S525">
        <f t="shared" si="242"/>
        <v>2.6459759037856747E-4</v>
      </c>
      <c r="T525" s="41">
        <f t="shared" si="243"/>
        <v>5.0809577597822272E-4</v>
      </c>
      <c r="U525" s="42">
        <f t="shared" si="262"/>
        <v>0.47231992870526185</v>
      </c>
      <c r="V525" s="42">
        <f t="shared" si="263"/>
        <v>1.0020701245917318</v>
      </c>
      <c r="W525" s="42">
        <f t="shared" si="264"/>
        <v>0.99039531166234629</v>
      </c>
      <c r="X525" s="42">
        <f t="shared" si="265"/>
        <v>1.1674812929385547E-2</v>
      </c>
      <c r="Y525" s="42">
        <f t="shared" si="239"/>
        <v>1.0600094235579217E-2</v>
      </c>
      <c r="Z525" s="10">
        <f t="shared" si="266"/>
        <v>20.862393935810918</v>
      </c>
      <c r="AA525">
        <f t="shared" si="244"/>
        <v>6533613.1686573466</v>
      </c>
      <c r="AB525" s="10">
        <f t="shared" si="245"/>
        <v>6.5336131686573466</v>
      </c>
      <c r="AC525" s="10">
        <f t="shared" si="246"/>
        <v>6.4326131686573467</v>
      </c>
      <c r="AD525" s="3">
        <f t="shared" si="247"/>
        <v>932.9388206899705</v>
      </c>
      <c r="AI525" s="94">
        <f t="shared" si="248"/>
        <v>0.99039531166234629</v>
      </c>
    </row>
    <row r="526" spans="2:35">
      <c r="B526" s="39">
        <f t="shared" si="249"/>
        <v>498</v>
      </c>
      <c r="C526" s="42">
        <f t="shared" si="250"/>
        <v>9.3748201438840386</v>
      </c>
      <c r="D526" s="10">
        <f t="shared" si="251"/>
        <v>6.3251798561159838</v>
      </c>
      <c r="E526" s="40">
        <f t="shared" si="252"/>
        <v>33.749640287768031</v>
      </c>
      <c r="F526" s="40">
        <f t="shared" si="253"/>
        <v>46.4</v>
      </c>
      <c r="G526" s="3">
        <f t="shared" si="254"/>
        <v>331.25179856115631</v>
      </c>
      <c r="H526" s="3">
        <f t="shared" si="255"/>
        <v>134.69012151470801</v>
      </c>
      <c r="I526">
        <f t="shared" si="240"/>
        <v>1.3469012151470802E-4</v>
      </c>
      <c r="J526" s="4">
        <f t="shared" si="256"/>
        <v>901.89487461496515</v>
      </c>
      <c r="K526" s="40">
        <f t="shared" si="257"/>
        <v>6.6960729151653426</v>
      </c>
      <c r="L526" s="40">
        <f t="shared" si="241"/>
        <v>0</v>
      </c>
      <c r="M526" s="10">
        <f t="shared" si="258"/>
        <v>6.5336131686573466</v>
      </c>
      <c r="N526" s="10">
        <f t="shared" si="237"/>
        <v>17.20418640980624</v>
      </c>
      <c r="O526" s="10">
        <f t="shared" si="238"/>
        <v>-0.14810000000000001</v>
      </c>
      <c r="P526" s="10">
        <f t="shared" si="259"/>
        <v>13.028965027861151</v>
      </c>
      <c r="Q526" s="42">
        <f t="shared" si="260"/>
        <v>0.7470413782304246</v>
      </c>
      <c r="R526" s="4">
        <f t="shared" si="261"/>
        <v>263786.50801567402</v>
      </c>
      <c r="S526">
        <f t="shared" si="242"/>
        <v>2.6378650801567403E-4</v>
      </c>
      <c r="T526" s="41">
        <f t="shared" si="243"/>
        <v>5.0890685834111622E-4</v>
      </c>
      <c r="U526" s="42">
        <f t="shared" si="262"/>
        <v>0.47087210613337893</v>
      </c>
      <c r="V526" s="42">
        <f t="shared" si="263"/>
        <v>1.0020552313872966</v>
      </c>
      <c r="W526" s="42">
        <f t="shared" si="264"/>
        <v>0.99039035351569649</v>
      </c>
      <c r="X526" s="42">
        <f t="shared" si="265"/>
        <v>1.1664877871600088E-2</v>
      </c>
      <c r="Y526" s="42">
        <f t="shared" si="239"/>
        <v>1.0616948270119188E-2</v>
      </c>
      <c r="Z526" s="10">
        <f t="shared" si="266"/>
        <v>20.862262113596302</v>
      </c>
      <c r="AA526">
        <f t="shared" si="244"/>
        <v>6533572.5232109865</v>
      </c>
      <c r="AB526" s="10">
        <f t="shared" si="245"/>
        <v>6.5335725232109869</v>
      </c>
      <c r="AC526" s="10">
        <f t="shared" si="246"/>
        <v>6.4325725232109869</v>
      </c>
      <c r="AD526" s="3">
        <f t="shared" si="247"/>
        <v>932.93292577389218</v>
      </c>
      <c r="AI526" s="94">
        <f t="shared" si="248"/>
        <v>0.99039035351569649</v>
      </c>
    </row>
    <row r="527" spans="2:35">
      <c r="B527" s="39">
        <f t="shared" si="249"/>
        <v>499</v>
      </c>
      <c r="C527" s="42">
        <f t="shared" si="250"/>
        <v>9.3936450839319985</v>
      </c>
      <c r="D527" s="10">
        <f t="shared" si="251"/>
        <v>6.3063549160680239</v>
      </c>
      <c r="E527" s="40">
        <f t="shared" si="252"/>
        <v>33.787290167863951</v>
      </c>
      <c r="F527" s="40">
        <f t="shared" si="253"/>
        <v>46.4</v>
      </c>
      <c r="G527" s="3">
        <f t="shared" si="254"/>
        <v>331.0635491606767</v>
      </c>
      <c r="H527" s="3">
        <f t="shared" si="255"/>
        <v>134.69012151470801</v>
      </c>
      <c r="I527">
        <f t="shared" si="240"/>
        <v>1.3469012151470802E-4</v>
      </c>
      <c r="J527" s="4">
        <f t="shared" si="256"/>
        <v>903.89195155481934</v>
      </c>
      <c r="K527" s="40">
        <f t="shared" si="257"/>
        <v>6.710900111973805</v>
      </c>
      <c r="L527" s="40">
        <f t="shared" si="241"/>
        <v>0</v>
      </c>
      <c r="M527" s="10">
        <f t="shared" si="258"/>
        <v>6.5335725232109869</v>
      </c>
      <c r="N527" s="10">
        <f t="shared" si="237"/>
        <v>17.20418640980624</v>
      </c>
      <c r="O527" s="10">
        <f t="shared" si="238"/>
        <v>-0.14810000000000001</v>
      </c>
      <c r="P527" s="10">
        <f t="shared" si="259"/>
        <v>13.028977031834076</v>
      </c>
      <c r="Q527" s="42">
        <f t="shared" si="260"/>
        <v>0.74848622996375447</v>
      </c>
      <c r="R527" s="4">
        <f t="shared" si="261"/>
        <v>262975.43955717242</v>
      </c>
      <c r="S527">
        <f t="shared" si="242"/>
        <v>2.6297543955717243E-4</v>
      </c>
      <c r="T527" s="41">
        <f t="shared" si="243"/>
        <v>5.0971792679961776E-4</v>
      </c>
      <c r="U527" s="42">
        <f t="shared" si="262"/>
        <v>0.46942430838153065</v>
      </c>
      <c r="V527" s="42">
        <f t="shared" si="263"/>
        <v>1.002038976353389</v>
      </c>
      <c r="W527" s="42">
        <f t="shared" si="264"/>
        <v>0.99038409558335472</v>
      </c>
      <c r="X527" s="42">
        <f t="shared" si="265"/>
        <v>1.1654880770034293E-2</v>
      </c>
      <c r="Y527" s="42">
        <f t="shared" si="239"/>
        <v>1.0633787844801526E-2</v>
      </c>
      <c r="Z527" s="10">
        <f t="shared" si="266"/>
        <v>20.862102911640228</v>
      </c>
      <c r="AA527">
        <f t="shared" si="244"/>
        <v>6533523.4356229436</v>
      </c>
      <c r="AB527" s="10">
        <f t="shared" si="245"/>
        <v>6.5335234356229437</v>
      </c>
      <c r="AC527" s="10">
        <f t="shared" si="246"/>
        <v>6.4325234356229437</v>
      </c>
      <c r="AD527" s="3">
        <f t="shared" si="247"/>
        <v>932.92580647178295</v>
      </c>
      <c r="AI527" s="94">
        <f t="shared" si="248"/>
        <v>0.99038409558335472</v>
      </c>
    </row>
    <row r="528" spans="2:35">
      <c r="B528" s="39">
        <f t="shared" si="249"/>
        <v>500</v>
      </c>
      <c r="C528" s="42">
        <f t="shared" si="250"/>
        <v>9.4124700239799584</v>
      </c>
      <c r="D528" s="10">
        <f t="shared" si="251"/>
        <v>6.287529976020064</v>
      </c>
      <c r="E528" s="40">
        <f t="shared" si="252"/>
        <v>33.824940047959871</v>
      </c>
      <c r="F528" s="40">
        <f t="shared" si="253"/>
        <v>46.4</v>
      </c>
      <c r="G528" s="3">
        <f t="shared" si="254"/>
        <v>330.87529976019709</v>
      </c>
      <c r="H528" s="3">
        <f t="shared" si="255"/>
        <v>134.69012151470801</v>
      </c>
      <c r="I528">
        <f t="shared" si="240"/>
        <v>1.3469012151470802E-4</v>
      </c>
      <c r="J528" s="4">
        <f t="shared" si="256"/>
        <v>905.89125511962732</v>
      </c>
      <c r="K528" s="40">
        <f t="shared" si="257"/>
        <v>6.7257438402467029</v>
      </c>
      <c r="L528" s="40">
        <f t="shared" si="241"/>
        <v>0</v>
      </c>
      <c r="M528" s="10">
        <f t="shared" si="258"/>
        <v>6.5335234356229437</v>
      </c>
      <c r="N528" s="10">
        <f t="shared" si="237"/>
        <v>17.20418640980624</v>
      </c>
      <c r="O528" s="10">
        <f t="shared" si="238"/>
        <v>-0.14810000000000001</v>
      </c>
      <c r="P528" s="10">
        <f t="shared" si="259"/>
        <v>13.028991529170831</v>
      </c>
      <c r="Q528" s="42">
        <f t="shared" si="260"/>
        <v>0.74993108008940024</v>
      </c>
      <c r="R528" s="4">
        <f t="shared" si="261"/>
        <v>262164.38626054506</v>
      </c>
      <c r="S528">
        <f t="shared" si="242"/>
        <v>2.6216438626054504E-4</v>
      </c>
      <c r="T528" s="41">
        <f t="shared" si="243"/>
        <v>5.1052898009624516E-4</v>
      </c>
      <c r="U528" s="42">
        <f t="shared" si="262"/>
        <v>0.46797653769438596</v>
      </c>
      <c r="V528" s="42">
        <f t="shared" si="263"/>
        <v>1.0020213594801848</v>
      </c>
      <c r="W528" s="42">
        <f t="shared" si="264"/>
        <v>0.99037653786576785</v>
      </c>
      <c r="X528" s="42">
        <f t="shared" si="265"/>
        <v>1.1644821614416934E-2</v>
      </c>
      <c r="Y528" s="42">
        <f t="shared" si="239"/>
        <v>1.0650612866774239E-2</v>
      </c>
      <c r="Z528" s="10">
        <f t="shared" si="266"/>
        <v>20.861916329933671</v>
      </c>
      <c r="AA528">
        <f t="shared" si="244"/>
        <v>6533465.905890434</v>
      </c>
      <c r="AB528" s="10">
        <f t="shared" si="245"/>
        <v>6.5334659058904343</v>
      </c>
      <c r="AC528" s="10">
        <f t="shared" si="246"/>
        <v>6.4324659058904343</v>
      </c>
      <c r="AD528" s="3">
        <f t="shared" si="247"/>
        <v>932.91746278323922</v>
      </c>
      <c r="AI528" s="94">
        <f t="shared" si="248"/>
        <v>0.99037653786576785</v>
      </c>
    </row>
    <row r="529" spans="2:35">
      <c r="B529" s="39">
        <f t="shared" si="249"/>
        <v>501</v>
      </c>
      <c r="C529" s="42">
        <f t="shared" si="250"/>
        <v>9.4312949640279182</v>
      </c>
      <c r="D529" s="10">
        <f t="shared" si="251"/>
        <v>6.2687050359721042</v>
      </c>
      <c r="E529" s="40">
        <f t="shared" si="252"/>
        <v>33.86258992805579</v>
      </c>
      <c r="F529" s="40">
        <f t="shared" si="253"/>
        <v>46.4</v>
      </c>
      <c r="G529" s="3">
        <f t="shared" si="254"/>
        <v>330.68705035971749</v>
      </c>
      <c r="H529" s="3">
        <f t="shared" si="255"/>
        <v>134.69012151470801</v>
      </c>
      <c r="I529">
        <f t="shared" si="240"/>
        <v>1.3469012151470802E-4</v>
      </c>
      <c r="J529" s="4">
        <f t="shared" si="256"/>
        <v>907.89278530938907</v>
      </c>
      <c r="K529" s="40">
        <f t="shared" si="257"/>
        <v>6.7406040999840373</v>
      </c>
      <c r="L529" s="40">
        <f t="shared" si="241"/>
        <v>0</v>
      </c>
      <c r="M529" s="10">
        <f t="shared" si="258"/>
        <v>6.5334659058904343</v>
      </c>
      <c r="N529" s="10">
        <f t="shared" si="237"/>
        <v>17.20418640980624</v>
      </c>
      <c r="O529" s="10">
        <f t="shared" si="238"/>
        <v>-0.14810000000000001</v>
      </c>
      <c r="P529" s="10">
        <f t="shared" si="259"/>
        <v>13.029008519936761</v>
      </c>
      <c r="Q529" s="42">
        <f t="shared" si="260"/>
        <v>0.75137592833085731</v>
      </c>
      <c r="R529" s="4">
        <f t="shared" si="261"/>
        <v>261353.34938327438</v>
      </c>
      <c r="S529">
        <f t="shared" si="242"/>
        <v>2.613533493832744E-4</v>
      </c>
      <c r="T529" s="41">
        <f t="shared" si="243"/>
        <v>5.1134001697351579E-4</v>
      </c>
      <c r="U529" s="42">
        <f t="shared" si="262"/>
        <v>0.46652879631661398</v>
      </c>
      <c r="V529" s="42">
        <f t="shared" si="263"/>
        <v>1.0020023807566045</v>
      </c>
      <c r="W529" s="42">
        <f t="shared" si="264"/>
        <v>0.99036768036250689</v>
      </c>
      <c r="X529" s="42">
        <f t="shared" si="265"/>
        <v>1.1634700394097641E-2</v>
      </c>
      <c r="Y529" s="42">
        <f t="shared" si="239"/>
        <v>1.0667423243178532E-2</v>
      </c>
      <c r="Z529" s="10">
        <f t="shared" si="266"/>
        <v>20.861702368447798</v>
      </c>
      <c r="AA529">
        <f t="shared" si="244"/>
        <v>6533399.9340045685</v>
      </c>
      <c r="AB529" s="10">
        <f t="shared" si="245"/>
        <v>6.5333999340045681</v>
      </c>
      <c r="AC529" s="10">
        <f t="shared" si="246"/>
        <v>6.4323999340045681</v>
      </c>
      <c r="AD529" s="3">
        <f t="shared" si="247"/>
        <v>932.90789470697155</v>
      </c>
      <c r="AI529" s="94">
        <f t="shared" si="248"/>
        <v>0.99036768036250689</v>
      </c>
    </row>
    <row r="530" spans="2:35">
      <c r="B530" s="39">
        <f t="shared" si="249"/>
        <v>502</v>
      </c>
      <c r="C530" s="42">
        <f t="shared" si="250"/>
        <v>9.4501199040758781</v>
      </c>
      <c r="D530" s="10">
        <f t="shared" si="251"/>
        <v>6.2498800959241443</v>
      </c>
      <c r="E530" s="40">
        <f t="shared" si="252"/>
        <v>33.90023980815171</v>
      </c>
      <c r="F530" s="40">
        <f t="shared" si="253"/>
        <v>46.4</v>
      </c>
      <c r="G530" s="3">
        <f t="shared" si="254"/>
        <v>330.49880095923788</v>
      </c>
      <c r="H530" s="3">
        <f t="shared" si="255"/>
        <v>134.69012151470801</v>
      </c>
      <c r="I530">
        <f t="shared" si="240"/>
        <v>1.3469012151470802E-4</v>
      </c>
      <c r="J530" s="4">
        <f t="shared" si="256"/>
        <v>909.89654212410471</v>
      </c>
      <c r="K530" s="40">
        <f t="shared" si="257"/>
        <v>6.75548089118581</v>
      </c>
      <c r="L530" s="40">
        <f t="shared" si="241"/>
        <v>0</v>
      </c>
      <c r="M530" s="10">
        <f t="shared" si="258"/>
        <v>6.5333999340045681</v>
      </c>
      <c r="N530" s="10">
        <f t="shared" si="237"/>
        <v>17.20418640980624</v>
      </c>
      <c r="O530" s="10">
        <f t="shared" si="238"/>
        <v>-0.14810000000000001</v>
      </c>
      <c r="P530" s="10">
        <f t="shared" si="259"/>
        <v>13.029028004210112</v>
      </c>
      <c r="Q530" s="42">
        <f t="shared" si="260"/>
        <v>0.75282077441161466</v>
      </c>
      <c r="R530" s="4">
        <f t="shared" si="261"/>
        <v>260542.33018284279</v>
      </c>
      <c r="S530">
        <f t="shared" si="242"/>
        <v>2.6054233018284282E-4</v>
      </c>
      <c r="T530" s="41">
        <f t="shared" si="243"/>
        <v>5.1215103617394749E-4</v>
      </c>
      <c r="U530" s="42">
        <f t="shared" si="262"/>
        <v>0.46508108649288349</v>
      </c>
      <c r="V530" s="42">
        <f t="shared" si="263"/>
        <v>1.0019820401711206</v>
      </c>
      <c r="W530" s="42">
        <f t="shared" si="264"/>
        <v>0.99035752307220337</v>
      </c>
      <c r="X530" s="42">
        <f t="shared" si="265"/>
        <v>1.1624517098917209E-2</v>
      </c>
      <c r="Y530" s="42">
        <f t="shared" si="239"/>
        <v>1.0684218881149598E-2</v>
      </c>
      <c r="Z530" s="10">
        <f t="shared" si="266"/>
        <v>20.861461027134972</v>
      </c>
      <c r="AA530">
        <f t="shared" si="244"/>
        <v>6533325.519950659</v>
      </c>
      <c r="AB530" s="10">
        <f t="shared" si="245"/>
        <v>6.533325519950659</v>
      </c>
      <c r="AC530" s="10">
        <f t="shared" si="246"/>
        <v>6.432325519950659</v>
      </c>
      <c r="AD530" s="3">
        <f t="shared" si="247"/>
        <v>932.89710224084979</v>
      </c>
      <c r="AI530" s="94">
        <f t="shared" si="248"/>
        <v>0.99035752307220337</v>
      </c>
    </row>
    <row r="531" spans="2:35">
      <c r="B531" s="39">
        <f t="shared" si="249"/>
        <v>503</v>
      </c>
      <c r="C531" s="42">
        <f t="shared" si="250"/>
        <v>9.468944844123838</v>
      </c>
      <c r="D531" s="10">
        <f t="shared" si="251"/>
        <v>6.2310551558761844</v>
      </c>
      <c r="E531" s="40">
        <f t="shared" si="252"/>
        <v>33.93788968824763</v>
      </c>
      <c r="F531" s="40">
        <f t="shared" si="253"/>
        <v>46.4</v>
      </c>
      <c r="G531" s="3">
        <f t="shared" si="254"/>
        <v>330.31055155875828</v>
      </c>
      <c r="H531" s="3">
        <f t="shared" si="255"/>
        <v>134.69012151470801</v>
      </c>
      <c r="I531">
        <f t="shared" si="240"/>
        <v>1.3469012151470802E-4</v>
      </c>
      <c r="J531" s="4">
        <f t="shared" si="256"/>
        <v>911.90252556377413</v>
      </c>
      <c r="K531" s="40">
        <f t="shared" si="257"/>
        <v>6.7703742138520191</v>
      </c>
      <c r="L531" s="40">
        <f t="shared" si="241"/>
        <v>0</v>
      </c>
      <c r="M531" s="10">
        <f t="shared" si="258"/>
        <v>6.533325519950659</v>
      </c>
      <c r="N531" s="10">
        <f t="shared" si="237"/>
        <v>17.20418640980624</v>
      </c>
      <c r="O531" s="10">
        <f t="shared" si="238"/>
        <v>-0.14810000000000001</v>
      </c>
      <c r="P531" s="10">
        <f t="shared" si="259"/>
        <v>13.029049982081943</v>
      </c>
      <c r="Q531" s="42">
        <f t="shared" si="260"/>
        <v>0.75426561805515346</v>
      </c>
      <c r="R531" s="4">
        <f t="shared" si="261"/>
        <v>259731.32991673276</v>
      </c>
      <c r="S531">
        <f t="shared" si="242"/>
        <v>2.5973132991673274E-4</v>
      </c>
      <c r="T531" s="41">
        <f t="shared" si="243"/>
        <v>5.1296203644005751E-4</v>
      </c>
      <c r="U531" s="42">
        <f t="shared" si="262"/>
        <v>0.46363341046786383</v>
      </c>
      <c r="V531" s="42">
        <f t="shared" si="263"/>
        <v>1.0019603377109496</v>
      </c>
      <c r="W531" s="42">
        <f t="shared" si="264"/>
        <v>0.99034606599259567</v>
      </c>
      <c r="X531" s="42">
        <f t="shared" si="265"/>
        <v>1.1614271718353941E-2</v>
      </c>
      <c r="Y531" s="42">
        <f t="shared" si="239"/>
        <v>1.0700999687816194E-2</v>
      </c>
      <c r="Z531" s="10">
        <f t="shared" si="266"/>
        <v>20.861192305927432</v>
      </c>
      <c r="AA531">
        <f t="shared" si="244"/>
        <v>6533242.6637078123</v>
      </c>
      <c r="AB531" s="10">
        <f t="shared" si="245"/>
        <v>6.5332426637078127</v>
      </c>
      <c r="AC531" s="10">
        <f t="shared" si="246"/>
        <v>6.4322426637078127</v>
      </c>
      <c r="AD531" s="3">
        <f t="shared" si="247"/>
        <v>932.88508538184374</v>
      </c>
      <c r="AI531" s="94">
        <f t="shared" si="248"/>
        <v>0.99034606599259567</v>
      </c>
    </row>
    <row r="532" spans="2:35">
      <c r="B532" s="39">
        <f t="shared" si="249"/>
        <v>504</v>
      </c>
      <c r="C532" s="42">
        <f t="shared" si="250"/>
        <v>9.4877697841717978</v>
      </c>
      <c r="D532" s="10">
        <f t="shared" si="251"/>
        <v>6.2122302158282245</v>
      </c>
      <c r="E532" s="40">
        <f t="shared" si="252"/>
        <v>33.975539568343549</v>
      </c>
      <c r="F532" s="40">
        <f t="shared" si="253"/>
        <v>46.4</v>
      </c>
      <c r="G532" s="3">
        <f t="shared" si="254"/>
        <v>330.12230215827867</v>
      </c>
      <c r="H532" s="3">
        <f t="shared" si="255"/>
        <v>134.69012151470801</v>
      </c>
      <c r="I532">
        <f t="shared" si="240"/>
        <v>1.3469012151470802E-4</v>
      </c>
      <c r="J532" s="4">
        <f t="shared" si="256"/>
        <v>913.91073562839722</v>
      </c>
      <c r="K532" s="40">
        <f t="shared" si="257"/>
        <v>6.7852840679826629</v>
      </c>
      <c r="L532" s="40">
        <f t="shared" si="241"/>
        <v>0</v>
      </c>
      <c r="M532" s="10">
        <f t="shared" si="258"/>
        <v>6.5332426637078127</v>
      </c>
      <c r="N532" s="10">
        <f t="shared" si="237"/>
        <v>17.20418640980624</v>
      </c>
      <c r="O532" s="10">
        <f t="shared" si="238"/>
        <v>-0.14810000000000001</v>
      </c>
      <c r="P532" s="10">
        <f t="shared" si="259"/>
        <v>13.029074453656248</v>
      </c>
      <c r="Q532" s="42">
        <f t="shared" si="260"/>
        <v>0.75571045898494627</v>
      </c>
      <c r="R532" s="4">
        <f t="shared" si="261"/>
        <v>258920.34984242675</v>
      </c>
      <c r="S532">
        <f t="shared" si="242"/>
        <v>2.5892034984242672E-4</v>
      </c>
      <c r="T532" s="41">
        <f t="shared" si="243"/>
        <v>5.1377301651436358E-4</v>
      </c>
      <c r="U532" s="42">
        <f t="shared" si="262"/>
        <v>0.46218577048622383</v>
      </c>
      <c r="V532" s="42">
        <f t="shared" si="263"/>
        <v>1.0019372733630909</v>
      </c>
      <c r="W532" s="42">
        <f t="shared" si="264"/>
        <v>0.99033330912046735</v>
      </c>
      <c r="X532" s="42">
        <f t="shared" si="265"/>
        <v>1.1603964242623555E-2</v>
      </c>
      <c r="Y532" s="42">
        <f t="shared" si="239"/>
        <v>1.0717765570301789E-2</v>
      </c>
      <c r="Z532" s="10">
        <f t="shared" si="266"/>
        <v>20.860896204738989</v>
      </c>
      <c r="AA532">
        <f t="shared" si="244"/>
        <v>6533151.3652494522</v>
      </c>
      <c r="AB532" s="10">
        <f t="shared" si="245"/>
        <v>6.5331513652494522</v>
      </c>
      <c r="AC532" s="10">
        <f t="shared" si="246"/>
        <v>6.4321513652494522</v>
      </c>
      <c r="AD532" s="3">
        <f t="shared" si="247"/>
        <v>932.87184412609895</v>
      </c>
      <c r="AI532" s="94">
        <f t="shared" si="248"/>
        <v>0.99033330912046735</v>
      </c>
    </row>
    <row r="533" spans="2:35">
      <c r="B533" s="39">
        <f t="shared" si="249"/>
        <v>505</v>
      </c>
      <c r="C533" s="42">
        <f t="shared" si="250"/>
        <v>9.5065947242197577</v>
      </c>
      <c r="D533" s="10">
        <f t="shared" si="251"/>
        <v>6.1934052757802647</v>
      </c>
      <c r="E533" s="40">
        <f t="shared" si="252"/>
        <v>34.013189448439469</v>
      </c>
      <c r="F533" s="40">
        <f t="shared" si="253"/>
        <v>46.4</v>
      </c>
      <c r="G533" s="3">
        <f t="shared" si="254"/>
        <v>329.93405275779907</v>
      </c>
      <c r="H533" s="3">
        <f t="shared" si="255"/>
        <v>134.69012151470801</v>
      </c>
      <c r="I533">
        <f t="shared" si="240"/>
        <v>1.3469012151470802E-4</v>
      </c>
      <c r="J533" s="4">
        <f t="shared" si="256"/>
        <v>915.9211723179742</v>
      </c>
      <c r="K533" s="40">
        <f t="shared" si="257"/>
        <v>6.800210453577745</v>
      </c>
      <c r="L533" s="40">
        <f t="shared" si="241"/>
        <v>0</v>
      </c>
      <c r="M533" s="10">
        <f t="shared" si="258"/>
        <v>6.5331513652494522</v>
      </c>
      <c r="N533" s="10">
        <f t="shared" si="237"/>
        <v>17.20418640980624</v>
      </c>
      <c r="O533" s="10">
        <f t="shared" si="238"/>
        <v>-0.14810000000000001</v>
      </c>
      <c r="P533" s="10">
        <f t="shared" si="259"/>
        <v>13.0291014190498</v>
      </c>
      <c r="Q533" s="42">
        <f t="shared" si="260"/>
        <v>0.75715529692445571</v>
      </c>
      <c r="R533" s="4">
        <f t="shared" si="261"/>
        <v>258109.39121740713</v>
      </c>
      <c r="S533">
        <f t="shared" si="242"/>
        <v>2.5810939121740712E-4</v>
      </c>
      <c r="T533" s="41">
        <f t="shared" si="243"/>
        <v>5.1458397513938318E-4</v>
      </c>
      <c r="U533" s="42">
        <f t="shared" si="262"/>
        <v>0.46073816879263257</v>
      </c>
      <c r="V533" s="42">
        <f t="shared" si="263"/>
        <v>1.0019128471133254</v>
      </c>
      <c r="W533" s="42">
        <f t="shared" si="264"/>
        <v>0.99031925245172636</v>
      </c>
      <c r="X533" s="42">
        <f t="shared" si="265"/>
        <v>1.1593594661599038E-2</v>
      </c>
      <c r="Y533" s="42">
        <f t="shared" si="239"/>
        <v>1.0734516435724161E-2</v>
      </c>
      <c r="Z533" s="10">
        <f t="shared" si="266"/>
        <v>20.860572723463743</v>
      </c>
      <c r="AA533">
        <f t="shared" si="244"/>
        <v>6533051.6245429274</v>
      </c>
      <c r="AB533" s="10">
        <f t="shared" si="245"/>
        <v>6.5330516245429271</v>
      </c>
      <c r="AC533" s="10">
        <f t="shared" si="246"/>
        <v>6.4320516245429271</v>
      </c>
      <c r="AD533" s="3">
        <f t="shared" si="247"/>
        <v>932.85737846887992</v>
      </c>
      <c r="AI533" s="94">
        <f t="shared" si="248"/>
        <v>0.99031925245172636</v>
      </c>
    </row>
    <row r="534" spans="2:35">
      <c r="B534" s="39">
        <f t="shared" si="249"/>
        <v>506</v>
      </c>
      <c r="C534" s="42">
        <f t="shared" si="250"/>
        <v>9.5254196642677176</v>
      </c>
      <c r="D534" s="10">
        <f t="shared" si="251"/>
        <v>6.1745803357323048</v>
      </c>
      <c r="E534" s="40">
        <f t="shared" si="252"/>
        <v>34.050839328535389</v>
      </c>
      <c r="F534" s="40">
        <f t="shared" si="253"/>
        <v>46.4</v>
      </c>
      <c r="G534" s="3">
        <f t="shared" si="254"/>
        <v>329.74580335731946</v>
      </c>
      <c r="H534" s="3">
        <f t="shared" si="255"/>
        <v>134.69012151470801</v>
      </c>
      <c r="I534">
        <f t="shared" si="240"/>
        <v>1.3469012151470802E-4</v>
      </c>
      <c r="J534" s="4">
        <f t="shared" si="256"/>
        <v>917.93383563250507</v>
      </c>
      <c r="K534" s="40">
        <f t="shared" si="257"/>
        <v>6.8151533706372645</v>
      </c>
      <c r="L534" s="40">
        <f t="shared" si="241"/>
        <v>0</v>
      </c>
      <c r="M534" s="10">
        <f t="shared" si="258"/>
        <v>6.5330516245429271</v>
      </c>
      <c r="N534" s="10">
        <f t="shared" si="237"/>
        <v>17.20418640980624</v>
      </c>
      <c r="O534" s="10">
        <f t="shared" si="238"/>
        <v>-0.14810000000000001</v>
      </c>
      <c r="P534" s="10">
        <f t="shared" si="259"/>
        <v>13.029130878392275</v>
      </c>
      <c r="Q534" s="42">
        <f t="shared" si="260"/>
        <v>0.75860013159713369</v>
      </c>
      <c r="R534" s="4">
        <f t="shared" si="261"/>
        <v>257298.45529915637</v>
      </c>
      <c r="S534">
        <f t="shared" si="242"/>
        <v>2.5729845529915638E-4</v>
      </c>
      <c r="T534" s="41">
        <f t="shared" si="243"/>
        <v>5.1539491105763381E-4</v>
      </c>
      <c r="U534" s="42">
        <f t="shared" si="262"/>
        <v>0.45929060763175905</v>
      </c>
      <c r="V534" s="42">
        <f t="shared" si="263"/>
        <v>1.0018870589466784</v>
      </c>
      <c r="W534" s="42">
        <f t="shared" si="264"/>
        <v>0.99030389598134561</v>
      </c>
      <c r="X534" s="42">
        <f t="shared" si="265"/>
        <v>1.1583162965332794E-2</v>
      </c>
      <c r="Y534" s="42">
        <f t="shared" si="239"/>
        <v>1.0751252191195753E-2</v>
      </c>
      <c r="Z534" s="10">
        <f t="shared" si="266"/>
        <v>20.860221861976243</v>
      </c>
      <c r="AA534">
        <f t="shared" si="244"/>
        <v>6532943.4415495563</v>
      </c>
      <c r="AB534" s="10">
        <f t="shared" si="245"/>
        <v>6.5329434415495564</v>
      </c>
      <c r="AC534" s="10">
        <f t="shared" si="246"/>
        <v>6.4319434415495564</v>
      </c>
      <c r="AD534" s="3">
        <f t="shared" si="247"/>
        <v>932.84168840457664</v>
      </c>
      <c r="AI534" s="94">
        <f t="shared" si="248"/>
        <v>0.99030389598134561</v>
      </c>
    </row>
    <row r="535" spans="2:35">
      <c r="B535" s="39">
        <f t="shared" si="249"/>
        <v>507</v>
      </c>
      <c r="C535" s="42">
        <f t="shared" si="250"/>
        <v>9.5442446043156774</v>
      </c>
      <c r="D535" s="10">
        <f t="shared" si="251"/>
        <v>6.1557553956843449</v>
      </c>
      <c r="E535" s="40">
        <f t="shared" si="252"/>
        <v>34.088489208631309</v>
      </c>
      <c r="F535" s="40">
        <f t="shared" si="253"/>
        <v>46.4</v>
      </c>
      <c r="G535" s="3">
        <f t="shared" si="254"/>
        <v>329.55755395683985</v>
      </c>
      <c r="H535" s="3">
        <f t="shared" si="255"/>
        <v>134.69012151470801</v>
      </c>
      <c r="I535">
        <f t="shared" si="240"/>
        <v>1.3469012151470802E-4</v>
      </c>
      <c r="J535" s="4">
        <f t="shared" si="256"/>
        <v>919.94872557198948</v>
      </c>
      <c r="K535" s="40">
        <f t="shared" si="257"/>
        <v>6.8301128191612186</v>
      </c>
      <c r="L535" s="40">
        <f t="shared" si="241"/>
        <v>0</v>
      </c>
      <c r="M535" s="10">
        <f t="shared" si="258"/>
        <v>6.5329434415495564</v>
      </c>
      <c r="N535" s="10">
        <f t="shared" si="237"/>
        <v>17.20418640980624</v>
      </c>
      <c r="O535" s="10">
        <f t="shared" si="238"/>
        <v>-0.14810000000000001</v>
      </c>
      <c r="P535" s="10">
        <f t="shared" si="259"/>
        <v>13.029162831826225</v>
      </c>
      <c r="Q535" s="42">
        <f t="shared" si="260"/>
        <v>0.76004496272641975</v>
      </c>
      <c r="R535" s="4">
        <f t="shared" si="261"/>
        <v>256487.54334515697</v>
      </c>
      <c r="S535">
        <f t="shared" si="242"/>
        <v>2.5648754334515697E-4</v>
      </c>
      <c r="T535" s="41">
        <f t="shared" si="243"/>
        <v>5.1620582301163329E-4</v>
      </c>
      <c r="U535" s="42">
        <f t="shared" si="262"/>
        <v>0.45784308924827249</v>
      </c>
      <c r="V535" s="42">
        <f t="shared" si="263"/>
        <v>1.0018599088474949</v>
      </c>
      <c r="W535" s="42">
        <f t="shared" si="264"/>
        <v>0.99028723970336985</v>
      </c>
      <c r="X535" s="42">
        <f t="shared" si="265"/>
        <v>1.1572669144125025E-2</v>
      </c>
      <c r="Y535" s="42">
        <f t="shared" si="239"/>
        <v>1.0767972743824112E-2</v>
      </c>
      <c r="Z535" s="10">
        <f t="shared" si="266"/>
        <v>20.859843620131816</v>
      </c>
      <c r="AA535">
        <f t="shared" si="244"/>
        <v>6532826.8162247306</v>
      </c>
      <c r="AB535" s="10">
        <f t="shared" si="245"/>
        <v>6.5328268162247305</v>
      </c>
      <c r="AC535" s="10">
        <f t="shared" si="246"/>
        <v>6.4318268162247305</v>
      </c>
      <c r="AD535" s="3">
        <f t="shared" si="247"/>
        <v>932.82477392671944</v>
      </c>
      <c r="AI535" s="94">
        <f t="shared" si="248"/>
        <v>0.99028723970336985</v>
      </c>
    </row>
    <row r="536" spans="2:35">
      <c r="B536" s="39">
        <f t="shared" si="249"/>
        <v>508</v>
      </c>
      <c r="C536" s="42">
        <f t="shared" si="250"/>
        <v>9.5630695443636373</v>
      </c>
      <c r="D536" s="10">
        <f t="shared" si="251"/>
        <v>6.1369304556363851</v>
      </c>
      <c r="E536" s="40">
        <f t="shared" si="252"/>
        <v>34.126139088727228</v>
      </c>
      <c r="F536" s="40">
        <f t="shared" si="253"/>
        <v>46.4</v>
      </c>
      <c r="G536" s="3">
        <f t="shared" si="254"/>
        <v>329.36930455636025</v>
      </c>
      <c r="H536" s="3">
        <f t="shared" si="255"/>
        <v>134.69012151470801</v>
      </c>
      <c r="I536">
        <f t="shared" si="240"/>
        <v>1.3469012151470802E-4</v>
      </c>
      <c r="J536" s="4">
        <f t="shared" si="256"/>
        <v>921.96584213642791</v>
      </c>
      <c r="K536" s="40">
        <f t="shared" si="257"/>
        <v>6.8450887991496119</v>
      </c>
      <c r="L536" s="40">
        <f t="shared" si="241"/>
        <v>0</v>
      </c>
      <c r="M536" s="10">
        <f t="shared" si="258"/>
        <v>6.5328268162247305</v>
      </c>
      <c r="N536" s="10">
        <f t="shared" si="237"/>
        <v>17.20418640980624</v>
      </c>
      <c r="O536" s="10">
        <f t="shared" si="238"/>
        <v>-0.14810000000000001</v>
      </c>
      <c r="P536" s="10">
        <f t="shared" si="259"/>
        <v>13.029197279507075</v>
      </c>
      <c r="Q536" s="42">
        <f t="shared" si="260"/>
        <v>0.76148979003574058</v>
      </c>
      <c r="R536" s="4">
        <f t="shared" si="261"/>
        <v>255676.65661289124</v>
      </c>
      <c r="S536">
        <f t="shared" si="242"/>
        <v>2.5567665661289121E-4</v>
      </c>
      <c r="T536" s="41">
        <f t="shared" si="243"/>
        <v>5.1701670974389899E-4</v>
      </c>
      <c r="U536" s="42">
        <f t="shared" si="262"/>
        <v>0.45639561588684147</v>
      </c>
      <c r="V536" s="42">
        <f t="shared" si="263"/>
        <v>1.0018313967995551</v>
      </c>
      <c r="W536" s="42">
        <f t="shared" si="264"/>
        <v>0.99026928361093025</v>
      </c>
      <c r="X536" s="42">
        <f t="shared" si="265"/>
        <v>1.1562113188624878E-2</v>
      </c>
      <c r="Y536" s="42">
        <f t="shared" si="239"/>
        <v>1.0784678000712497E-2</v>
      </c>
      <c r="Z536" s="10">
        <f t="shared" si="266"/>
        <v>20.859437997767266</v>
      </c>
      <c r="AA536">
        <f t="shared" si="244"/>
        <v>6532701.7485181317</v>
      </c>
      <c r="AB536" s="10">
        <f t="shared" si="245"/>
        <v>6.5327017485181313</v>
      </c>
      <c r="AC536" s="10">
        <f t="shared" si="246"/>
        <v>6.4317017485181314</v>
      </c>
      <c r="AD536" s="3">
        <f t="shared" si="247"/>
        <v>932.80663502801042</v>
      </c>
      <c r="AI536" s="94">
        <f t="shared" si="248"/>
        <v>0.99026928361093025</v>
      </c>
    </row>
    <row r="537" spans="2:35">
      <c r="B537" s="39">
        <f t="shared" si="249"/>
        <v>509</v>
      </c>
      <c r="C537" s="42">
        <f t="shared" si="250"/>
        <v>9.5818944844115972</v>
      </c>
      <c r="D537" s="10">
        <f t="shared" si="251"/>
        <v>6.1181055155884252</v>
      </c>
      <c r="E537" s="40">
        <f t="shared" si="252"/>
        <v>34.163788968823148</v>
      </c>
      <c r="F537" s="40">
        <f t="shared" si="253"/>
        <v>46.4</v>
      </c>
      <c r="G537" s="3">
        <f t="shared" si="254"/>
        <v>329.18105515588064</v>
      </c>
      <c r="H537" s="3">
        <f t="shared" si="255"/>
        <v>134.69012151470801</v>
      </c>
      <c r="I537">
        <f t="shared" si="240"/>
        <v>1.3469012151470802E-4</v>
      </c>
      <c r="J537" s="4">
        <f t="shared" si="256"/>
        <v>923.98518532582011</v>
      </c>
      <c r="K537" s="40">
        <f t="shared" si="257"/>
        <v>6.8600813106024408</v>
      </c>
      <c r="L537" s="40">
        <f t="shared" si="241"/>
        <v>0</v>
      </c>
      <c r="M537" s="10">
        <f t="shared" si="258"/>
        <v>6.5327017485181313</v>
      </c>
      <c r="N537" s="10">
        <f t="shared" si="237"/>
        <v>17.20418640980624</v>
      </c>
      <c r="O537" s="10">
        <f t="shared" si="238"/>
        <v>-0.14810000000000001</v>
      </c>
      <c r="P537" s="10">
        <f t="shared" si="259"/>
        <v>13.029234221603046</v>
      </c>
      <c r="Q537" s="42">
        <f t="shared" si="260"/>
        <v>0.76293461324850831</v>
      </c>
      <c r="R537" s="4">
        <f t="shared" si="261"/>
        <v>254865.79635984171</v>
      </c>
      <c r="S537">
        <f t="shared" si="242"/>
        <v>2.5486579635984174E-4</v>
      </c>
      <c r="T537" s="41">
        <f t="shared" si="243"/>
        <v>5.1782756999694851E-4</v>
      </c>
      <c r="U537" s="42">
        <f t="shared" si="262"/>
        <v>0.45494818979213542</v>
      </c>
      <c r="V537" s="42">
        <f t="shared" si="263"/>
        <v>1.0018015227851524</v>
      </c>
      <c r="W537" s="42">
        <f t="shared" si="264"/>
        <v>0.99025002769628034</v>
      </c>
      <c r="X537" s="42">
        <f t="shared" si="265"/>
        <v>1.1551495088872099E-2</v>
      </c>
      <c r="Y537" s="42">
        <f t="shared" si="239"/>
        <v>1.0801367868959072E-2</v>
      </c>
      <c r="Z537" s="10">
        <f t="shared" si="266"/>
        <v>20.859004994698761</v>
      </c>
      <c r="AA537">
        <f t="shared" si="244"/>
        <v>6532568.2383730784</v>
      </c>
      <c r="AB537" s="10">
        <f t="shared" si="245"/>
        <v>6.5325682383730781</v>
      </c>
      <c r="AC537" s="10">
        <f t="shared" si="246"/>
        <v>6.4315682383730781</v>
      </c>
      <c r="AD537" s="3">
        <f t="shared" si="247"/>
        <v>932.78727170022887</v>
      </c>
      <c r="AI537" s="94">
        <f t="shared" si="248"/>
        <v>0.99025002769628034</v>
      </c>
    </row>
    <row r="538" spans="2:35">
      <c r="B538" s="39">
        <f t="shared" si="249"/>
        <v>510</v>
      </c>
      <c r="C538" s="42">
        <f t="shared" si="250"/>
        <v>9.6007194244595571</v>
      </c>
      <c r="D538" s="10">
        <f t="shared" si="251"/>
        <v>6.0992805755404653</v>
      </c>
      <c r="E538" s="40">
        <f t="shared" si="252"/>
        <v>34.201438848919068</v>
      </c>
      <c r="F538" s="40">
        <f t="shared" si="253"/>
        <v>46.4</v>
      </c>
      <c r="G538" s="3">
        <f t="shared" si="254"/>
        <v>328.99280575540104</v>
      </c>
      <c r="H538" s="3">
        <f t="shared" si="255"/>
        <v>134.69012151470801</v>
      </c>
      <c r="I538">
        <f t="shared" si="240"/>
        <v>1.3469012151470802E-4</v>
      </c>
      <c r="J538" s="4">
        <f t="shared" si="256"/>
        <v>926.00675514016609</v>
      </c>
      <c r="K538" s="40">
        <f t="shared" si="257"/>
        <v>6.8750903535197061</v>
      </c>
      <c r="L538" s="40">
        <f t="shared" si="241"/>
        <v>0</v>
      </c>
      <c r="M538" s="10">
        <f t="shared" si="258"/>
        <v>6.5325682383730781</v>
      </c>
      <c r="N538" s="10">
        <f t="shared" si="237"/>
        <v>17.20418640980624</v>
      </c>
      <c r="O538" s="10">
        <f t="shared" si="238"/>
        <v>-0.14810000000000001</v>
      </c>
      <c r="P538" s="10">
        <f t="shared" si="259"/>
        <v>13.029273658295343</v>
      </c>
      <c r="Q538" s="42">
        <f t="shared" si="260"/>
        <v>0.76437943208811987</v>
      </c>
      <c r="R538" s="4">
        <f t="shared" si="261"/>
        <v>254054.96384349078</v>
      </c>
      <c r="S538">
        <f t="shared" si="242"/>
        <v>2.5405496384349078E-4</v>
      </c>
      <c r="T538" s="41">
        <f t="shared" si="243"/>
        <v>5.1863840251329947E-4</v>
      </c>
      <c r="U538" s="42">
        <f t="shared" si="262"/>
        <v>0.45350081320882318</v>
      </c>
      <c r="V538" s="42">
        <f t="shared" si="263"/>
        <v>1.0017702867865139</v>
      </c>
      <c r="W538" s="42">
        <f t="shared" si="264"/>
        <v>0.99022947195069289</v>
      </c>
      <c r="X538" s="42">
        <f t="shared" si="265"/>
        <v>1.1540814835821034E-2</v>
      </c>
      <c r="Y538" s="42">
        <f t="shared" si="239"/>
        <v>1.0818042255658335E-2</v>
      </c>
      <c r="Z538" s="10">
        <f t="shared" si="266"/>
        <v>20.858544610724092</v>
      </c>
      <c r="AA538">
        <f t="shared" si="244"/>
        <v>6532426.2857272215</v>
      </c>
      <c r="AB538" s="10">
        <f t="shared" si="245"/>
        <v>6.5324262857272215</v>
      </c>
      <c r="AC538" s="10">
        <f t="shared" si="246"/>
        <v>6.4314262857272215</v>
      </c>
      <c r="AD538" s="3">
        <f t="shared" si="247"/>
        <v>932.76668393433238</v>
      </c>
      <c r="AI538" s="94">
        <f t="shared" si="248"/>
        <v>0.99022947195069289</v>
      </c>
    </row>
    <row r="539" spans="2:35">
      <c r="B539" s="39">
        <f t="shared" si="249"/>
        <v>511</v>
      </c>
      <c r="C539" s="42">
        <f t="shared" si="250"/>
        <v>9.6195443645075169</v>
      </c>
      <c r="D539" s="10">
        <f t="shared" si="251"/>
        <v>6.0804556354925055</v>
      </c>
      <c r="E539" s="40">
        <f t="shared" si="252"/>
        <v>34.239088729014988</v>
      </c>
      <c r="F539" s="40">
        <f t="shared" si="253"/>
        <v>46.4</v>
      </c>
      <c r="G539" s="3">
        <f t="shared" si="254"/>
        <v>328.80455635492143</v>
      </c>
      <c r="H539" s="3">
        <f t="shared" si="255"/>
        <v>134.69012151470801</v>
      </c>
      <c r="I539">
        <f t="shared" si="240"/>
        <v>1.3469012151470802E-4</v>
      </c>
      <c r="J539" s="4">
        <f t="shared" si="256"/>
        <v>928.03055157946596</v>
      </c>
      <c r="K539" s="40">
        <f t="shared" si="257"/>
        <v>6.8901159279014097</v>
      </c>
      <c r="L539" s="40">
        <f t="shared" si="241"/>
        <v>0</v>
      </c>
      <c r="M539" s="10">
        <f t="shared" si="258"/>
        <v>6.5324262857272215</v>
      </c>
      <c r="N539" s="10">
        <f t="shared" si="237"/>
        <v>17.20418640980624</v>
      </c>
      <c r="O539" s="10">
        <f t="shared" si="238"/>
        <v>-0.14810000000000001</v>
      </c>
      <c r="P539" s="10">
        <f t="shared" si="259"/>
        <v>13.029315589777964</v>
      </c>
      <c r="Q539" s="42">
        <f t="shared" si="260"/>
        <v>0.76582424627795564</v>
      </c>
      <c r="R539" s="4">
        <f t="shared" si="261"/>
        <v>253244.1603213209</v>
      </c>
      <c r="S539">
        <f t="shared" si="242"/>
        <v>2.5324416032132091E-4</v>
      </c>
      <c r="T539" s="41">
        <f t="shared" si="243"/>
        <v>5.1944920603546935E-4</v>
      </c>
      <c r="U539" s="42">
        <f t="shared" si="262"/>
        <v>0.45205348838157389</v>
      </c>
      <c r="V539" s="42">
        <f t="shared" si="263"/>
        <v>1.0017376887846092</v>
      </c>
      <c r="W539" s="42">
        <f t="shared" si="264"/>
        <v>0.99020761636456855</v>
      </c>
      <c r="X539" s="42">
        <f t="shared" si="265"/>
        <v>1.1530072420040671E-2</v>
      </c>
      <c r="Y539" s="42">
        <f t="shared" si="239"/>
        <v>1.0834701067900644E-2</v>
      </c>
      <c r="Z539" s="10">
        <f t="shared" si="266"/>
        <v>20.858056845621249</v>
      </c>
      <c r="AA539">
        <f t="shared" si="244"/>
        <v>6532275.8905121079</v>
      </c>
      <c r="AB539" s="10">
        <f t="shared" si="245"/>
        <v>6.5322758905121079</v>
      </c>
      <c r="AC539" s="10">
        <f t="shared" si="246"/>
        <v>6.4312758905121079</v>
      </c>
      <c r="AD539" s="3">
        <f t="shared" si="247"/>
        <v>932.74487172039278</v>
      </c>
      <c r="AI539" s="94">
        <f t="shared" si="248"/>
        <v>0.99020761636456855</v>
      </c>
    </row>
    <row r="540" spans="2:35">
      <c r="B540" s="39">
        <f t="shared" si="249"/>
        <v>512</v>
      </c>
      <c r="C540" s="42">
        <f t="shared" si="250"/>
        <v>9.6383693045554768</v>
      </c>
      <c r="D540" s="10">
        <f t="shared" si="251"/>
        <v>6.0616306954445456</v>
      </c>
      <c r="E540" s="40">
        <f t="shared" si="252"/>
        <v>34.276738609110907</v>
      </c>
      <c r="F540" s="40">
        <f t="shared" si="253"/>
        <v>46.4</v>
      </c>
      <c r="G540" s="3">
        <f t="shared" si="254"/>
        <v>328.61630695444182</v>
      </c>
      <c r="H540" s="3">
        <f t="shared" si="255"/>
        <v>134.69012151470801</v>
      </c>
      <c r="I540">
        <f t="shared" si="240"/>
        <v>1.3469012151470802E-4</v>
      </c>
      <c r="J540" s="4">
        <f t="shared" si="256"/>
        <v>930.05657464371939</v>
      </c>
      <c r="K540" s="40">
        <f t="shared" si="257"/>
        <v>6.9051580337475471</v>
      </c>
      <c r="L540" s="40">
        <f t="shared" si="241"/>
        <v>0</v>
      </c>
      <c r="M540" s="10">
        <f t="shared" si="258"/>
        <v>6.5322758905121079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17.20418640980624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-0.14810000000000001</v>
      </c>
      <c r="P540" s="10">
        <f t="shared" si="259"/>
        <v>13.02936001625784</v>
      </c>
      <c r="Q540" s="42">
        <f t="shared" si="260"/>
        <v>0.76726905554137848</v>
      </c>
      <c r="R540" s="4">
        <f t="shared" si="261"/>
        <v>252433.38705081458</v>
      </c>
      <c r="S540">
        <f t="shared" si="242"/>
        <v>2.5243338705081456E-4</v>
      </c>
      <c r="T540" s="41">
        <f t="shared" si="243"/>
        <v>5.2025997930597563E-4</v>
      </c>
      <c r="U540" s="42">
        <f t="shared" si="262"/>
        <v>0.45060621755505653</v>
      </c>
      <c r="V540" s="42">
        <f t="shared" si="263"/>
        <v>1.0017037287598038</v>
      </c>
      <c r="W540" s="42">
        <f t="shared" si="264"/>
        <v>0.99018446092736789</v>
      </c>
      <c r="X540" s="42">
        <f t="shared" si="265"/>
        <v>1.1519267832435953E-2</v>
      </c>
      <c r="Y540" s="42">
        <f t="shared" si="239"/>
        <v>1.0851344212772797E-2</v>
      </c>
      <c r="Z540" s="10">
        <f t="shared" si="266"/>
        <v>20.857541699149028</v>
      </c>
      <c r="AA540">
        <f t="shared" si="244"/>
        <v>6532117.0526533658</v>
      </c>
      <c r="AB540" s="10">
        <f t="shared" si="245"/>
        <v>6.5321170526533656</v>
      </c>
      <c r="AC540" s="10">
        <f t="shared" si="246"/>
        <v>6.4311170526533656</v>
      </c>
      <c r="AD540" s="3">
        <f t="shared" si="247"/>
        <v>932.7218350476237</v>
      </c>
      <c r="AI540" s="94">
        <f t="shared" si="248"/>
        <v>0.99018446092736789</v>
      </c>
    </row>
    <row r="541" spans="2:35">
      <c r="B541" s="39">
        <f t="shared" si="249"/>
        <v>513</v>
      </c>
      <c r="C541" s="42">
        <f t="shared" si="250"/>
        <v>9.6571942446034367</v>
      </c>
      <c r="D541" s="10">
        <f t="shared" si="251"/>
        <v>6.0428057553965857</v>
      </c>
      <c r="E541" s="40">
        <f t="shared" si="252"/>
        <v>34.314388489206827</v>
      </c>
      <c r="F541" s="40">
        <f t="shared" si="253"/>
        <v>46.4</v>
      </c>
      <c r="G541" s="3">
        <f t="shared" si="254"/>
        <v>328.42805755396222</v>
      </c>
      <c r="H541" s="3">
        <f t="shared" si="255"/>
        <v>134.69012151470801</v>
      </c>
      <c r="I541">
        <f t="shared" si="240"/>
        <v>1.3469012151470802E-4</v>
      </c>
      <c r="J541" s="4">
        <f t="shared" si="256"/>
        <v>932.08482433292693</v>
      </c>
      <c r="K541" s="40">
        <f t="shared" si="257"/>
        <v>6.9202166710581245</v>
      </c>
      <c r="L541" s="40">
        <f t="shared" si="241"/>
        <v>0</v>
      </c>
      <c r="M541" s="10">
        <f t="shared" si="258"/>
        <v>6.5321170526533656</v>
      </c>
      <c r="N541" s="10">
        <f t="shared" si="267"/>
        <v>17.20418640980624</v>
      </c>
      <c r="O541" s="10">
        <f t="shared" si="268"/>
        <v>-0.14810000000000001</v>
      </c>
      <c r="P541" s="10">
        <f t="shared" si="259"/>
        <v>13.029406937954755</v>
      </c>
      <c r="Q541" s="42">
        <f t="shared" si="260"/>
        <v>0.76871385960173233</v>
      </c>
      <c r="R541" s="4">
        <f t="shared" si="261"/>
        <v>251622.64528945409</v>
      </c>
      <c r="S541">
        <f t="shared" si="242"/>
        <v>2.516226452894541E-4</v>
      </c>
      <c r="T541" s="41">
        <f t="shared" si="243"/>
        <v>5.2107072106733615E-4</v>
      </c>
      <c r="U541" s="42">
        <f t="shared" si="262"/>
        <v>0.44915900297394007</v>
      </c>
      <c r="V541" s="42">
        <f t="shared" si="263"/>
        <v>1.0016684066917818</v>
      </c>
      <c r="W541" s="42">
        <f t="shared" si="264"/>
        <v>0.99016000562764017</v>
      </c>
      <c r="X541" s="42">
        <f t="shared" si="265"/>
        <v>1.1508401064141638E-2</v>
      </c>
      <c r="Y541" s="42">
        <f t="shared" si="239"/>
        <v>1.086797159735845E-2</v>
      </c>
      <c r="Z541" s="10">
        <f t="shared" si="266"/>
        <v>20.856999171047303</v>
      </c>
      <c r="AA541">
        <f t="shared" si="244"/>
        <v>6531949.7720707897</v>
      </c>
      <c r="AB541" s="10">
        <f t="shared" si="245"/>
        <v>6.5319497720707895</v>
      </c>
      <c r="AC541" s="10">
        <f t="shared" si="246"/>
        <v>6.4309497720707895</v>
      </c>
      <c r="AD541" s="3">
        <f t="shared" si="247"/>
        <v>932.69757390439304</v>
      </c>
      <c r="AI541" s="94">
        <f t="shared" si="248"/>
        <v>0.99016000562764017</v>
      </c>
    </row>
    <row r="542" spans="2:35">
      <c r="B542" s="39">
        <f t="shared" si="249"/>
        <v>514</v>
      </c>
      <c r="C542" s="42">
        <f t="shared" si="250"/>
        <v>9.6760191846513965</v>
      </c>
      <c r="D542" s="10">
        <f t="shared" si="251"/>
        <v>6.0239808153486258</v>
      </c>
      <c r="E542" s="40">
        <f t="shared" si="252"/>
        <v>34.352038369302747</v>
      </c>
      <c r="F542" s="40">
        <f t="shared" si="253"/>
        <v>46.4</v>
      </c>
      <c r="G542" s="3">
        <f t="shared" si="254"/>
        <v>328.23980815348261</v>
      </c>
      <c r="H542" s="3">
        <f t="shared" si="255"/>
        <v>134.69012151470801</v>
      </c>
      <c r="I542">
        <f t="shared" si="240"/>
        <v>1.3469012151470802E-4</v>
      </c>
      <c r="J542" s="4">
        <f t="shared" si="256"/>
        <v>934.11530064708813</v>
      </c>
      <c r="K542" s="40">
        <f t="shared" si="257"/>
        <v>6.9352918398331376</v>
      </c>
      <c r="L542" s="40">
        <f t="shared" si="241"/>
        <v>0</v>
      </c>
      <c r="M542" s="10">
        <f t="shared" si="258"/>
        <v>6.5319497720707895</v>
      </c>
      <c r="N542" s="10">
        <f t="shared" si="267"/>
        <v>17.20418640980624</v>
      </c>
      <c r="O542" s="10">
        <f t="shared" si="268"/>
        <v>-0.14810000000000001</v>
      </c>
      <c r="P542" s="10">
        <f t="shared" si="259"/>
        <v>13.029456355101358</v>
      </c>
      <c r="Q542" s="42">
        <f t="shared" si="260"/>
        <v>0.77015865818234153</v>
      </c>
      <c r="R542" s="4">
        <f t="shared" si="261"/>
        <v>250811.93629472202</v>
      </c>
      <c r="S542">
        <f t="shared" si="242"/>
        <v>2.5081193629472202E-4</v>
      </c>
      <c r="T542" s="41">
        <f t="shared" si="243"/>
        <v>5.2188143006206829E-4</v>
      </c>
      <c r="U542" s="42">
        <f t="shared" si="262"/>
        <v>0.4477118468828935</v>
      </c>
      <c r="V542" s="42">
        <f t="shared" si="263"/>
        <v>1.001631722559122</v>
      </c>
      <c r="W542" s="42">
        <f t="shared" si="264"/>
        <v>0.99013425045303693</v>
      </c>
      <c r="X542" s="42">
        <f t="shared" si="265"/>
        <v>1.1497472106085094E-2</v>
      </c>
      <c r="Y542" s="42">
        <f t="shared" ref="Y542:Y605" si="269">IF((X542*(Q542-Q541)+Y541)&lt;0,0,X542*(Q542-Q541)+Y541)</f>
        <v>1.0884583128737916E-2</v>
      </c>
      <c r="Z542" s="10">
        <f t="shared" si="266"/>
        <v>20.856429261036158</v>
      </c>
      <c r="AA542">
        <f t="shared" si="244"/>
        <v>6531774.0486780703</v>
      </c>
      <c r="AB542" s="10">
        <f t="shared" si="245"/>
        <v>6.53177404867807</v>
      </c>
      <c r="AC542" s="10">
        <f t="shared" si="246"/>
        <v>6.43077404867807</v>
      </c>
      <c r="AD542" s="3">
        <f t="shared" si="247"/>
        <v>932.67208827818274</v>
      </c>
      <c r="AI542" s="94">
        <f t="shared" si="248"/>
        <v>0.99013425045303693</v>
      </c>
    </row>
    <row r="543" spans="2:35">
      <c r="B543" s="39">
        <f t="shared" si="249"/>
        <v>515</v>
      </c>
      <c r="C543" s="42">
        <f t="shared" si="250"/>
        <v>9.6948441246993564</v>
      </c>
      <c r="D543" s="10">
        <f t="shared" si="251"/>
        <v>6.005155875300666</v>
      </c>
      <c r="E543" s="40">
        <f t="shared" si="252"/>
        <v>34.389688249398667</v>
      </c>
      <c r="F543" s="40">
        <f t="shared" si="253"/>
        <v>46.4</v>
      </c>
      <c r="G543" s="3">
        <f t="shared" si="254"/>
        <v>328.05155875300301</v>
      </c>
      <c r="H543" s="3">
        <f t="shared" si="255"/>
        <v>134.69012151470801</v>
      </c>
      <c r="I543">
        <f t="shared" si="240"/>
        <v>1.3469012151470802E-4</v>
      </c>
      <c r="J543" s="4">
        <f t="shared" si="256"/>
        <v>936.14800358620312</v>
      </c>
      <c r="K543" s="40">
        <f t="shared" si="257"/>
        <v>6.9503835400725862</v>
      </c>
      <c r="L543" s="40">
        <f t="shared" si="241"/>
        <v>0</v>
      </c>
      <c r="M543" s="10">
        <f t="shared" si="258"/>
        <v>6.53177404867807</v>
      </c>
      <c r="N543" s="10">
        <f t="shared" si="267"/>
        <v>17.20418640980624</v>
      </c>
      <c r="O543" s="10">
        <f t="shared" si="268"/>
        <v>-0.14810000000000001</v>
      </c>
      <c r="P543" s="10">
        <f t="shared" si="259"/>
        <v>13.029508267943219</v>
      </c>
      <c r="Q543" s="42">
        <f t="shared" si="260"/>
        <v>0.7716034510065094</v>
      </c>
      <c r="R543" s="4">
        <f t="shared" si="261"/>
        <v>250001.26132410075</v>
      </c>
      <c r="S543">
        <f t="shared" si="242"/>
        <v>2.5000126132410073E-4</v>
      </c>
      <c r="T543" s="41">
        <f t="shared" si="243"/>
        <v>5.2269210503268953E-4</v>
      </c>
      <c r="U543" s="42">
        <f t="shared" si="262"/>
        <v>0.44626475152658607</v>
      </c>
      <c r="V543" s="42">
        <f t="shared" si="263"/>
        <v>1.0015936763396442</v>
      </c>
      <c r="W543" s="42">
        <f t="shared" si="264"/>
        <v>0.99010719539026948</v>
      </c>
      <c r="X543" s="42">
        <f t="shared" si="265"/>
        <v>1.1486480949374767E-2</v>
      </c>
      <c r="Y543" s="42">
        <f t="shared" si="269"/>
        <v>1.0901178713988513E-2</v>
      </c>
      <c r="Z543" s="10">
        <f t="shared" si="266"/>
        <v>20.85583196881603</v>
      </c>
      <c r="AA543">
        <f t="shared" si="244"/>
        <v>6531589.8823828427</v>
      </c>
      <c r="AB543" s="10">
        <f t="shared" si="245"/>
        <v>6.5315898823828427</v>
      </c>
      <c r="AC543" s="10">
        <f t="shared" si="246"/>
        <v>6.4305898823828427</v>
      </c>
      <c r="AD543" s="3">
        <f t="shared" si="247"/>
        <v>932.6453781555972</v>
      </c>
      <c r="AI543" s="94">
        <f t="shared" si="248"/>
        <v>0.99010719539026948</v>
      </c>
    </row>
    <row r="544" spans="2:35">
      <c r="B544" s="39">
        <f t="shared" si="249"/>
        <v>516</v>
      </c>
      <c r="C544" s="42">
        <f t="shared" si="250"/>
        <v>9.7136690647473163</v>
      </c>
      <c r="D544" s="10">
        <f t="shared" si="251"/>
        <v>5.9863309352527061</v>
      </c>
      <c r="E544" s="40">
        <f t="shared" si="252"/>
        <v>34.427338129494586</v>
      </c>
      <c r="F544" s="40">
        <f t="shared" si="253"/>
        <v>46.4</v>
      </c>
      <c r="G544" s="3">
        <f t="shared" si="254"/>
        <v>327.8633093525234</v>
      </c>
      <c r="H544" s="3">
        <f t="shared" si="255"/>
        <v>134.69012151470801</v>
      </c>
      <c r="I544">
        <f t="shared" si="240"/>
        <v>1.3469012151470802E-4</v>
      </c>
      <c r="J544" s="4">
        <f t="shared" si="256"/>
        <v>938.18293315027177</v>
      </c>
      <c r="K544" s="40">
        <f t="shared" si="257"/>
        <v>6.9654917717764713</v>
      </c>
      <c r="L544" s="40">
        <f t="shared" si="241"/>
        <v>0</v>
      </c>
      <c r="M544" s="10">
        <f t="shared" si="258"/>
        <v>6.5315898823828427</v>
      </c>
      <c r="N544" s="10">
        <f t="shared" si="267"/>
        <v>17.20418640980624</v>
      </c>
      <c r="O544" s="10">
        <f t="shared" si="268"/>
        <v>-0.14810000000000001</v>
      </c>
      <c r="P544" s="10">
        <f t="shared" si="259"/>
        <v>13.029562676738831</v>
      </c>
      <c r="Q544" s="42">
        <f t="shared" si="260"/>
        <v>0.77304823779751719</v>
      </c>
      <c r="R544" s="4">
        <f t="shared" si="261"/>
        <v>249190.62163507278</v>
      </c>
      <c r="S544">
        <f t="shared" si="242"/>
        <v>2.4919062163507278E-4</v>
      </c>
      <c r="T544" s="41">
        <f t="shared" si="243"/>
        <v>5.2350274472171747E-4</v>
      </c>
      <c r="U544" s="42">
        <f t="shared" si="262"/>
        <v>0.44481771914968671</v>
      </c>
      <c r="V544" s="42">
        <f t="shared" si="263"/>
        <v>1.0015542680107166</v>
      </c>
      <c r="W544" s="42">
        <f t="shared" si="264"/>
        <v>0.99007884042511718</v>
      </c>
      <c r="X544" s="42">
        <f t="shared" si="265"/>
        <v>1.1475427585599385E-2</v>
      </c>
      <c r="Y544" s="42">
        <f t="shared" si="269"/>
        <v>1.0917758260185354E-2</v>
      </c>
      <c r="Z544" s="10">
        <f t="shared" si="266"/>
        <v>20.855207294068713</v>
      </c>
      <c r="AA544">
        <f t="shared" si="244"/>
        <v>6531397.273086993</v>
      </c>
      <c r="AB544" s="10">
        <f t="shared" si="245"/>
        <v>6.5313972730869931</v>
      </c>
      <c r="AC544" s="10">
        <f t="shared" si="246"/>
        <v>6.4303972730869932</v>
      </c>
      <c r="AD544" s="3">
        <f t="shared" si="247"/>
        <v>932.61744352240657</v>
      </c>
      <c r="AI544" s="94">
        <f t="shared" si="248"/>
        <v>0.99007884042511718</v>
      </c>
    </row>
    <row r="545" spans="2:35">
      <c r="B545" s="39">
        <f t="shared" si="249"/>
        <v>517</v>
      </c>
      <c r="C545" s="42">
        <f t="shared" si="250"/>
        <v>9.7324940047952762</v>
      </c>
      <c r="D545" s="10">
        <f t="shared" si="251"/>
        <v>5.9675059952047462</v>
      </c>
      <c r="E545" s="40">
        <f t="shared" si="252"/>
        <v>34.464988009590506</v>
      </c>
      <c r="F545" s="40">
        <f t="shared" si="253"/>
        <v>46.4</v>
      </c>
      <c r="G545" s="3">
        <f t="shared" si="254"/>
        <v>327.6750599520438</v>
      </c>
      <c r="H545" s="3">
        <f t="shared" si="255"/>
        <v>134.69012151470801</v>
      </c>
      <c r="I545">
        <f t="shared" si="240"/>
        <v>1.3469012151470802E-4</v>
      </c>
      <c r="J545" s="4">
        <f t="shared" si="256"/>
        <v>940.22008933929453</v>
      </c>
      <c r="K545" s="40">
        <f t="shared" si="257"/>
        <v>6.9806165349447955</v>
      </c>
      <c r="L545" s="40">
        <f t="shared" si="241"/>
        <v>0</v>
      </c>
      <c r="M545" s="10">
        <f t="shared" si="258"/>
        <v>6.5313972730869931</v>
      </c>
      <c r="N545" s="10">
        <f t="shared" si="267"/>
        <v>17.20418640980624</v>
      </c>
      <c r="O545" s="10">
        <f t="shared" si="268"/>
        <v>-0.14810000000000001</v>
      </c>
      <c r="P545" s="10">
        <f t="shared" si="259"/>
        <v>13.029619581759526</v>
      </c>
      <c r="Q545" s="42">
        <f t="shared" si="260"/>
        <v>0.77449301827862294</v>
      </c>
      <c r="R545" s="4">
        <f t="shared" si="261"/>
        <v>248380.01848512038</v>
      </c>
      <c r="S545">
        <f t="shared" si="242"/>
        <v>2.4838001848512037E-4</v>
      </c>
      <c r="T545" s="41">
        <f t="shared" si="243"/>
        <v>5.2431334787166983E-4</v>
      </c>
      <c r="U545" s="42">
        <f t="shared" si="262"/>
        <v>0.44337075199686415</v>
      </c>
      <c r="V545" s="42">
        <f t="shared" si="263"/>
        <v>1.0015134975488698</v>
      </c>
      <c r="W545" s="42">
        <f t="shared" si="264"/>
        <v>0.99004918554247379</v>
      </c>
      <c r="X545" s="42">
        <f t="shared" si="265"/>
        <v>1.1464312006395971E-2</v>
      </c>
      <c r="Y545" s="42">
        <f t="shared" si="269"/>
        <v>1.09343216744015E-2</v>
      </c>
      <c r="Z545" s="10">
        <f t="shared" si="266"/>
        <v>20.854555236457127</v>
      </c>
      <c r="AA545">
        <f t="shared" si="244"/>
        <v>6531196.2206865875</v>
      </c>
      <c r="AB545" s="10">
        <f t="shared" si="245"/>
        <v>6.5311962206865877</v>
      </c>
      <c r="AC545" s="10">
        <f t="shared" si="246"/>
        <v>6.4301962206865877</v>
      </c>
      <c r="AD545" s="3">
        <f t="shared" si="247"/>
        <v>932.58828436353701</v>
      </c>
      <c r="AI545" s="94">
        <f t="shared" si="248"/>
        <v>0.99004918554247379</v>
      </c>
    </row>
    <row r="546" spans="2:35">
      <c r="B546" s="39">
        <f t="shared" si="249"/>
        <v>518</v>
      </c>
      <c r="C546" s="42">
        <f t="shared" si="250"/>
        <v>9.751318944843236</v>
      </c>
      <c r="D546" s="10">
        <f t="shared" si="251"/>
        <v>5.9486810551567864</v>
      </c>
      <c r="E546" s="40">
        <f t="shared" si="252"/>
        <v>34.502637889686426</v>
      </c>
      <c r="F546" s="40">
        <f t="shared" si="253"/>
        <v>46.4</v>
      </c>
      <c r="G546" s="3">
        <f t="shared" si="254"/>
        <v>327.48681055156419</v>
      </c>
      <c r="H546" s="3">
        <f t="shared" si="255"/>
        <v>134.69012151470801</v>
      </c>
      <c r="I546">
        <f t="shared" si="240"/>
        <v>1.3469012151470802E-4</v>
      </c>
      <c r="J546" s="4">
        <f t="shared" si="256"/>
        <v>942.25947215327085</v>
      </c>
      <c r="K546" s="40">
        <f t="shared" si="257"/>
        <v>6.9957578295775553</v>
      </c>
      <c r="L546" s="40">
        <f t="shared" si="241"/>
        <v>0</v>
      </c>
      <c r="M546" s="10">
        <f t="shared" si="258"/>
        <v>6.5311962206865877</v>
      </c>
      <c r="N546" s="10">
        <f t="shared" si="267"/>
        <v>17.20418640980624</v>
      </c>
      <c r="O546" s="10">
        <f t="shared" si="268"/>
        <v>-0.14810000000000001</v>
      </c>
      <c r="P546" s="10">
        <f t="shared" si="259"/>
        <v>13.029678983289493</v>
      </c>
      <c r="Q546" s="42">
        <f t="shared" si="260"/>
        <v>0.77593779217306058</v>
      </c>
      <c r="R546" s="4">
        <f t="shared" si="261"/>
        <v>247569.45313172616</v>
      </c>
      <c r="S546">
        <f t="shared" si="242"/>
        <v>2.4756945313172615E-4</v>
      </c>
      <c r="T546" s="41">
        <f t="shared" si="243"/>
        <v>5.251239132250641E-4</v>
      </c>
      <c r="U546" s="42">
        <f t="shared" si="262"/>
        <v>0.4419238523127878</v>
      </c>
      <c r="V546" s="42">
        <f t="shared" si="263"/>
        <v>1.0014713649290672</v>
      </c>
      <c r="W546" s="42">
        <f t="shared" si="264"/>
        <v>0.99001823072633732</v>
      </c>
      <c r="X546" s="42">
        <f t="shared" si="265"/>
        <v>1.1453134202729864E-2</v>
      </c>
      <c r="Y546" s="42">
        <f t="shared" si="269"/>
        <v>1.0950868863707094E-2</v>
      </c>
      <c r="Z546" s="10">
        <f t="shared" si="266"/>
        <v>20.853875795623185</v>
      </c>
      <c r="AA546">
        <f t="shared" si="244"/>
        <v>6530986.7250712151</v>
      </c>
      <c r="AB546" s="10">
        <f t="shared" si="245"/>
        <v>6.530986725071215</v>
      </c>
      <c r="AC546" s="10">
        <f t="shared" si="246"/>
        <v>6.429986725071215</v>
      </c>
      <c r="AD546" s="3">
        <f t="shared" si="247"/>
        <v>932.55790066297538</v>
      </c>
      <c r="AI546" s="94">
        <f t="shared" si="248"/>
        <v>0.99001823072633732</v>
      </c>
    </row>
    <row r="547" spans="2:35">
      <c r="B547" s="39">
        <f t="shared" si="249"/>
        <v>519</v>
      </c>
      <c r="C547" s="42">
        <f t="shared" si="250"/>
        <v>9.7701438848911959</v>
      </c>
      <c r="D547" s="10">
        <f t="shared" si="251"/>
        <v>5.9298561151088265</v>
      </c>
      <c r="E547" s="40">
        <f t="shared" si="252"/>
        <v>34.540287769782346</v>
      </c>
      <c r="F547" s="40">
        <f t="shared" si="253"/>
        <v>46.4</v>
      </c>
      <c r="G547" s="3">
        <f t="shared" si="254"/>
        <v>327.29856115108458</v>
      </c>
      <c r="H547" s="3">
        <f t="shared" si="255"/>
        <v>134.69012151470801</v>
      </c>
      <c r="I547">
        <f t="shared" si="240"/>
        <v>1.3469012151470802E-4</v>
      </c>
      <c r="J547" s="4">
        <f t="shared" si="256"/>
        <v>944.30108159220094</v>
      </c>
      <c r="K547" s="40">
        <f t="shared" si="257"/>
        <v>7.0109156556747507</v>
      </c>
      <c r="L547" s="40">
        <f t="shared" si="241"/>
        <v>0</v>
      </c>
      <c r="M547" s="10">
        <f t="shared" si="258"/>
        <v>6.530986725071215</v>
      </c>
      <c r="N547" s="10">
        <f t="shared" si="267"/>
        <v>17.20418640980624</v>
      </c>
      <c r="O547" s="10">
        <f t="shared" si="268"/>
        <v>-0.14810000000000001</v>
      </c>
      <c r="P547" s="10">
        <f t="shared" si="259"/>
        <v>13.029740881625978</v>
      </c>
      <c r="Q547" s="42">
        <f t="shared" si="260"/>
        <v>0.77738255920403865</v>
      </c>
      <c r="R547" s="4">
        <f t="shared" si="261"/>
        <v>246758.92683237253</v>
      </c>
      <c r="S547">
        <f t="shared" si="242"/>
        <v>2.4675892683237254E-4</v>
      </c>
      <c r="T547" s="41">
        <f t="shared" si="243"/>
        <v>5.2593443952441777E-4</v>
      </c>
      <c r="U547" s="42">
        <f t="shared" si="262"/>
        <v>0.4404770223421266</v>
      </c>
      <c r="V547" s="42">
        <f t="shared" si="263"/>
        <v>1.001427870126395</v>
      </c>
      <c r="W547" s="42">
        <f t="shared" si="264"/>
        <v>0.98998597595970839</v>
      </c>
      <c r="X547" s="42">
        <f t="shared" si="265"/>
        <v>1.1441894166686617E-2</v>
      </c>
      <c r="Y547" s="42">
        <f t="shared" si="269"/>
        <v>1.0967399735171064E-2</v>
      </c>
      <c r="Z547" s="10">
        <f t="shared" si="266"/>
        <v>20.853168971190517</v>
      </c>
      <c r="AA547">
        <f t="shared" si="244"/>
        <v>6530768.7861248255</v>
      </c>
      <c r="AB547" s="10">
        <f t="shared" si="245"/>
        <v>6.5307687861248258</v>
      </c>
      <c r="AC547" s="10">
        <f t="shared" si="246"/>
        <v>6.4297687861248258</v>
      </c>
      <c r="AD547" s="3">
        <f t="shared" si="247"/>
        <v>932.52629240389058</v>
      </c>
      <c r="AI547" s="94">
        <f t="shared" si="248"/>
        <v>0.98998597595970839</v>
      </c>
    </row>
    <row r="548" spans="2:35">
      <c r="B548" s="39">
        <f t="shared" si="249"/>
        <v>520</v>
      </c>
      <c r="C548" s="42">
        <f t="shared" si="250"/>
        <v>9.7889688249391558</v>
      </c>
      <c r="D548" s="10">
        <f t="shared" si="251"/>
        <v>5.9110311750608666</v>
      </c>
      <c r="E548" s="40">
        <f t="shared" si="252"/>
        <v>34.577937649878265</v>
      </c>
      <c r="F548" s="40">
        <f t="shared" si="253"/>
        <v>46.4</v>
      </c>
      <c r="G548" s="3">
        <f t="shared" si="254"/>
        <v>327.11031175060498</v>
      </c>
      <c r="H548" s="3">
        <f t="shared" si="255"/>
        <v>134.69012151470801</v>
      </c>
      <c r="I548">
        <f t="shared" si="240"/>
        <v>1.3469012151470802E-4</v>
      </c>
      <c r="J548" s="4">
        <f t="shared" si="256"/>
        <v>946.34491765608504</v>
      </c>
      <c r="K548" s="40">
        <f t="shared" si="257"/>
        <v>7.0260900132363844</v>
      </c>
      <c r="L548" s="40">
        <f t="shared" si="241"/>
        <v>0</v>
      </c>
      <c r="M548" s="10">
        <f t="shared" si="258"/>
        <v>6.5307687861248258</v>
      </c>
      <c r="N548" s="10">
        <f t="shared" si="267"/>
        <v>17.20418640980624</v>
      </c>
      <c r="O548" s="10">
        <f t="shared" si="268"/>
        <v>-0.14810000000000001</v>
      </c>
      <c r="P548" s="10">
        <f t="shared" si="259"/>
        <v>13.029805277079046</v>
      </c>
      <c r="Q548" s="42">
        <f t="shared" si="260"/>
        <v>0.77882731909473901</v>
      </c>
      <c r="R548" s="4">
        <f t="shared" si="261"/>
        <v>245948.44084454182</v>
      </c>
      <c r="S548">
        <f t="shared" si="242"/>
        <v>2.4594844084454182E-4</v>
      </c>
      <c r="T548" s="41">
        <f t="shared" si="243"/>
        <v>5.2674492551224843E-4</v>
      </c>
      <c r="U548" s="42">
        <f t="shared" si="262"/>
        <v>0.43903026432954939</v>
      </c>
      <c r="V548" s="42">
        <f t="shared" si="263"/>
        <v>1.0013830131149866</v>
      </c>
      <c r="W548" s="42">
        <f t="shared" si="264"/>
        <v>0.98995242122471971</v>
      </c>
      <c r="X548" s="42">
        <f t="shared" si="265"/>
        <v>1.143059189026685E-2</v>
      </c>
      <c r="Y548" s="42">
        <f t="shared" si="269"/>
        <v>1.0983914195861087E-2</v>
      </c>
      <c r="Z548" s="10">
        <f t="shared" si="266"/>
        <v>20.852434762763892</v>
      </c>
      <c r="AA548">
        <f t="shared" si="244"/>
        <v>6530542.403725558</v>
      </c>
      <c r="AB548" s="10">
        <f t="shared" si="245"/>
        <v>6.5305424037255584</v>
      </c>
      <c r="AC548" s="10">
        <f t="shared" si="246"/>
        <v>6.4295424037255584</v>
      </c>
      <c r="AD548" s="3">
        <f t="shared" si="247"/>
        <v>932.49345956860884</v>
      </c>
      <c r="AI548" s="94">
        <f t="shared" si="248"/>
        <v>0.98995242122471971</v>
      </c>
    </row>
    <row r="549" spans="2:35">
      <c r="B549" s="39">
        <f t="shared" si="249"/>
        <v>521</v>
      </c>
      <c r="C549" s="42">
        <f t="shared" si="250"/>
        <v>9.8077937649871156</v>
      </c>
      <c r="D549" s="10">
        <f t="shared" si="251"/>
        <v>5.8922062350129067</v>
      </c>
      <c r="E549" s="40">
        <f t="shared" si="252"/>
        <v>34.615587529974185</v>
      </c>
      <c r="F549" s="40">
        <f t="shared" si="253"/>
        <v>46.4</v>
      </c>
      <c r="G549" s="3">
        <f t="shared" si="254"/>
        <v>326.92206235012537</v>
      </c>
      <c r="H549" s="3">
        <f t="shared" si="255"/>
        <v>134.69012151470801</v>
      </c>
      <c r="I549">
        <f t="shared" si="240"/>
        <v>1.3469012151470802E-4</v>
      </c>
      <c r="J549" s="4">
        <f t="shared" si="256"/>
        <v>948.39098034492281</v>
      </c>
      <c r="K549" s="40">
        <f t="shared" si="257"/>
        <v>7.0412809022624545</v>
      </c>
      <c r="L549" s="40">
        <f t="shared" si="241"/>
        <v>0</v>
      </c>
      <c r="M549" s="10">
        <f t="shared" si="258"/>
        <v>6.5305424037255584</v>
      </c>
      <c r="N549" s="10">
        <f t="shared" si="267"/>
        <v>17.20418640980624</v>
      </c>
      <c r="O549" s="10">
        <f t="shared" si="268"/>
        <v>-0.14810000000000001</v>
      </c>
      <c r="P549" s="10">
        <f t="shared" si="259"/>
        <v>13.029872169971625</v>
      </c>
      <c r="Q549" s="42">
        <f t="shared" si="260"/>
        <v>0.78027207156831613</v>
      </c>
      <c r="R549" s="4">
        <f t="shared" si="261"/>
        <v>245137.99642571658</v>
      </c>
      <c r="S549">
        <f t="shared" si="242"/>
        <v>2.451379964257166E-4</v>
      </c>
      <c r="T549" s="41">
        <f t="shared" si="243"/>
        <v>5.275553699310737E-4</v>
      </c>
      <c r="U549" s="42">
        <f t="shared" si="262"/>
        <v>0.4375835805197254</v>
      </c>
      <c r="V549" s="42">
        <f t="shared" si="263"/>
        <v>1.0013367938675974</v>
      </c>
      <c r="W549" s="42">
        <f t="shared" si="264"/>
        <v>0.98991756650260865</v>
      </c>
      <c r="X549" s="42">
        <f t="shared" si="265"/>
        <v>1.1419227364988793E-2</v>
      </c>
      <c r="Y549" s="42">
        <f t="shared" si="269"/>
        <v>1.1000412152842995E-2</v>
      </c>
      <c r="Z549" s="10">
        <f t="shared" si="266"/>
        <v>20.85167316992759</v>
      </c>
      <c r="AA549">
        <f t="shared" si="244"/>
        <v>6530307.5777452309</v>
      </c>
      <c r="AB549" s="10">
        <f t="shared" si="245"/>
        <v>6.5303075777452309</v>
      </c>
      <c r="AC549" s="10">
        <f t="shared" si="246"/>
        <v>6.4293075777452309</v>
      </c>
      <c r="AD549" s="3">
        <f t="shared" si="247"/>
        <v>932.45940213853964</v>
      </c>
      <c r="AI549" s="94">
        <f t="shared" si="248"/>
        <v>0.98991756650260865</v>
      </c>
    </row>
    <row r="550" spans="2:35">
      <c r="B550" s="39">
        <f t="shared" si="249"/>
        <v>522</v>
      </c>
      <c r="C550" s="42">
        <f t="shared" si="250"/>
        <v>9.8266187050350755</v>
      </c>
      <c r="D550" s="10">
        <f t="shared" si="251"/>
        <v>5.8733812949649469</v>
      </c>
      <c r="E550" s="40">
        <f t="shared" si="252"/>
        <v>34.653237410070105</v>
      </c>
      <c r="F550" s="40">
        <f t="shared" si="253"/>
        <v>46.4</v>
      </c>
      <c r="G550" s="3">
        <f t="shared" si="254"/>
        <v>326.73381294964577</v>
      </c>
      <c r="H550" s="3">
        <f t="shared" si="255"/>
        <v>134.69012151470801</v>
      </c>
      <c r="I550">
        <f t="shared" si="240"/>
        <v>1.3469012151470802E-4</v>
      </c>
      <c r="J550" s="4">
        <f t="shared" si="256"/>
        <v>950.43926965871435</v>
      </c>
      <c r="K550" s="40">
        <f t="shared" si="257"/>
        <v>7.0564883227529602</v>
      </c>
      <c r="L550" s="40">
        <f t="shared" si="241"/>
        <v>0</v>
      </c>
      <c r="M550" s="10">
        <f t="shared" si="258"/>
        <v>6.5303075777452309</v>
      </c>
      <c r="N550" s="10">
        <f t="shared" si="267"/>
        <v>17.20418640980624</v>
      </c>
      <c r="O550" s="10">
        <f t="shared" si="268"/>
        <v>-0.14810000000000001</v>
      </c>
      <c r="P550" s="10">
        <f t="shared" si="259"/>
        <v>13.02994156063968</v>
      </c>
      <c r="Q550" s="42">
        <f t="shared" si="260"/>
        <v>0.78171681634789558</v>
      </c>
      <c r="R550" s="4">
        <f t="shared" si="261"/>
        <v>244327.59483337923</v>
      </c>
      <c r="S550">
        <f t="shared" si="242"/>
        <v>2.4432759483337924E-4</v>
      </c>
      <c r="T550" s="41">
        <f t="shared" si="243"/>
        <v>5.2836577152341095E-4</v>
      </c>
      <c r="U550" s="42">
        <f t="shared" si="262"/>
        <v>0.43613697315732358</v>
      </c>
      <c r="V550" s="42">
        <f t="shared" si="263"/>
        <v>1.0012892123568755</v>
      </c>
      <c r="W550" s="42">
        <f t="shared" si="264"/>
        <v>0.98988141177364053</v>
      </c>
      <c r="X550" s="42">
        <f t="shared" si="265"/>
        <v>1.1407800583234984E-2</v>
      </c>
      <c r="Y550" s="42">
        <f t="shared" si="269"/>
        <v>1.1016893513182106E-2</v>
      </c>
      <c r="Z550" s="10">
        <f t="shared" si="266"/>
        <v>20.850884192247428</v>
      </c>
      <c r="AA550">
        <f t="shared" si="244"/>
        <v>6530064.3080499703</v>
      </c>
      <c r="AB550" s="10">
        <f t="shared" si="245"/>
        <v>6.5300643080499707</v>
      </c>
      <c r="AC550" s="10">
        <f t="shared" si="246"/>
        <v>6.4290643080499708</v>
      </c>
      <c r="AD550" s="3">
        <f t="shared" si="247"/>
        <v>932.42412009426687</v>
      </c>
      <c r="AI550" s="94">
        <f t="shared" si="248"/>
        <v>0.98988141177364053</v>
      </c>
    </row>
    <row r="551" spans="2:35">
      <c r="B551" s="39">
        <f t="shared" si="249"/>
        <v>523</v>
      </c>
      <c r="C551" s="42">
        <f t="shared" si="250"/>
        <v>9.8454436450830354</v>
      </c>
      <c r="D551" s="10">
        <f t="shared" si="251"/>
        <v>5.854556354916987</v>
      </c>
      <c r="E551" s="40">
        <f t="shared" si="252"/>
        <v>34.690887290166025</v>
      </c>
      <c r="F551" s="40">
        <f t="shared" si="253"/>
        <v>46.4</v>
      </c>
      <c r="G551" s="3">
        <f t="shared" si="254"/>
        <v>326.54556354916616</v>
      </c>
      <c r="H551" s="3">
        <f t="shared" si="255"/>
        <v>134.69012151470801</v>
      </c>
      <c r="I551">
        <f t="shared" ref="I551:I614" si="270">H551/1000^2</f>
        <v>1.3469012151470802E-4</v>
      </c>
      <c r="J551" s="4">
        <f t="shared" si="256"/>
        <v>952.4897855974599</v>
      </c>
      <c r="K551" s="40">
        <f t="shared" si="257"/>
        <v>7.0717122747079051</v>
      </c>
      <c r="L551" s="40">
        <f t="shared" ref="L551:L614" si="271">IF((gstar-K551)&lt;0,0,gstar-K551)</f>
        <v>0</v>
      </c>
      <c r="M551" s="10">
        <f t="shared" si="258"/>
        <v>6.5300643080499707</v>
      </c>
      <c r="N551" s="10">
        <f t="shared" si="267"/>
        <v>17.20418640980624</v>
      </c>
      <c r="O551" s="10">
        <f t="shared" si="268"/>
        <v>-0.14810000000000001</v>
      </c>
      <c r="P551" s="10">
        <f t="shared" si="259"/>
        <v>13.030013449432014</v>
      </c>
      <c r="Q551" s="42">
        <f t="shared" si="260"/>
        <v>0.78316155315657332</v>
      </c>
      <c r="R551" s="4">
        <f t="shared" si="261"/>
        <v>243517.23732501213</v>
      </c>
      <c r="S551">
        <f t="shared" ref="S551:S614" si="272">R551/1000^3</f>
        <v>2.4351723732501213E-4</v>
      </c>
      <c r="T551" s="41">
        <f t="shared" ref="T551:T614" si="273">(vc/1000^3-S551)</f>
        <v>5.2917612903177812E-4</v>
      </c>
      <c r="U551" s="42">
        <f t="shared" si="262"/>
        <v>0.43469044448701294</v>
      </c>
      <c r="V551" s="42">
        <f t="shared" si="263"/>
        <v>1.0012402685542046</v>
      </c>
      <c r="W551" s="42">
        <f t="shared" si="264"/>
        <v>0.98984395701720307</v>
      </c>
      <c r="X551" s="42">
        <f t="shared" si="265"/>
        <v>1.1396311537001491E-2</v>
      </c>
      <c r="Y551" s="42">
        <f t="shared" si="269"/>
        <v>1.1033358183942771E-2</v>
      </c>
      <c r="Z551" s="10">
        <f t="shared" si="266"/>
        <v>20.850067829269364</v>
      </c>
      <c r="AA551">
        <f t="shared" ref="AA551:AA614" si="274">Z551*rat*to+patm*1000000</f>
        <v>6529812.5944997771</v>
      </c>
      <c r="AB551" s="10">
        <f t="shared" ref="AB551:AB614" si="275">AA551/1000000</f>
        <v>6.5298125944997771</v>
      </c>
      <c r="AC551" s="10">
        <f t="shared" ref="AC551:AC614" si="276">AB551-patm</f>
        <v>6.4288125944997772</v>
      </c>
      <c r="AD551" s="3">
        <f t="shared" ref="AD551:AD614" si="277">AC551*1000000/6895</f>
        <v>932.38761341548616</v>
      </c>
      <c r="AI551" s="94">
        <f t="shared" ref="AI551:AI614" si="278">($M551-patm)*1000000*$I551/SQRT(rat*to)*SQRT(k)*(2/(k+1))^((k+1)/2/(k-1))</f>
        <v>0.98984395701720307</v>
      </c>
    </row>
    <row r="552" spans="2:35">
      <c r="B552" s="39">
        <f t="shared" ref="B552:B615" si="279">1+B551</f>
        <v>524</v>
      </c>
      <c r="C552" s="42">
        <f t="shared" ref="C552:C615" si="280">xincp+C551</f>
        <v>9.8642685851309952</v>
      </c>
      <c r="D552" s="10">
        <f t="shared" ref="D552:D615" si="281">(F552-E552)/2</f>
        <v>5.8357314148690271</v>
      </c>
      <c r="E552" s="40">
        <f t="shared" ref="E552:E615" si="282">E551+ci*2*xincp</f>
        <v>34.728537170261944</v>
      </c>
      <c r="F552" s="40">
        <f t="shared" ref="F552:F615" si="283">F551-osi*2*xincp</f>
        <v>46.4</v>
      </c>
      <c r="G552" s="3">
        <f t="shared" ref="G552:G615" si="284">G551-ei*n*2*xincp</f>
        <v>326.35731414868656</v>
      </c>
      <c r="H552" s="3">
        <f t="shared" ref="H552:H615" si="285">PI()/4*(dto+erate*(two-D552)/two)^2</f>
        <v>134.69012151470801</v>
      </c>
      <c r="I552">
        <f t="shared" si="270"/>
        <v>1.3469012151470802E-4</v>
      </c>
      <c r="J552" s="4">
        <f t="shared" ref="J552:J615" si="286">PI()/4*dc^2-PI()/4*(F552^2-E552^2)</f>
        <v>954.54252816115911</v>
      </c>
      <c r="K552" s="40">
        <f t="shared" ref="K552:K615" si="287">J552/H552</f>
        <v>7.0869527581272846</v>
      </c>
      <c r="L552" s="40">
        <f t="shared" si="271"/>
        <v>0</v>
      </c>
      <c r="M552" s="10">
        <f t="shared" ref="M552:M615" si="288">AB551</f>
        <v>6.5298125944997771</v>
      </c>
      <c r="N552" s="10">
        <f t="shared" si="267"/>
        <v>17.20418640980624</v>
      </c>
      <c r="O552" s="10">
        <f t="shared" si="268"/>
        <v>-0.14810000000000001</v>
      </c>
      <c r="P552" s="10">
        <f t="shared" ref="P552:P615" si="289">(1+kv*L552)*N552*M552^O552</f>
        <v>13.030087836710406</v>
      </c>
      <c r="Q552" s="42">
        <f t="shared" ref="Q552:Q615" si="290">xincp/P552+Q551</f>
        <v>0.78460628171741409</v>
      </c>
      <c r="R552" s="4">
        <f t="shared" ref="R552:R615" si="291">PI()/4*(F552^2-E552^2)*G552</f>
        <v>242706.92515809782</v>
      </c>
      <c r="S552">
        <f t="shared" si="272"/>
        <v>2.4270692515809781E-4</v>
      </c>
      <c r="T552" s="41">
        <f t="shared" si="273"/>
        <v>5.2998644119869247E-4</v>
      </c>
      <c r="U552" s="42">
        <f t="shared" ref="U552:U615" si="292">rhopgrain*R552/1000^2</f>
        <v>0.43324399675346253</v>
      </c>
      <c r="V552" s="42">
        <f t="shared" ref="V552:V615" si="293">(U551-U552)/(Q552-Q551)</f>
        <v>1.0011899624304756</v>
      </c>
      <c r="W552" s="42">
        <f t="shared" ref="W552:W615" si="294">IF(V552&lt;AI552,IF(AB551&gt;pbd,AI552,0),AI552)</f>
        <v>0.98980520221174151</v>
      </c>
      <c r="X552" s="42">
        <f t="shared" ref="X552:X615" si="295">V552-W552</f>
        <v>1.1384760218734136E-2</v>
      </c>
      <c r="Y552" s="42">
        <f t="shared" si="269"/>
        <v>1.1049806072189099E-2</v>
      </c>
      <c r="Z552" s="10">
        <f t="shared" ref="Z552:Z615" si="296">Y552/T552</f>
        <v>20.849224080520422</v>
      </c>
      <c r="AA552">
        <f t="shared" si="274"/>
        <v>6529552.4369488182</v>
      </c>
      <c r="AB552" s="10">
        <f t="shared" si="275"/>
        <v>6.5295524369488183</v>
      </c>
      <c r="AC552" s="10">
        <f t="shared" si="276"/>
        <v>6.4285524369488183</v>
      </c>
      <c r="AD552" s="3">
        <f t="shared" si="277"/>
        <v>932.34988208104687</v>
      </c>
      <c r="AI552" s="94">
        <f t="shared" si="278"/>
        <v>0.98980520221174151</v>
      </c>
    </row>
    <row r="553" spans="2:35">
      <c r="B553" s="39">
        <f t="shared" si="279"/>
        <v>525</v>
      </c>
      <c r="C553" s="42">
        <f t="shared" si="280"/>
        <v>9.8830935251789551</v>
      </c>
      <c r="D553" s="10">
        <f t="shared" si="281"/>
        <v>5.8169064748210673</v>
      </c>
      <c r="E553" s="40">
        <f t="shared" si="282"/>
        <v>34.766187050357864</v>
      </c>
      <c r="F553" s="40">
        <f t="shared" si="283"/>
        <v>46.4</v>
      </c>
      <c r="G553" s="3">
        <f t="shared" si="284"/>
        <v>326.16906474820695</v>
      </c>
      <c r="H553" s="3">
        <f t="shared" si="285"/>
        <v>134.69012151470801</v>
      </c>
      <c r="I553">
        <f t="shared" si="270"/>
        <v>1.3469012151470802E-4</v>
      </c>
      <c r="J553" s="4">
        <f t="shared" si="286"/>
        <v>956.59749734981222</v>
      </c>
      <c r="K553" s="40">
        <f t="shared" si="287"/>
        <v>7.1022097730111025</v>
      </c>
      <c r="L553" s="40">
        <f t="shared" si="271"/>
        <v>0</v>
      </c>
      <c r="M553" s="10">
        <f t="shared" si="288"/>
        <v>6.5295524369488183</v>
      </c>
      <c r="N553" s="10">
        <f t="shared" si="267"/>
        <v>17.20418640980624</v>
      </c>
      <c r="O553" s="10">
        <f t="shared" si="268"/>
        <v>-0.14810000000000001</v>
      </c>
      <c r="P553" s="10">
        <f t="shared" si="289"/>
        <v>13.030164722849539</v>
      </c>
      <c r="Q553" s="42">
        <f t="shared" si="290"/>
        <v>0.78605100175345088</v>
      </c>
      <c r="R553" s="4">
        <f t="shared" si="291"/>
        <v>241896.65959011865</v>
      </c>
      <c r="S553">
        <f t="shared" si="272"/>
        <v>2.4189665959011865E-4</v>
      </c>
      <c r="T553" s="41">
        <f t="shared" si="273"/>
        <v>5.307967067666716E-4</v>
      </c>
      <c r="U553" s="42">
        <f t="shared" si="292"/>
        <v>0.43179763220134132</v>
      </c>
      <c r="V553" s="42">
        <f t="shared" si="293"/>
        <v>1.0011382939555069</v>
      </c>
      <c r="W553" s="42">
        <f t="shared" si="294"/>
        <v>0.98976514733480281</v>
      </c>
      <c r="X553" s="42">
        <f t="shared" si="295"/>
        <v>1.13731466207041E-2</v>
      </c>
      <c r="Y553" s="42">
        <f t="shared" si="269"/>
        <v>1.1066237084984814E-2</v>
      </c>
      <c r="Z553" s="10">
        <f t="shared" si="296"/>
        <v>20.84835294550787</v>
      </c>
      <c r="AA553">
        <f t="shared" si="274"/>
        <v>6529283.835245166</v>
      </c>
      <c r="AB553" s="10">
        <f t="shared" si="275"/>
        <v>6.5292838352451659</v>
      </c>
      <c r="AC553" s="10">
        <f t="shared" si="276"/>
        <v>6.4282838352451659</v>
      </c>
      <c r="AD553" s="3">
        <f t="shared" si="277"/>
        <v>932.31092606891457</v>
      </c>
      <c r="AI553" s="94">
        <f t="shared" si="278"/>
        <v>0.98976514733480281</v>
      </c>
    </row>
    <row r="554" spans="2:35">
      <c r="B554" s="39">
        <f t="shared" si="279"/>
        <v>526</v>
      </c>
      <c r="C554" s="42">
        <f t="shared" si="280"/>
        <v>9.901918465226915</v>
      </c>
      <c r="D554" s="10">
        <f t="shared" si="281"/>
        <v>5.7980815347731074</v>
      </c>
      <c r="E554" s="40">
        <f t="shared" si="282"/>
        <v>34.803836930453784</v>
      </c>
      <c r="F554" s="40">
        <f t="shared" si="283"/>
        <v>46.4</v>
      </c>
      <c r="G554" s="3">
        <f t="shared" si="284"/>
        <v>325.98081534772734</v>
      </c>
      <c r="H554" s="3">
        <f t="shared" si="285"/>
        <v>134.69012151470801</v>
      </c>
      <c r="I554">
        <f t="shared" si="270"/>
        <v>1.3469012151470802E-4</v>
      </c>
      <c r="J554" s="4">
        <f t="shared" si="286"/>
        <v>958.65469316341898</v>
      </c>
      <c r="K554" s="40">
        <f t="shared" si="287"/>
        <v>7.1174833193593559</v>
      </c>
      <c r="L554" s="40">
        <f t="shared" si="271"/>
        <v>0</v>
      </c>
      <c r="M554" s="10">
        <f t="shared" si="288"/>
        <v>6.5292838352451659</v>
      </c>
      <c r="N554" s="10">
        <f t="shared" si="267"/>
        <v>17.20418640980624</v>
      </c>
      <c r="O554" s="10">
        <f t="shared" si="268"/>
        <v>-0.14810000000000001</v>
      </c>
      <c r="P554" s="10">
        <f t="shared" si="289"/>
        <v>13.030244108237076</v>
      </c>
      <c r="Q554" s="42">
        <f t="shared" si="290"/>
        <v>0.78749571298768328</v>
      </c>
      <c r="R554" s="4">
        <f t="shared" si="291"/>
        <v>241086.44187855715</v>
      </c>
      <c r="S554">
        <f t="shared" si="272"/>
        <v>2.4108644187855716E-4</v>
      </c>
      <c r="T554" s="41">
        <f t="shared" si="273"/>
        <v>5.3160692447823312E-4</v>
      </c>
      <c r="U554" s="42">
        <f t="shared" si="292"/>
        <v>0.43035135307531847</v>
      </c>
      <c r="V554" s="42">
        <f t="shared" si="293"/>
        <v>1.0010852630984681</v>
      </c>
      <c r="W554" s="42">
        <f t="shared" si="294"/>
        <v>0.98972379236299579</v>
      </c>
      <c r="X554" s="42">
        <f t="shared" si="295"/>
        <v>1.1361470735472334E-2</v>
      </c>
      <c r="Y554" s="42">
        <f t="shared" si="269"/>
        <v>1.1082651129393753E-2</v>
      </c>
      <c r="Z554" s="10">
        <f t="shared" si="296"/>
        <v>20.847454423719675</v>
      </c>
      <c r="AA554">
        <f t="shared" si="274"/>
        <v>6529006.7892309437</v>
      </c>
      <c r="AB554" s="10">
        <f t="shared" si="275"/>
        <v>6.5290067892309436</v>
      </c>
      <c r="AC554" s="10">
        <f t="shared" si="276"/>
        <v>6.4280067892309436</v>
      </c>
      <c r="AD554" s="3">
        <f t="shared" si="277"/>
        <v>932.27074535619192</v>
      </c>
      <c r="AI554" s="94">
        <f t="shared" si="278"/>
        <v>0.98972379236299579</v>
      </c>
    </row>
    <row r="555" spans="2:35">
      <c r="B555" s="39">
        <f t="shared" si="279"/>
        <v>527</v>
      </c>
      <c r="C555" s="42">
        <f t="shared" si="280"/>
        <v>9.9207434052748749</v>
      </c>
      <c r="D555" s="10">
        <f t="shared" si="281"/>
        <v>5.7792565947251475</v>
      </c>
      <c r="E555" s="40">
        <f t="shared" si="282"/>
        <v>34.841486810549704</v>
      </c>
      <c r="F555" s="40">
        <f t="shared" si="283"/>
        <v>46.4</v>
      </c>
      <c r="G555" s="3">
        <f t="shared" si="284"/>
        <v>325.79256594724774</v>
      </c>
      <c r="H555" s="3">
        <f t="shared" si="285"/>
        <v>134.69012151470801</v>
      </c>
      <c r="I555">
        <f t="shared" si="270"/>
        <v>1.3469012151470802E-4</v>
      </c>
      <c r="J555" s="4">
        <f t="shared" si="286"/>
        <v>960.71411560197953</v>
      </c>
      <c r="K555" s="40">
        <f t="shared" si="287"/>
        <v>7.1327733971720457</v>
      </c>
      <c r="L555" s="40">
        <f t="shared" si="271"/>
        <v>0</v>
      </c>
      <c r="M555" s="10">
        <f t="shared" si="288"/>
        <v>6.5290067892309436</v>
      </c>
      <c r="N555" s="10">
        <f t="shared" si="267"/>
        <v>17.20418640980624</v>
      </c>
      <c r="O555" s="10">
        <f t="shared" si="268"/>
        <v>-0.14810000000000001</v>
      </c>
      <c r="P555" s="10">
        <f t="shared" si="289"/>
        <v>13.030325993273618</v>
      </c>
      <c r="Q555" s="42">
        <f t="shared" si="290"/>
        <v>0.78894041514307656</v>
      </c>
      <c r="R555" s="4">
        <f t="shared" si="291"/>
        <v>240276.27328089572</v>
      </c>
      <c r="S555">
        <f t="shared" si="272"/>
        <v>2.4027627328089573E-4</v>
      </c>
      <c r="T555" s="41">
        <f t="shared" si="273"/>
        <v>5.3241709307589452E-4</v>
      </c>
      <c r="U555" s="42">
        <f t="shared" si="292"/>
        <v>0.42890516162006287</v>
      </c>
      <c r="V555" s="42">
        <f t="shared" si="293"/>
        <v>1.0010308698279178</v>
      </c>
      <c r="W555" s="42">
        <f t="shared" si="294"/>
        <v>0.98968113727201323</v>
      </c>
      <c r="X555" s="42">
        <f t="shared" si="295"/>
        <v>1.1349732555904546E-2</v>
      </c>
      <c r="Y555" s="42">
        <f t="shared" si="269"/>
        <v>1.1099048112480405E-2</v>
      </c>
      <c r="Z555" s="10">
        <f t="shared" si="296"/>
        <v>20.846528514625032</v>
      </c>
      <c r="AA555">
        <f t="shared" si="274"/>
        <v>6528721.2987424834</v>
      </c>
      <c r="AB555" s="10">
        <f t="shared" si="275"/>
        <v>6.5287212987424832</v>
      </c>
      <c r="AC555" s="10">
        <f t="shared" si="276"/>
        <v>6.4277212987424832</v>
      </c>
      <c r="AD555" s="3">
        <f t="shared" si="277"/>
        <v>932.22933991914192</v>
      </c>
      <c r="AI555" s="94">
        <f t="shared" si="278"/>
        <v>0.98968113727201323</v>
      </c>
    </row>
    <row r="556" spans="2:35">
      <c r="B556" s="39">
        <f t="shared" si="279"/>
        <v>528</v>
      </c>
      <c r="C556" s="42">
        <f t="shared" si="280"/>
        <v>9.9395683453228347</v>
      </c>
      <c r="D556" s="10">
        <f t="shared" si="281"/>
        <v>5.7604316546771877</v>
      </c>
      <c r="E556" s="40">
        <f t="shared" si="282"/>
        <v>34.879136690645623</v>
      </c>
      <c r="F556" s="40">
        <f t="shared" si="283"/>
        <v>46.4</v>
      </c>
      <c r="G556" s="3">
        <f t="shared" si="284"/>
        <v>325.60431654676813</v>
      </c>
      <c r="H556" s="3">
        <f t="shared" si="285"/>
        <v>134.69012151470801</v>
      </c>
      <c r="I556">
        <f t="shared" si="270"/>
        <v>1.3469012151470802E-4</v>
      </c>
      <c r="J556" s="4">
        <f t="shared" si="286"/>
        <v>962.77576466549397</v>
      </c>
      <c r="K556" s="40">
        <f t="shared" si="287"/>
        <v>7.148080006449173</v>
      </c>
      <c r="L556" s="40">
        <f t="shared" si="271"/>
        <v>0</v>
      </c>
      <c r="M556" s="10">
        <f t="shared" si="288"/>
        <v>6.5287212987424832</v>
      </c>
      <c r="N556" s="10">
        <f t="shared" si="267"/>
        <v>17.20418640980624</v>
      </c>
      <c r="O556" s="10">
        <f t="shared" si="268"/>
        <v>-0.14810000000000001</v>
      </c>
      <c r="P556" s="10">
        <f t="shared" si="289"/>
        <v>13.030410378372673</v>
      </c>
      <c r="Q556" s="42">
        <f t="shared" si="290"/>
        <v>0.79038510794256078</v>
      </c>
      <c r="R556" s="4">
        <f t="shared" si="291"/>
        <v>239466.15505461674</v>
      </c>
      <c r="S556">
        <f t="shared" si="272"/>
        <v>2.3946615505461674E-4</v>
      </c>
      <c r="T556" s="41">
        <f t="shared" si="273"/>
        <v>5.3322721130217351E-4</v>
      </c>
      <c r="U556" s="42">
        <f t="shared" si="292"/>
        <v>0.42745906008024365</v>
      </c>
      <c r="V556" s="42">
        <f t="shared" si="293"/>
        <v>1.0009751141111101</v>
      </c>
      <c r="W556" s="42">
        <f t="shared" si="294"/>
        <v>0.98963718203665585</v>
      </c>
      <c r="X556" s="42">
        <f t="shared" si="295"/>
        <v>1.1337932074454216E-2</v>
      </c>
      <c r="Y556" s="42">
        <f t="shared" si="269"/>
        <v>1.1115427941309411E-2</v>
      </c>
      <c r="Z556" s="10">
        <f t="shared" si="296"/>
        <v>20.845575217672884</v>
      </c>
      <c r="AA556">
        <f t="shared" si="274"/>
        <v>6528427.3636098756</v>
      </c>
      <c r="AB556" s="10">
        <f t="shared" si="275"/>
        <v>6.5284273636098753</v>
      </c>
      <c r="AC556" s="10">
        <f t="shared" si="276"/>
        <v>6.4274273636098753</v>
      </c>
      <c r="AD556" s="3">
        <f t="shared" si="277"/>
        <v>932.18670973312192</v>
      </c>
      <c r="AI556" s="94">
        <f t="shared" si="278"/>
        <v>0.98963718203665585</v>
      </c>
    </row>
    <row r="557" spans="2:35">
      <c r="B557" s="39">
        <f t="shared" si="279"/>
        <v>529</v>
      </c>
      <c r="C557" s="42">
        <f t="shared" si="280"/>
        <v>9.9583932853707946</v>
      </c>
      <c r="D557" s="10">
        <f t="shared" si="281"/>
        <v>5.7416067146292278</v>
      </c>
      <c r="E557" s="40">
        <f t="shared" si="282"/>
        <v>34.916786570741543</v>
      </c>
      <c r="F557" s="40">
        <f t="shared" si="283"/>
        <v>46.4</v>
      </c>
      <c r="G557" s="3">
        <f t="shared" si="284"/>
        <v>325.41606714628853</v>
      </c>
      <c r="H557" s="3">
        <f t="shared" si="285"/>
        <v>134.69012151470801</v>
      </c>
      <c r="I557">
        <f t="shared" si="270"/>
        <v>1.3469012151470802E-4</v>
      </c>
      <c r="J557" s="4">
        <f t="shared" si="286"/>
        <v>964.83964035396218</v>
      </c>
      <c r="K557" s="40">
        <f t="shared" si="287"/>
        <v>7.1634031471907376</v>
      </c>
      <c r="L557" s="40">
        <f t="shared" si="271"/>
        <v>0</v>
      </c>
      <c r="M557" s="10">
        <f t="shared" si="288"/>
        <v>6.5284273636098753</v>
      </c>
      <c r="N557" s="10">
        <f t="shared" si="267"/>
        <v>17.20418640980624</v>
      </c>
      <c r="O557" s="10">
        <f t="shared" si="268"/>
        <v>-0.14810000000000001</v>
      </c>
      <c r="P557" s="10">
        <f t="shared" si="289"/>
        <v>13.030497263960795</v>
      </c>
      <c r="Q557" s="42">
        <f t="shared" si="290"/>
        <v>0.7918297911090294</v>
      </c>
      <c r="R557" s="4">
        <f t="shared" si="291"/>
        <v>238656.08845720274</v>
      </c>
      <c r="S557">
        <f t="shared" si="272"/>
        <v>2.3865608845720273E-4</v>
      </c>
      <c r="T557" s="41">
        <f t="shared" si="273"/>
        <v>5.3403727789958747E-4</v>
      </c>
      <c r="U557" s="42">
        <f t="shared" si="292"/>
        <v>0.42601305070052975</v>
      </c>
      <c r="V557" s="42">
        <f t="shared" si="293"/>
        <v>1.0009179959149939</v>
      </c>
      <c r="W557" s="42">
        <f t="shared" si="294"/>
        <v>0.98959192663076379</v>
      </c>
      <c r="X557" s="42">
        <f t="shared" si="295"/>
        <v>1.1326069284230078E-2</v>
      </c>
      <c r="Y557" s="42">
        <f t="shared" si="269"/>
        <v>1.1131790522946597E-2</v>
      </c>
      <c r="Z557" s="10">
        <f t="shared" si="296"/>
        <v>20.84459453229341</v>
      </c>
      <c r="AA557">
        <f t="shared" si="274"/>
        <v>6528124.9836574253</v>
      </c>
      <c r="AB557" s="10">
        <f t="shared" si="275"/>
        <v>6.5281249836574249</v>
      </c>
      <c r="AC557" s="10">
        <f t="shared" si="276"/>
        <v>6.4271249836574249</v>
      </c>
      <c r="AD557" s="3">
        <f t="shared" si="277"/>
        <v>932.14285477265048</v>
      </c>
      <c r="AI557" s="94">
        <f t="shared" si="278"/>
        <v>0.98959192663076379</v>
      </c>
    </row>
    <row r="558" spans="2:35">
      <c r="B558" s="39">
        <f t="shared" si="279"/>
        <v>530</v>
      </c>
      <c r="C558" s="42">
        <f t="shared" si="280"/>
        <v>9.9772182254187545</v>
      </c>
      <c r="D558" s="10">
        <f t="shared" si="281"/>
        <v>5.7227817745812679</v>
      </c>
      <c r="E558" s="40">
        <f t="shared" si="282"/>
        <v>34.954436450837463</v>
      </c>
      <c r="F558" s="40">
        <f t="shared" si="283"/>
        <v>46.4</v>
      </c>
      <c r="G558" s="3">
        <f t="shared" si="284"/>
        <v>325.22781774580892</v>
      </c>
      <c r="H558" s="3">
        <f t="shared" si="285"/>
        <v>134.69012151470801</v>
      </c>
      <c r="I558">
        <f t="shared" si="270"/>
        <v>1.3469012151470802E-4</v>
      </c>
      <c r="J558" s="4">
        <f t="shared" si="286"/>
        <v>966.90574266738417</v>
      </c>
      <c r="K558" s="40">
        <f t="shared" si="287"/>
        <v>7.1787428193967378</v>
      </c>
      <c r="L558" s="40">
        <f t="shared" si="271"/>
        <v>0</v>
      </c>
      <c r="M558" s="10">
        <f t="shared" si="288"/>
        <v>6.5281249836574249</v>
      </c>
      <c r="N558" s="10">
        <f t="shared" si="267"/>
        <v>17.20418640980624</v>
      </c>
      <c r="O558" s="10">
        <f t="shared" si="268"/>
        <v>-0.14810000000000001</v>
      </c>
      <c r="P558" s="10">
        <f t="shared" si="289"/>
        <v>13.03058665047744</v>
      </c>
      <c r="Q558" s="42">
        <f t="shared" si="290"/>
        <v>0.79327446436533822</v>
      </c>
      <c r="R558" s="4">
        <f t="shared" si="291"/>
        <v>237846.07474613609</v>
      </c>
      <c r="S558">
        <f t="shared" si="272"/>
        <v>2.3784607474613609E-4</v>
      </c>
      <c r="T558" s="41">
        <f t="shared" si="273"/>
        <v>5.3484729161065421E-4</v>
      </c>
      <c r="U558" s="42">
        <f t="shared" si="292"/>
        <v>0.42456713572559024</v>
      </c>
      <c r="V558" s="42">
        <f t="shared" si="293"/>
        <v>1.000859515205444</v>
      </c>
      <c r="W558" s="42">
        <f t="shared" si="294"/>
        <v>0.98954537102728635</v>
      </c>
      <c r="X558" s="42">
        <f t="shared" si="295"/>
        <v>1.1314144178157681E-2</v>
      </c>
      <c r="Y558" s="42">
        <f t="shared" si="269"/>
        <v>1.1148135764458804E-2</v>
      </c>
      <c r="Z558" s="10">
        <f t="shared" si="296"/>
        <v>20.843586457897157</v>
      </c>
      <c r="AA558">
        <f t="shared" si="274"/>
        <v>6527814.1587033821</v>
      </c>
      <c r="AB558" s="10">
        <f t="shared" si="275"/>
        <v>6.5278141587033822</v>
      </c>
      <c r="AC558" s="10">
        <f t="shared" si="276"/>
        <v>6.4268141587033822</v>
      </c>
      <c r="AD558" s="3">
        <f t="shared" si="277"/>
        <v>932.09777501136796</v>
      </c>
      <c r="AI558" s="94">
        <f t="shared" si="278"/>
        <v>0.98954537102728635</v>
      </c>
    </row>
    <row r="559" spans="2:35">
      <c r="B559" s="39">
        <f t="shared" si="279"/>
        <v>531</v>
      </c>
      <c r="C559" s="42">
        <f t="shared" si="280"/>
        <v>9.9960431654667143</v>
      </c>
      <c r="D559" s="10">
        <f t="shared" si="281"/>
        <v>5.703956834533308</v>
      </c>
      <c r="E559" s="40">
        <f t="shared" si="282"/>
        <v>34.992086330933382</v>
      </c>
      <c r="F559" s="40">
        <f t="shared" si="283"/>
        <v>46.4</v>
      </c>
      <c r="G559" s="3">
        <f t="shared" si="284"/>
        <v>325.03956834532931</v>
      </c>
      <c r="H559" s="3">
        <f t="shared" si="285"/>
        <v>134.69012151470801</v>
      </c>
      <c r="I559">
        <f t="shared" si="270"/>
        <v>1.3469012151470802E-4</v>
      </c>
      <c r="J559" s="4">
        <f t="shared" si="286"/>
        <v>968.97407160575995</v>
      </c>
      <c r="K559" s="40">
        <f t="shared" si="287"/>
        <v>7.1940990230671744</v>
      </c>
      <c r="L559" s="40">
        <f t="shared" si="271"/>
        <v>0</v>
      </c>
      <c r="M559" s="10">
        <f t="shared" si="288"/>
        <v>6.5278141587033822</v>
      </c>
      <c r="N559" s="10">
        <f t="shared" si="267"/>
        <v>17.20418640980624</v>
      </c>
      <c r="O559" s="10">
        <f t="shared" si="268"/>
        <v>-0.14810000000000001</v>
      </c>
      <c r="P559" s="10">
        <f t="shared" si="289"/>
        <v>13.030678538375074</v>
      </c>
      <c r="Q559" s="42">
        <f t="shared" si="290"/>
        <v>0.7947191274343044</v>
      </c>
      <c r="R559" s="4">
        <f t="shared" si="291"/>
        <v>237036.11517889929</v>
      </c>
      <c r="S559">
        <f t="shared" si="272"/>
        <v>2.3703611517889928E-4</v>
      </c>
      <c r="T559" s="41">
        <f t="shared" si="273"/>
        <v>5.3565725117789092E-4</v>
      </c>
      <c r="U559" s="42">
        <f t="shared" si="292"/>
        <v>0.42312131740009418</v>
      </c>
      <c r="V559" s="42">
        <f t="shared" si="293"/>
        <v>1.0007996719475289</v>
      </c>
      <c r="W559" s="42">
        <f t="shared" si="294"/>
        <v>0.98949751519824081</v>
      </c>
      <c r="X559" s="42">
        <f t="shared" si="295"/>
        <v>1.1302156749288139E-2</v>
      </c>
      <c r="Y559" s="42">
        <f t="shared" si="269"/>
        <v>1.1164463572914167E-2</v>
      </c>
      <c r="Z559" s="10">
        <f t="shared" si="296"/>
        <v>20.842550993875122</v>
      </c>
      <c r="AA559">
        <f t="shared" si="274"/>
        <v>6527494.8885599701</v>
      </c>
      <c r="AB559" s="10">
        <f t="shared" si="275"/>
        <v>6.5274948885599704</v>
      </c>
      <c r="AC559" s="10">
        <f t="shared" si="276"/>
        <v>6.4264948885599704</v>
      </c>
      <c r="AD559" s="3">
        <f t="shared" si="277"/>
        <v>932.05147042204067</v>
      </c>
      <c r="AI559" s="94">
        <f t="shared" si="278"/>
        <v>0.98949751519824081</v>
      </c>
    </row>
    <row r="560" spans="2:35">
      <c r="B560" s="39">
        <f t="shared" si="279"/>
        <v>532</v>
      </c>
      <c r="C560" s="42">
        <f t="shared" si="280"/>
        <v>10.014868105514674</v>
      </c>
      <c r="D560" s="10">
        <f t="shared" si="281"/>
        <v>5.6851318944853482</v>
      </c>
      <c r="E560" s="40">
        <f t="shared" si="282"/>
        <v>35.029736211029302</v>
      </c>
      <c r="F560" s="40">
        <f t="shared" si="283"/>
        <v>46.4</v>
      </c>
      <c r="G560" s="3">
        <f t="shared" si="284"/>
        <v>324.85131894484971</v>
      </c>
      <c r="H560" s="3">
        <f t="shared" si="285"/>
        <v>134.69012151470801</v>
      </c>
      <c r="I560">
        <f t="shared" si="270"/>
        <v>1.3469012151470802E-4</v>
      </c>
      <c r="J560" s="4">
        <f t="shared" si="286"/>
        <v>971.04462716908961</v>
      </c>
      <c r="K560" s="40">
        <f t="shared" si="287"/>
        <v>7.2094717582020493</v>
      </c>
      <c r="L560" s="40">
        <f t="shared" si="271"/>
        <v>0</v>
      </c>
      <c r="M560" s="10">
        <f t="shared" si="288"/>
        <v>6.5274948885599704</v>
      </c>
      <c r="N560" s="10">
        <f t="shared" si="267"/>
        <v>17.20418640980624</v>
      </c>
      <c r="O560" s="10">
        <f t="shared" si="268"/>
        <v>-0.14810000000000001</v>
      </c>
      <c r="P560" s="10">
        <f t="shared" si="289"/>
        <v>13.030772928119163</v>
      </c>
      <c r="Q560" s="42">
        <f t="shared" si="290"/>
        <v>0.79616378003870503</v>
      </c>
      <c r="R560" s="4">
        <f t="shared" si="291"/>
        <v>236226.21101297467</v>
      </c>
      <c r="S560">
        <f t="shared" si="272"/>
        <v>2.3622621101297467E-4</v>
      </c>
      <c r="T560" s="41">
        <f t="shared" si="273"/>
        <v>5.3646715534381561E-4</v>
      </c>
      <c r="U560" s="42">
        <f t="shared" si="292"/>
        <v>0.42167559796871046</v>
      </c>
      <c r="V560" s="42">
        <f t="shared" si="293"/>
        <v>1.0007384661058565</v>
      </c>
      <c r="W560" s="42">
        <f t="shared" si="294"/>
        <v>0.98944835911471596</v>
      </c>
      <c r="X560" s="42">
        <f t="shared" si="295"/>
        <v>1.1290106991140525E-2</v>
      </c>
      <c r="Y560" s="42">
        <f t="shared" si="269"/>
        <v>1.1180773855382881E-2</v>
      </c>
      <c r="Z560" s="10">
        <f t="shared" si="296"/>
        <v>20.841488139599623</v>
      </c>
      <c r="AA560">
        <f t="shared" si="274"/>
        <v>6527167.1730336519</v>
      </c>
      <c r="AB560" s="10">
        <f t="shared" si="275"/>
        <v>6.5271671730336518</v>
      </c>
      <c r="AC560" s="10">
        <f t="shared" si="276"/>
        <v>6.4261671730336518</v>
      </c>
      <c r="AD560" s="3">
        <f t="shared" si="277"/>
        <v>932.00394097659921</v>
      </c>
      <c r="AI560" s="94">
        <f t="shared" si="278"/>
        <v>0.98944835911471596</v>
      </c>
    </row>
    <row r="561" spans="2:35">
      <c r="B561" s="39">
        <f t="shared" si="279"/>
        <v>533</v>
      </c>
      <c r="C561" s="42">
        <f t="shared" si="280"/>
        <v>10.033693045562634</v>
      </c>
      <c r="D561" s="10">
        <f t="shared" si="281"/>
        <v>5.6663069544373883</v>
      </c>
      <c r="E561" s="40">
        <f t="shared" si="282"/>
        <v>35.067386091125222</v>
      </c>
      <c r="F561" s="40">
        <f t="shared" si="283"/>
        <v>46.4</v>
      </c>
      <c r="G561" s="3">
        <f t="shared" si="284"/>
        <v>324.6630695443701</v>
      </c>
      <c r="H561" s="3">
        <f t="shared" si="285"/>
        <v>134.69012151470801</v>
      </c>
      <c r="I561">
        <f t="shared" si="270"/>
        <v>1.3469012151470802E-4</v>
      </c>
      <c r="J561" s="4">
        <f t="shared" si="286"/>
        <v>973.11740935737305</v>
      </c>
      <c r="K561" s="40">
        <f t="shared" si="287"/>
        <v>7.2248610248013598</v>
      </c>
      <c r="L561" s="40">
        <f t="shared" si="271"/>
        <v>0</v>
      </c>
      <c r="M561" s="10">
        <f t="shared" si="288"/>
        <v>6.5271671730336518</v>
      </c>
      <c r="N561" s="10">
        <f t="shared" si="267"/>
        <v>17.20418640980624</v>
      </c>
      <c r="O561" s="10">
        <f t="shared" si="268"/>
        <v>-0.14810000000000001</v>
      </c>
      <c r="P561" s="10">
        <f t="shared" si="289"/>
        <v>13.030869820188091</v>
      </c>
      <c r="Q561" s="42">
        <f t="shared" si="290"/>
        <v>0.79760842190127623</v>
      </c>
      <c r="R561" s="4">
        <f t="shared" si="291"/>
        <v>235416.36350584478</v>
      </c>
      <c r="S561">
        <f t="shared" si="272"/>
        <v>2.3541636350584479E-4</v>
      </c>
      <c r="T561" s="41">
        <f t="shared" si="273"/>
        <v>5.3727700285094546E-4</v>
      </c>
      <c r="U561" s="42">
        <f t="shared" si="292"/>
        <v>0.4202299796761082</v>
      </c>
      <c r="V561" s="42">
        <f t="shared" si="293"/>
        <v>1.0006758976438037</v>
      </c>
      <c r="W561" s="42">
        <f t="shared" si="294"/>
        <v>0.9893979027469143</v>
      </c>
      <c r="X561" s="42">
        <f t="shared" si="295"/>
        <v>1.1277994896889409E-2</v>
      </c>
      <c r="Y561" s="42">
        <f t="shared" si="269"/>
        <v>1.1197066518936791E-2</v>
      </c>
      <c r="Z561" s="10">
        <f t="shared" si="296"/>
        <v>20.840397894423088</v>
      </c>
      <c r="AA561">
        <f t="shared" si="274"/>
        <v>6526831.0119247576</v>
      </c>
      <c r="AB561" s="10">
        <f t="shared" si="275"/>
        <v>6.5268310119247577</v>
      </c>
      <c r="AC561" s="10">
        <f t="shared" si="276"/>
        <v>6.4258310119247577</v>
      </c>
      <c r="AD561" s="3">
        <f t="shared" si="277"/>
        <v>931.95518664608528</v>
      </c>
      <c r="AI561" s="94">
        <f t="shared" si="278"/>
        <v>0.9893979027469143</v>
      </c>
    </row>
    <row r="562" spans="2:35">
      <c r="B562" s="39">
        <f t="shared" si="279"/>
        <v>534</v>
      </c>
      <c r="C562" s="42">
        <f t="shared" si="280"/>
        <v>10.052517985610594</v>
      </c>
      <c r="D562" s="10">
        <f t="shared" si="281"/>
        <v>5.6474820143894284</v>
      </c>
      <c r="E562" s="40">
        <f t="shared" si="282"/>
        <v>35.105035971221142</v>
      </c>
      <c r="F562" s="40">
        <f t="shared" si="283"/>
        <v>46.4</v>
      </c>
      <c r="G562" s="3">
        <f t="shared" si="284"/>
        <v>324.4748201438905</v>
      </c>
      <c r="H562" s="3">
        <f t="shared" si="285"/>
        <v>134.69012151470801</v>
      </c>
      <c r="I562">
        <f t="shared" si="270"/>
        <v>1.3469012151470802E-4</v>
      </c>
      <c r="J562" s="4">
        <f t="shared" si="286"/>
        <v>975.19241817061027</v>
      </c>
      <c r="K562" s="40">
        <f t="shared" si="287"/>
        <v>7.2402668228651077</v>
      </c>
      <c r="L562" s="40">
        <f t="shared" si="271"/>
        <v>0</v>
      </c>
      <c r="M562" s="10">
        <f t="shared" si="288"/>
        <v>6.5268310119247577</v>
      </c>
      <c r="N562" s="10">
        <f t="shared" si="267"/>
        <v>17.20418640980624</v>
      </c>
      <c r="O562" s="10">
        <f t="shared" si="268"/>
        <v>-0.14810000000000001</v>
      </c>
      <c r="P562" s="10">
        <f t="shared" si="289"/>
        <v>13.030969215073295</v>
      </c>
      <c r="Q562" s="42">
        <f t="shared" si="290"/>
        <v>0.79905305274471228</v>
      </c>
      <c r="R562" s="4">
        <f t="shared" si="291"/>
        <v>234606.57391499201</v>
      </c>
      <c r="S562">
        <f t="shared" si="272"/>
        <v>2.3460657391499202E-4</v>
      </c>
      <c r="T562" s="41">
        <f t="shared" si="273"/>
        <v>5.3808679244179828E-4</v>
      </c>
      <c r="U562" s="42">
        <f t="shared" si="292"/>
        <v>0.41878446476695652</v>
      </c>
      <c r="V562" s="42">
        <f t="shared" si="293"/>
        <v>1.0006119665239399</v>
      </c>
      <c r="W562" s="42">
        <f t="shared" si="294"/>
        <v>0.98934614606409399</v>
      </c>
      <c r="X562" s="42">
        <f t="shared" si="295"/>
        <v>1.1265820459845921E-2</v>
      </c>
      <c r="Y562" s="42">
        <f t="shared" si="269"/>
        <v>1.1213341470649698E-2</v>
      </c>
      <c r="Z562" s="10">
        <f t="shared" si="296"/>
        <v>20.839280257678094</v>
      </c>
      <c r="AA562">
        <f t="shared" si="274"/>
        <v>6526486.4050274985</v>
      </c>
      <c r="AB562" s="10">
        <f t="shared" si="275"/>
        <v>6.5264864050274989</v>
      </c>
      <c r="AC562" s="10">
        <f t="shared" si="276"/>
        <v>6.4254864050274989</v>
      </c>
      <c r="AD562" s="3">
        <f t="shared" si="277"/>
        <v>931.90520740065244</v>
      </c>
      <c r="AI562" s="94">
        <f t="shared" si="278"/>
        <v>0.98934614606409399</v>
      </c>
    </row>
    <row r="563" spans="2:35">
      <c r="B563" s="39">
        <f t="shared" si="279"/>
        <v>535</v>
      </c>
      <c r="C563" s="42">
        <f t="shared" si="280"/>
        <v>10.071342925658554</v>
      </c>
      <c r="D563" s="10">
        <f t="shared" si="281"/>
        <v>5.6286570743414686</v>
      </c>
      <c r="E563" s="40">
        <f t="shared" si="282"/>
        <v>35.142685851317061</v>
      </c>
      <c r="F563" s="40">
        <f t="shared" si="283"/>
        <v>46.4</v>
      </c>
      <c r="G563" s="3">
        <f t="shared" si="284"/>
        <v>324.28657074341089</v>
      </c>
      <c r="H563" s="3">
        <f t="shared" si="285"/>
        <v>134.69012151470801</v>
      </c>
      <c r="I563">
        <f t="shared" si="270"/>
        <v>1.3469012151470802E-4</v>
      </c>
      <c r="J563" s="4">
        <f t="shared" si="286"/>
        <v>977.26965360880126</v>
      </c>
      <c r="K563" s="40">
        <f t="shared" si="287"/>
        <v>7.255689152393292</v>
      </c>
      <c r="L563" s="40">
        <f t="shared" si="271"/>
        <v>0</v>
      </c>
      <c r="M563" s="10">
        <f t="shared" si="288"/>
        <v>6.5264864050274989</v>
      </c>
      <c r="N563" s="10">
        <f t="shared" si="267"/>
        <v>17.20418640980624</v>
      </c>
      <c r="O563" s="10">
        <f t="shared" si="268"/>
        <v>-0.14810000000000001</v>
      </c>
      <c r="P563" s="10">
        <f t="shared" si="289"/>
        <v>13.031071113279248</v>
      </c>
      <c r="Q563" s="42">
        <f t="shared" si="290"/>
        <v>0.80049767229166391</v>
      </c>
      <c r="R563" s="4">
        <f t="shared" si="291"/>
        <v>233796.84349789881</v>
      </c>
      <c r="S563">
        <f t="shared" si="272"/>
        <v>2.3379684349789882E-4</v>
      </c>
      <c r="T563" s="41">
        <f t="shared" si="273"/>
        <v>5.3889652285889146E-4</v>
      </c>
      <c r="U563" s="42">
        <f t="shared" si="292"/>
        <v>0.41733905548592432</v>
      </c>
      <c r="V563" s="42">
        <f t="shared" si="293"/>
        <v>1.000546672708563</v>
      </c>
      <c r="W563" s="42">
        <f t="shared" si="294"/>
        <v>0.98929308903457092</v>
      </c>
      <c r="X563" s="42">
        <f t="shared" si="295"/>
        <v>1.1253583673992096E-2</v>
      </c>
      <c r="Y563" s="42">
        <f t="shared" si="269"/>
        <v>1.1229598617598403E-2</v>
      </c>
      <c r="Z563" s="10">
        <f t="shared" si="296"/>
        <v>20.838135228678851</v>
      </c>
      <c r="AA563">
        <f t="shared" si="274"/>
        <v>6526133.3521304196</v>
      </c>
      <c r="AB563" s="10">
        <f t="shared" si="275"/>
        <v>6.5261333521304197</v>
      </c>
      <c r="AC563" s="10">
        <f t="shared" si="276"/>
        <v>6.4251333521304197</v>
      </c>
      <c r="AD563" s="3">
        <f t="shared" si="277"/>
        <v>931.85400320963299</v>
      </c>
      <c r="AI563" s="94">
        <f t="shared" si="278"/>
        <v>0.98929308903457092</v>
      </c>
    </row>
    <row r="564" spans="2:35">
      <c r="B564" s="39">
        <f t="shared" si="279"/>
        <v>536</v>
      </c>
      <c r="C564" s="42">
        <f t="shared" si="280"/>
        <v>10.090167865706514</v>
      </c>
      <c r="D564" s="10">
        <f t="shared" si="281"/>
        <v>5.6098321342935087</v>
      </c>
      <c r="E564" s="40">
        <f t="shared" si="282"/>
        <v>35.180335731412981</v>
      </c>
      <c r="F564" s="40">
        <f t="shared" si="283"/>
        <v>46.4</v>
      </c>
      <c r="G564" s="3">
        <f t="shared" si="284"/>
        <v>324.09832134293129</v>
      </c>
      <c r="H564" s="3">
        <f t="shared" si="285"/>
        <v>134.69012151470801</v>
      </c>
      <c r="I564">
        <f t="shared" si="270"/>
        <v>1.3469012151470802E-4</v>
      </c>
      <c r="J564" s="4">
        <f t="shared" si="286"/>
        <v>979.34911567194615</v>
      </c>
      <c r="K564" s="40">
        <f t="shared" si="287"/>
        <v>7.2711280133859137</v>
      </c>
      <c r="L564" s="40">
        <f t="shared" si="271"/>
        <v>0</v>
      </c>
      <c r="M564" s="10">
        <f t="shared" si="288"/>
        <v>6.5261333521304197</v>
      </c>
      <c r="N564" s="10">
        <f t="shared" si="267"/>
        <v>17.20418640980624</v>
      </c>
      <c r="O564" s="10">
        <f t="shared" si="268"/>
        <v>-0.14810000000000001</v>
      </c>
      <c r="P564" s="10">
        <f t="shared" si="289"/>
        <v>13.031175515323358</v>
      </c>
      <c r="Q564" s="42">
        <f t="shared" si="290"/>
        <v>0.80194228026473768</v>
      </c>
      <c r="R564" s="4">
        <f t="shared" si="291"/>
        <v>232987.17351204759</v>
      </c>
      <c r="S564">
        <f t="shared" si="272"/>
        <v>2.329871735120476E-4</v>
      </c>
      <c r="T564" s="41">
        <f t="shared" si="273"/>
        <v>5.397061928447426E-4</v>
      </c>
      <c r="U564" s="42">
        <f t="shared" si="292"/>
        <v>0.41589375407768059</v>
      </c>
      <c r="V564" s="42">
        <f t="shared" si="293"/>
        <v>1.0004800161586234</v>
      </c>
      <c r="W564" s="42">
        <f t="shared" si="294"/>
        <v>0.98923873162578846</v>
      </c>
      <c r="X564" s="42">
        <f t="shared" si="295"/>
        <v>1.1241284532834905E-2</v>
      </c>
      <c r="Y564" s="42">
        <f t="shared" si="269"/>
        <v>1.1245837866862127E-2</v>
      </c>
      <c r="Z564" s="10">
        <f t="shared" si="296"/>
        <v>20.83696280671958</v>
      </c>
      <c r="AA564">
        <f t="shared" si="274"/>
        <v>6525771.8530159062</v>
      </c>
      <c r="AB564" s="10">
        <f t="shared" si="275"/>
        <v>6.5257718530159066</v>
      </c>
      <c r="AC564" s="10">
        <f t="shared" si="276"/>
        <v>6.4247718530159066</v>
      </c>
      <c r="AD564" s="3">
        <f t="shared" si="277"/>
        <v>931.80157404146576</v>
      </c>
      <c r="AI564" s="94">
        <f t="shared" si="278"/>
        <v>0.98923873162578846</v>
      </c>
    </row>
    <row r="565" spans="2:35">
      <c r="B565" s="39">
        <f t="shared" si="279"/>
        <v>537</v>
      </c>
      <c r="C565" s="42">
        <f t="shared" si="280"/>
        <v>10.108992805754474</v>
      </c>
      <c r="D565" s="10">
        <f t="shared" si="281"/>
        <v>5.5910071942455488</v>
      </c>
      <c r="E565" s="40">
        <f t="shared" si="282"/>
        <v>35.217985611508901</v>
      </c>
      <c r="F565" s="40">
        <f t="shared" si="283"/>
        <v>46.4</v>
      </c>
      <c r="G565" s="3">
        <f t="shared" si="284"/>
        <v>323.91007194245168</v>
      </c>
      <c r="H565" s="3">
        <f t="shared" si="285"/>
        <v>134.69012151470801</v>
      </c>
      <c r="I565">
        <f t="shared" si="270"/>
        <v>1.3469012151470802E-4</v>
      </c>
      <c r="J565" s="4">
        <f t="shared" si="286"/>
        <v>981.4308043600447</v>
      </c>
      <c r="K565" s="40">
        <f t="shared" si="287"/>
        <v>7.286583405842971</v>
      </c>
      <c r="L565" s="40">
        <f t="shared" si="271"/>
        <v>0</v>
      </c>
      <c r="M565" s="10">
        <f t="shared" si="288"/>
        <v>6.5257718530159066</v>
      </c>
      <c r="N565" s="10">
        <f t="shared" si="267"/>
        <v>17.20418640980624</v>
      </c>
      <c r="O565" s="10">
        <f t="shared" si="268"/>
        <v>-0.14810000000000001</v>
      </c>
      <c r="P565" s="10">
        <f t="shared" si="289"/>
        <v>13.031282421736099</v>
      </c>
      <c r="Q565" s="42">
        <f t="shared" si="290"/>
        <v>0.80338687638649464</v>
      </c>
      <c r="R565" s="4">
        <f t="shared" si="291"/>
        <v>232177.56521492085</v>
      </c>
      <c r="S565">
        <f t="shared" si="272"/>
        <v>2.3217756521492084E-4</v>
      </c>
      <c r="T565" s="41">
        <f t="shared" si="273"/>
        <v>5.4051580114186941E-4</v>
      </c>
      <c r="U565" s="42">
        <f t="shared" si="292"/>
        <v>0.41444856278689446</v>
      </c>
      <c r="V565" s="42">
        <f t="shared" si="293"/>
        <v>1.0004119968344147</v>
      </c>
      <c r="W565" s="42">
        <f t="shared" si="294"/>
        <v>0.98918307380424209</v>
      </c>
      <c r="X565" s="42">
        <f t="shared" si="295"/>
        <v>1.1228923030172644E-2</v>
      </c>
      <c r="Y565" s="42">
        <f t="shared" si="269"/>
        <v>1.1262059125523022E-2</v>
      </c>
      <c r="Z565" s="10">
        <f t="shared" si="296"/>
        <v>20.835762991075011</v>
      </c>
      <c r="AA565">
        <f t="shared" si="274"/>
        <v>6525401.907460331</v>
      </c>
      <c r="AB565" s="10">
        <f t="shared" si="275"/>
        <v>6.5254019074603313</v>
      </c>
      <c r="AC565" s="10">
        <f t="shared" si="276"/>
        <v>6.4244019074603314</v>
      </c>
      <c r="AD565" s="3">
        <f t="shared" si="277"/>
        <v>931.74791986371736</v>
      </c>
      <c r="AI565" s="94">
        <f t="shared" si="278"/>
        <v>0.98918307380424209</v>
      </c>
    </row>
    <row r="566" spans="2:35">
      <c r="B566" s="39">
        <f t="shared" si="279"/>
        <v>538</v>
      </c>
      <c r="C566" s="42">
        <f t="shared" si="280"/>
        <v>10.127817745802433</v>
      </c>
      <c r="D566" s="10">
        <f t="shared" si="281"/>
        <v>5.5721822541975889</v>
      </c>
      <c r="E566" s="40">
        <f t="shared" si="282"/>
        <v>35.255635491604821</v>
      </c>
      <c r="F566" s="40">
        <f t="shared" si="283"/>
        <v>46.4</v>
      </c>
      <c r="G566" s="3">
        <f t="shared" si="284"/>
        <v>323.72182254197207</v>
      </c>
      <c r="H566" s="3">
        <f t="shared" si="285"/>
        <v>134.69012151470801</v>
      </c>
      <c r="I566">
        <f t="shared" si="270"/>
        <v>1.3469012151470802E-4</v>
      </c>
      <c r="J566" s="4">
        <f t="shared" si="286"/>
        <v>983.51471967309715</v>
      </c>
      <c r="K566" s="40">
        <f t="shared" si="287"/>
        <v>7.3020553297644657</v>
      </c>
      <c r="L566" s="40">
        <f t="shared" si="271"/>
        <v>0</v>
      </c>
      <c r="M566" s="10">
        <f t="shared" si="288"/>
        <v>6.5254019074603313</v>
      </c>
      <c r="N566" s="10">
        <f t="shared" si="267"/>
        <v>17.20418640980624</v>
      </c>
      <c r="O566" s="10">
        <f t="shared" si="268"/>
        <v>-0.14810000000000001</v>
      </c>
      <c r="P566" s="10">
        <f t="shared" si="289"/>
        <v>13.031391833060985</v>
      </c>
      <c r="Q566" s="42">
        <f t="shared" si="290"/>
        <v>0.8048314603794493</v>
      </c>
      <c r="R566" s="4">
        <f t="shared" si="291"/>
        <v>231368.01986400096</v>
      </c>
      <c r="S566">
        <f t="shared" si="272"/>
        <v>2.3136801986400096E-4</v>
      </c>
      <c r="T566" s="41">
        <f t="shared" si="273"/>
        <v>5.4132534649278927E-4</v>
      </c>
      <c r="U566" s="42">
        <f t="shared" si="292"/>
        <v>0.41300348385823493</v>
      </c>
      <c r="V566" s="42">
        <f t="shared" si="293"/>
        <v>1.0003426146954959</v>
      </c>
      <c r="W566" s="42">
        <f t="shared" si="294"/>
        <v>0.989126115535501</v>
      </c>
      <c r="X566" s="42">
        <f t="shared" si="295"/>
        <v>1.1216499159994897E-2</v>
      </c>
      <c r="Y566" s="42">
        <f t="shared" si="269"/>
        <v>1.1278262300666541E-2</v>
      </c>
      <c r="Z566" s="10">
        <f t="shared" si="296"/>
        <v>20.834535781000554</v>
      </c>
      <c r="AA566">
        <f t="shared" si="274"/>
        <v>6525023.5152341109</v>
      </c>
      <c r="AB566" s="10">
        <f t="shared" si="275"/>
        <v>6.5250235152341105</v>
      </c>
      <c r="AC566" s="10">
        <f t="shared" si="276"/>
        <v>6.4240235152341105</v>
      </c>
      <c r="AD566" s="3">
        <f t="shared" si="277"/>
        <v>931.69304064309074</v>
      </c>
      <c r="AI566" s="94">
        <f t="shared" si="278"/>
        <v>0.989126115535501</v>
      </c>
    </row>
    <row r="567" spans="2:35">
      <c r="B567" s="39">
        <f t="shared" si="279"/>
        <v>539</v>
      </c>
      <c r="C567" s="42">
        <f t="shared" si="280"/>
        <v>10.146642685850393</v>
      </c>
      <c r="D567" s="10">
        <f t="shared" si="281"/>
        <v>5.5533573141496291</v>
      </c>
      <c r="E567" s="40">
        <f t="shared" si="282"/>
        <v>35.29328537170074</v>
      </c>
      <c r="F567" s="40">
        <f t="shared" si="283"/>
        <v>46.4</v>
      </c>
      <c r="G567" s="3">
        <f t="shared" si="284"/>
        <v>323.53357314149247</v>
      </c>
      <c r="H567" s="3">
        <f t="shared" si="285"/>
        <v>134.69012151470801</v>
      </c>
      <c r="I567">
        <f t="shared" si="270"/>
        <v>1.3469012151470802E-4</v>
      </c>
      <c r="J567" s="4">
        <f t="shared" si="286"/>
        <v>985.60086161110348</v>
      </c>
      <c r="K567" s="40">
        <f t="shared" si="287"/>
        <v>7.3175437851503977</v>
      </c>
      <c r="L567" s="40">
        <f t="shared" si="271"/>
        <v>0</v>
      </c>
      <c r="M567" s="10">
        <f t="shared" si="288"/>
        <v>6.5250235152341105</v>
      </c>
      <c r="N567" s="10">
        <f t="shared" si="267"/>
        <v>17.20418640980624</v>
      </c>
      <c r="O567" s="10">
        <f t="shared" si="268"/>
        <v>-0.14810000000000001</v>
      </c>
      <c r="P567" s="10">
        <f t="shared" si="289"/>
        <v>13.031503749854565</v>
      </c>
      <c r="Q567" s="42">
        <f t="shared" si="290"/>
        <v>0.80627603196606834</v>
      </c>
      <c r="R567" s="4">
        <f t="shared" si="291"/>
        <v>230558.53871677036</v>
      </c>
      <c r="S567">
        <f t="shared" si="272"/>
        <v>2.3055853871677037E-4</v>
      </c>
      <c r="T567" s="41">
        <f t="shared" si="273"/>
        <v>5.4213482764001988E-4</v>
      </c>
      <c r="U567" s="42">
        <f t="shared" si="292"/>
        <v>0.41155851953637096</v>
      </c>
      <c r="V567" s="42">
        <f t="shared" si="293"/>
        <v>1.0002718697007293</v>
      </c>
      <c r="W567" s="42">
        <f t="shared" si="294"/>
        <v>0.98906785678421771</v>
      </c>
      <c r="X567" s="42">
        <f t="shared" si="295"/>
        <v>1.120401291651163E-2</v>
      </c>
      <c r="Y567" s="42">
        <f t="shared" si="269"/>
        <v>1.1294447299381847E-2</v>
      </c>
      <c r="Z567" s="10">
        <f t="shared" si="296"/>
        <v>20.833281175732569</v>
      </c>
      <c r="AA567">
        <f t="shared" si="274"/>
        <v>6524636.6761017879</v>
      </c>
      <c r="AB567" s="10">
        <f t="shared" si="275"/>
        <v>6.524636676101788</v>
      </c>
      <c r="AC567" s="10">
        <f t="shared" si="276"/>
        <v>6.423636676101788</v>
      </c>
      <c r="AD567" s="3">
        <f t="shared" si="277"/>
        <v>931.63693634543699</v>
      </c>
      <c r="AI567" s="94">
        <f t="shared" si="278"/>
        <v>0.98906785678421771</v>
      </c>
    </row>
    <row r="568" spans="2:35">
      <c r="B568" s="39">
        <f t="shared" si="279"/>
        <v>540</v>
      </c>
      <c r="C568" s="42">
        <f t="shared" si="280"/>
        <v>10.165467625898353</v>
      </c>
      <c r="D568" s="10">
        <f t="shared" si="281"/>
        <v>5.5345323741016692</v>
      </c>
      <c r="E568" s="40">
        <f t="shared" si="282"/>
        <v>35.33093525179666</v>
      </c>
      <c r="F568" s="40">
        <f t="shared" si="283"/>
        <v>46.4</v>
      </c>
      <c r="G568" s="3">
        <f t="shared" si="284"/>
        <v>323.34532374101286</v>
      </c>
      <c r="H568" s="3">
        <f t="shared" si="285"/>
        <v>134.69012151470801</v>
      </c>
      <c r="I568">
        <f t="shared" si="270"/>
        <v>1.3469012151470802E-4</v>
      </c>
      <c r="J568" s="4">
        <f t="shared" si="286"/>
        <v>987.68923017406337</v>
      </c>
      <c r="K568" s="40">
        <f t="shared" si="287"/>
        <v>7.3330487720007644</v>
      </c>
      <c r="L568" s="40">
        <f t="shared" si="271"/>
        <v>0</v>
      </c>
      <c r="M568" s="10">
        <f t="shared" si="288"/>
        <v>6.524636676101788</v>
      </c>
      <c r="N568" s="10">
        <f t="shared" si="267"/>
        <v>17.20418640980624</v>
      </c>
      <c r="O568" s="10">
        <f t="shared" si="268"/>
        <v>-0.14810000000000001</v>
      </c>
      <c r="P568" s="10">
        <f t="shared" si="289"/>
        <v>13.031618172686398</v>
      </c>
      <c r="Q568" s="42">
        <f t="shared" si="290"/>
        <v>0.80772059086876979</v>
      </c>
      <c r="R568" s="4">
        <f t="shared" si="291"/>
        <v>229749.12303071158</v>
      </c>
      <c r="S568">
        <f t="shared" si="272"/>
        <v>2.2974912303071158E-4</v>
      </c>
      <c r="T568" s="41">
        <f t="shared" si="273"/>
        <v>5.4294424332607864E-4</v>
      </c>
      <c r="U568" s="42">
        <f t="shared" si="292"/>
        <v>0.41011367206597171</v>
      </c>
      <c r="V568" s="42">
        <f t="shared" si="293"/>
        <v>1.0001997618077414</v>
      </c>
      <c r="W568" s="42">
        <f t="shared" si="294"/>
        <v>0.98900829751414054</v>
      </c>
      <c r="X568" s="42">
        <f t="shared" si="295"/>
        <v>1.119146429360085E-2</v>
      </c>
      <c r="Y568" s="42">
        <f t="shared" si="269"/>
        <v>1.1310614028761433E-2</v>
      </c>
      <c r="Z568" s="10">
        <f t="shared" si="296"/>
        <v>20.831999174487173</v>
      </c>
      <c r="AA568">
        <f t="shared" si="274"/>
        <v>6524241.3898216635</v>
      </c>
      <c r="AB568" s="10">
        <f t="shared" si="275"/>
        <v>6.5242413898216638</v>
      </c>
      <c r="AC568" s="10">
        <f t="shared" si="276"/>
        <v>6.4232413898216638</v>
      </c>
      <c r="AD568" s="3">
        <f t="shared" si="277"/>
        <v>931.57960693570169</v>
      </c>
      <c r="AI568" s="94">
        <f t="shared" si="278"/>
        <v>0.98900829751414054</v>
      </c>
    </row>
    <row r="569" spans="2:35">
      <c r="B569" s="39">
        <f t="shared" si="279"/>
        <v>541</v>
      </c>
      <c r="C569" s="42">
        <f t="shared" si="280"/>
        <v>10.184292565946313</v>
      </c>
      <c r="D569" s="10">
        <f t="shared" si="281"/>
        <v>5.5157074340537093</v>
      </c>
      <c r="E569" s="40">
        <f t="shared" si="282"/>
        <v>35.36858513189258</v>
      </c>
      <c r="F569" s="40">
        <f t="shared" si="283"/>
        <v>46.4</v>
      </c>
      <c r="G569" s="3">
        <f t="shared" si="284"/>
        <v>323.15707434053326</v>
      </c>
      <c r="H569" s="3">
        <f t="shared" si="285"/>
        <v>134.69012151470801</v>
      </c>
      <c r="I569">
        <f t="shared" si="270"/>
        <v>1.3469012151470802E-4</v>
      </c>
      <c r="J569" s="4">
        <f t="shared" si="286"/>
        <v>989.77982536197726</v>
      </c>
      <c r="K569" s="40">
        <f t="shared" si="287"/>
        <v>7.3485702903155703</v>
      </c>
      <c r="L569" s="40">
        <f t="shared" si="271"/>
        <v>0</v>
      </c>
      <c r="M569" s="10">
        <f t="shared" si="288"/>
        <v>6.5242413898216638</v>
      </c>
      <c r="N569" s="10">
        <f t="shared" si="267"/>
        <v>17.20418640980624</v>
      </c>
      <c r="O569" s="10">
        <f t="shared" si="268"/>
        <v>-0.14810000000000001</v>
      </c>
      <c r="P569" s="10">
        <f t="shared" si="289"/>
        <v>13.031735102139178</v>
      </c>
      <c r="Q569" s="42">
        <f t="shared" si="290"/>
        <v>0.80916513680992153</v>
      </c>
      <c r="R569" s="4">
        <f t="shared" si="291"/>
        <v>228939.77406330692</v>
      </c>
      <c r="S569">
        <f t="shared" si="272"/>
        <v>2.2893977406330691E-4</v>
      </c>
      <c r="T569" s="41">
        <f t="shared" si="273"/>
        <v>5.4375359229348337E-4</v>
      </c>
      <c r="U569" s="42">
        <f t="shared" si="292"/>
        <v>0.40866894369170598</v>
      </c>
      <c r="V569" s="42">
        <f t="shared" si="293"/>
        <v>1.0001262909740751</v>
      </c>
      <c r="W569" s="42">
        <f t="shared" si="294"/>
        <v>0.98894743768805615</v>
      </c>
      <c r="X569" s="42">
        <f t="shared" si="295"/>
        <v>1.1178853286018975E-2</v>
      </c>
      <c r="Y569" s="42">
        <f t="shared" si="269"/>
        <v>1.1326762395902482E-2</v>
      </c>
      <c r="Z569" s="10">
        <f t="shared" si="296"/>
        <v>20.83068977646224</v>
      </c>
      <c r="AA569">
        <f t="shared" si="274"/>
        <v>6523837.6561464146</v>
      </c>
      <c r="AB569" s="10">
        <f t="shared" si="275"/>
        <v>6.5238376561464149</v>
      </c>
      <c r="AC569" s="10">
        <f t="shared" si="276"/>
        <v>6.4228376561464149</v>
      </c>
      <c r="AD569" s="3">
        <f t="shared" si="277"/>
        <v>931.52105237801516</v>
      </c>
      <c r="AI569" s="94">
        <f t="shared" si="278"/>
        <v>0.98894743768805615</v>
      </c>
    </row>
    <row r="570" spans="2:35">
      <c r="B570" s="39">
        <f t="shared" si="279"/>
        <v>542</v>
      </c>
      <c r="C570" s="42">
        <f t="shared" si="280"/>
        <v>10.203117505994273</v>
      </c>
      <c r="D570" s="10">
        <f t="shared" si="281"/>
        <v>5.4968824940057495</v>
      </c>
      <c r="E570" s="40">
        <f t="shared" si="282"/>
        <v>35.4062350119885</v>
      </c>
      <c r="F570" s="40">
        <f t="shared" si="283"/>
        <v>46.4</v>
      </c>
      <c r="G570" s="3">
        <f t="shared" si="284"/>
        <v>322.96882494005365</v>
      </c>
      <c r="H570" s="3">
        <f t="shared" si="285"/>
        <v>134.69012151470801</v>
      </c>
      <c r="I570">
        <f t="shared" si="270"/>
        <v>1.3469012151470802E-4</v>
      </c>
      <c r="J570" s="4">
        <f t="shared" si="286"/>
        <v>991.87264717484493</v>
      </c>
      <c r="K570" s="40">
        <f t="shared" si="287"/>
        <v>7.3641083400948117</v>
      </c>
      <c r="L570" s="40">
        <f t="shared" si="271"/>
        <v>0</v>
      </c>
      <c r="M570" s="10">
        <f t="shared" si="288"/>
        <v>6.5238376561464149</v>
      </c>
      <c r="N570" s="10">
        <f t="shared" si="267"/>
        <v>17.20418640980624</v>
      </c>
      <c r="O570" s="10">
        <f t="shared" si="268"/>
        <v>-0.14810000000000001</v>
      </c>
      <c r="P570" s="10">
        <f t="shared" si="289"/>
        <v>13.031854538808561</v>
      </c>
      <c r="Q570" s="42">
        <f t="shared" si="290"/>
        <v>0.81060966951184044</v>
      </c>
      <c r="R570" s="4">
        <f t="shared" si="291"/>
        <v>228130.49307203892</v>
      </c>
      <c r="S570">
        <f t="shared" si="272"/>
        <v>2.2813049307203893E-4</v>
      </c>
      <c r="T570" s="41">
        <f t="shared" si="273"/>
        <v>5.4456287328475132E-4</v>
      </c>
      <c r="U570" s="42">
        <f t="shared" si="292"/>
        <v>0.40722433665824309</v>
      </c>
      <c r="V570" s="42">
        <f t="shared" si="293"/>
        <v>1.0000514571555748</v>
      </c>
      <c r="W570" s="42">
        <f t="shared" si="294"/>
        <v>0.988885277267886</v>
      </c>
      <c r="X570" s="42">
        <f t="shared" si="295"/>
        <v>1.1166179887688754E-2</v>
      </c>
      <c r="Y570" s="42">
        <f t="shared" si="269"/>
        <v>1.1342892307905757E-2</v>
      </c>
      <c r="Z570" s="10">
        <f t="shared" si="296"/>
        <v>20.829352980834908</v>
      </c>
      <c r="AA570">
        <f t="shared" si="274"/>
        <v>6523425.4748223228</v>
      </c>
      <c r="AB570" s="10">
        <f t="shared" si="275"/>
        <v>6.5234254748223233</v>
      </c>
      <c r="AC570" s="10">
        <f t="shared" si="276"/>
        <v>6.4224254748223233</v>
      </c>
      <c r="AD570" s="3">
        <f t="shared" si="277"/>
        <v>931.4612726355798</v>
      </c>
      <c r="AI570" s="94">
        <f t="shared" si="278"/>
        <v>0.988885277267886</v>
      </c>
    </row>
    <row r="571" spans="2:35">
      <c r="B571" s="39">
        <f t="shared" si="279"/>
        <v>543</v>
      </c>
      <c r="C571" s="42">
        <f t="shared" si="280"/>
        <v>10.221942446042233</v>
      </c>
      <c r="D571" s="10">
        <f t="shared" si="281"/>
        <v>5.4780575539577896</v>
      </c>
      <c r="E571" s="40">
        <f t="shared" si="282"/>
        <v>35.443884892084419</v>
      </c>
      <c r="F571" s="40">
        <f t="shared" si="283"/>
        <v>46.4</v>
      </c>
      <c r="G571" s="3">
        <f t="shared" si="284"/>
        <v>322.78057553957404</v>
      </c>
      <c r="H571" s="3">
        <f t="shared" si="285"/>
        <v>134.69012151470801</v>
      </c>
      <c r="I571">
        <f t="shared" si="270"/>
        <v>1.3469012151470802E-4</v>
      </c>
      <c r="J571" s="4">
        <f t="shared" si="286"/>
        <v>993.96769561266638</v>
      </c>
      <c r="K571" s="40">
        <f t="shared" si="287"/>
        <v>7.3796629213384906</v>
      </c>
      <c r="L571" s="40">
        <f t="shared" si="271"/>
        <v>0</v>
      </c>
      <c r="M571" s="10">
        <f t="shared" si="288"/>
        <v>6.5234254748223233</v>
      </c>
      <c r="N571" s="10">
        <f t="shared" si="267"/>
        <v>17.20418640980624</v>
      </c>
      <c r="O571" s="10">
        <f t="shared" si="268"/>
        <v>-0.14810000000000001</v>
      </c>
      <c r="P571" s="10">
        <f t="shared" si="289"/>
        <v>13.03197648330339</v>
      </c>
      <c r="Q571" s="42">
        <f t="shared" si="290"/>
        <v>0.81205418869679125</v>
      </c>
      <c r="R571" s="4">
        <f t="shared" si="291"/>
        <v>227321.28131438998</v>
      </c>
      <c r="S571">
        <f t="shared" si="272"/>
        <v>2.2732128131439E-4</v>
      </c>
      <c r="T571" s="41">
        <f t="shared" si="273"/>
        <v>5.4537208504240023E-4</v>
      </c>
      <c r="U571" s="42">
        <f t="shared" si="292"/>
        <v>0.40577985321025184</v>
      </c>
      <c r="V571" s="42">
        <f t="shared" si="293"/>
        <v>0.99997526030811457</v>
      </c>
      <c r="W571" s="42">
        <f t="shared" si="294"/>
        <v>0.98882181621456655</v>
      </c>
      <c r="X571" s="42">
        <f t="shared" si="295"/>
        <v>1.1153444093548015E-2</v>
      </c>
      <c r="Y571" s="42">
        <f t="shared" si="269"/>
        <v>1.1359003671877163E-2</v>
      </c>
      <c r="Z571" s="10">
        <f t="shared" si="296"/>
        <v>20.827988786763903</v>
      </c>
      <c r="AA571">
        <f t="shared" si="274"/>
        <v>6523004.8455899945</v>
      </c>
      <c r="AB571" s="10">
        <f t="shared" si="275"/>
        <v>6.5230048455899947</v>
      </c>
      <c r="AC571" s="10">
        <f t="shared" si="276"/>
        <v>6.4220048455899947</v>
      </c>
      <c r="AD571" s="3">
        <f t="shared" si="277"/>
        <v>931.40026767077507</v>
      </c>
      <c r="AI571" s="94">
        <f t="shared" si="278"/>
        <v>0.98882181621456655</v>
      </c>
    </row>
    <row r="572" spans="2:35">
      <c r="B572" s="39">
        <f t="shared" si="279"/>
        <v>544</v>
      </c>
      <c r="C572" s="42">
        <f t="shared" si="280"/>
        <v>10.240767386090193</v>
      </c>
      <c r="D572" s="10">
        <f t="shared" si="281"/>
        <v>5.4592326139098297</v>
      </c>
      <c r="E572" s="40">
        <f t="shared" si="282"/>
        <v>35.481534772180339</v>
      </c>
      <c r="F572" s="40">
        <f t="shared" si="283"/>
        <v>46.4</v>
      </c>
      <c r="G572" s="3">
        <f t="shared" si="284"/>
        <v>322.59232613909444</v>
      </c>
      <c r="H572" s="3">
        <f t="shared" si="285"/>
        <v>134.69012151470801</v>
      </c>
      <c r="I572">
        <f t="shared" si="270"/>
        <v>1.3469012151470802E-4</v>
      </c>
      <c r="J572" s="4">
        <f t="shared" si="286"/>
        <v>996.06497067544149</v>
      </c>
      <c r="K572" s="40">
        <f t="shared" si="287"/>
        <v>7.395234034046605</v>
      </c>
      <c r="L572" s="40">
        <f t="shared" si="271"/>
        <v>0</v>
      </c>
      <c r="M572" s="10">
        <f t="shared" si="288"/>
        <v>6.5230048455899947</v>
      </c>
      <c r="N572" s="10">
        <f t="shared" si="267"/>
        <v>17.20418640980624</v>
      </c>
      <c r="O572" s="10">
        <f t="shared" si="268"/>
        <v>-0.14810000000000001</v>
      </c>
      <c r="P572" s="10">
        <f t="shared" si="289"/>
        <v>13.032100936245511</v>
      </c>
      <c r="Q572" s="42">
        <f t="shared" si="290"/>
        <v>0.81349869408698539</v>
      </c>
      <c r="R572" s="4">
        <f t="shared" si="291"/>
        <v>226512.14004784261</v>
      </c>
      <c r="S572">
        <f t="shared" si="272"/>
        <v>2.265121400478426E-4</v>
      </c>
      <c r="T572" s="41">
        <f t="shared" si="273"/>
        <v>5.4618122630894768E-4</v>
      </c>
      <c r="U572" s="42">
        <f t="shared" si="292"/>
        <v>0.40433549559240151</v>
      </c>
      <c r="V572" s="42">
        <f t="shared" si="293"/>
        <v>0.9998977003860221</v>
      </c>
      <c r="W572" s="42">
        <f t="shared" si="294"/>
        <v>0.98875705448816054</v>
      </c>
      <c r="X572" s="42">
        <f t="shared" si="295"/>
        <v>1.1140645897861567E-2</v>
      </c>
      <c r="Y572" s="42">
        <f t="shared" si="269"/>
        <v>1.1375096394926868E-2</v>
      </c>
      <c r="Z572" s="10">
        <f t="shared" si="296"/>
        <v>20.826597193387492</v>
      </c>
      <c r="AA572">
        <f t="shared" si="274"/>
        <v>6522575.7681837268</v>
      </c>
      <c r="AB572" s="10">
        <f t="shared" si="275"/>
        <v>6.5225757681837271</v>
      </c>
      <c r="AC572" s="10">
        <f t="shared" si="276"/>
        <v>6.4215757681837271</v>
      </c>
      <c r="AD572" s="3">
        <f t="shared" si="277"/>
        <v>931.33803744506554</v>
      </c>
      <c r="AI572" s="94">
        <f t="shared" si="278"/>
        <v>0.98875705448816054</v>
      </c>
    </row>
    <row r="573" spans="2:35">
      <c r="B573" s="39">
        <f t="shared" si="279"/>
        <v>545</v>
      </c>
      <c r="C573" s="42">
        <f t="shared" si="280"/>
        <v>10.259592326138153</v>
      </c>
      <c r="D573" s="10">
        <f t="shared" si="281"/>
        <v>5.4404076738618699</v>
      </c>
      <c r="E573" s="40">
        <f t="shared" si="282"/>
        <v>35.519184652276259</v>
      </c>
      <c r="F573" s="40">
        <f t="shared" si="283"/>
        <v>46.4</v>
      </c>
      <c r="G573" s="3">
        <f t="shared" si="284"/>
        <v>322.40407673861483</v>
      </c>
      <c r="H573" s="3">
        <f t="shared" si="285"/>
        <v>134.69012151470801</v>
      </c>
      <c r="I573">
        <f t="shared" si="270"/>
        <v>1.3469012151470802E-4</v>
      </c>
      <c r="J573" s="4">
        <f t="shared" si="286"/>
        <v>998.1644723631706</v>
      </c>
      <c r="K573" s="40">
        <f t="shared" si="287"/>
        <v>7.4108216782191567</v>
      </c>
      <c r="L573" s="40">
        <f t="shared" si="271"/>
        <v>0</v>
      </c>
      <c r="M573" s="10">
        <f t="shared" si="288"/>
        <v>6.5225757681837271</v>
      </c>
      <c r="N573" s="10">
        <f t="shared" si="267"/>
        <v>17.20418640980624</v>
      </c>
      <c r="O573" s="10">
        <f t="shared" si="268"/>
        <v>-0.14810000000000001</v>
      </c>
      <c r="P573" s="10">
        <f t="shared" si="289"/>
        <v>13.03222789826995</v>
      </c>
      <c r="Q573" s="42">
        <f t="shared" si="290"/>
        <v>0.81494318540457955</v>
      </c>
      <c r="R573" s="4">
        <f t="shared" si="291"/>
        <v>225703.0705298791</v>
      </c>
      <c r="S573">
        <f t="shared" si="272"/>
        <v>2.2570307052987909E-4</v>
      </c>
      <c r="T573" s="41">
        <f t="shared" si="273"/>
        <v>5.4699029582691116E-4</v>
      </c>
      <c r="U573" s="42">
        <f t="shared" si="292"/>
        <v>0.40289126604936071</v>
      </c>
      <c r="V573" s="42">
        <f t="shared" si="293"/>
        <v>0.99981877734384494</v>
      </c>
      <c r="W573" s="42">
        <f t="shared" si="294"/>
        <v>0.98869099204775901</v>
      </c>
      <c r="X573" s="42">
        <f t="shared" si="295"/>
        <v>1.1127785296085935E-2</v>
      </c>
      <c r="Y573" s="42">
        <f t="shared" si="269"/>
        <v>1.1391170384171116E-2</v>
      </c>
      <c r="Z573" s="10">
        <f t="shared" si="296"/>
        <v>20.825178199826276</v>
      </c>
      <c r="AA573">
        <f t="shared" si="274"/>
        <v>6522138.2423323691</v>
      </c>
      <c r="AB573" s="10">
        <f t="shared" si="275"/>
        <v>6.5221382423323693</v>
      </c>
      <c r="AC573" s="10">
        <f t="shared" si="276"/>
        <v>6.4211382423323693</v>
      </c>
      <c r="AD573" s="3">
        <f t="shared" si="277"/>
        <v>931.27458191912535</v>
      </c>
      <c r="AI573" s="94">
        <f t="shared" si="278"/>
        <v>0.98869099204775901</v>
      </c>
    </row>
    <row r="574" spans="2:35">
      <c r="B574" s="39">
        <f t="shared" si="279"/>
        <v>546</v>
      </c>
      <c r="C574" s="42">
        <f t="shared" si="280"/>
        <v>10.278417266186112</v>
      </c>
      <c r="D574" s="10">
        <f t="shared" si="281"/>
        <v>5.42158273381391</v>
      </c>
      <c r="E574" s="40">
        <f t="shared" si="282"/>
        <v>35.556834532372179</v>
      </c>
      <c r="F574" s="40">
        <f t="shared" si="283"/>
        <v>46.4</v>
      </c>
      <c r="G574" s="3">
        <f t="shared" si="284"/>
        <v>322.21582733813523</v>
      </c>
      <c r="H574" s="3">
        <f t="shared" si="285"/>
        <v>134.69012151470801</v>
      </c>
      <c r="I574">
        <f t="shared" si="270"/>
        <v>1.3469012151470802E-4</v>
      </c>
      <c r="J574" s="4">
        <f t="shared" si="286"/>
        <v>1000.2662006758535</v>
      </c>
      <c r="K574" s="40">
        <f t="shared" si="287"/>
        <v>7.4264258538561458</v>
      </c>
      <c r="L574" s="40">
        <f t="shared" si="271"/>
        <v>0</v>
      </c>
      <c r="M574" s="10">
        <f t="shared" si="288"/>
        <v>6.5221382423323693</v>
      </c>
      <c r="N574" s="10">
        <f t="shared" si="267"/>
        <v>17.20418640980624</v>
      </c>
      <c r="O574" s="10">
        <f t="shared" si="268"/>
        <v>-0.14810000000000001</v>
      </c>
      <c r="P574" s="10">
        <f t="shared" si="289"/>
        <v>13.032357370024677</v>
      </c>
      <c r="Q574" s="42">
        <f t="shared" si="290"/>
        <v>0.81638766237167526</v>
      </c>
      <c r="R574" s="4">
        <f t="shared" si="291"/>
        <v>224894.07401798197</v>
      </c>
      <c r="S574">
        <f t="shared" si="272"/>
        <v>2.2489407401798196E-4</v>
      </c>
      <c r="T574" s="41">
        <f t="shared" si="273"/>
        <v>5.4779929233880829E-4</v>
      </c>
      <c r="U574" s="42">
        <f t="shared" si="292"/>
        <v>0.40144716682579873</v>
      </c>
      <c r="V574" s="42">
        <f t="shared" si="293"/>
        <v>0.99973849113392932</v>
      </c>
      <c r="W574" s="42">
        <f t="shared" si="294"/>
        <v>0.98862362885161514</v>
      </c>
      <c r="X574" s="42">
        <f t="shared" si="295"/>
        <v>1.1114862282314175E-2</v>
      </c>
      <c r="Y574" s="42">
        <f t="shared" si="269"/>
        <v>1.1407225546730359E-2</v>
      </c>
      <c r="Z574" s="10">
        <f t="shared" si="296"/>
        <v>20.823731805179307</v>
      </c>
      <c r="AA574">
        <f t="shared" si="274"/>
        <v>6521692.2677581292</v>
      </c>
      <c r="AB574" s="10">
        <f t="shared" si="275"/>
        <v>6.5216922677581293</v>
      </c>
      <c r="AC574" s="10">
        <f t="shared" si="276"/>
        <v>6.4206922677581293</v>
      </c>
      <c r="AD574" s="3">
        <f t="shared" si="277"/>
        <v>931.2099010526656</v>
      </c>
      <c r="AI574" s="94">
        <f t="shared" si="278"/>
        <v>0.98862362885161514</v>
      </c>
    </row>
    <row r="575" spans="2:35">
      <c r="B575" s="39">
        <f t="shared" si="279"/>
        <v>547</v>
      </c>
      <c r="C575" s="42">
        <f t="shared" si="280"/>
        <v>10.297242206234072</v>
      </c>
      <c r="D575" s="10">
        <f t="shared" si="281"/>
        <v>5.4027577937659501</v>
      </c>
      <c r="E575" s="40">
        <f t="shared" si="282"/>
        <v>35.594484412468098</v>
      </c>
      <c r="F575" s="40">
        <f t="shared" si="283"/>
        <v>46.4</v>
      </c>
      <c r="G575" s="3">
        <f t="shared" si="284"/>
        <v>322.02757793765562</v>
      </c>
      <c r="H575" s="3">
        <f t="shared" si="285"/>
        <v>134.69012151470801</v>
      </c>
      <c r="I575">
        <f t="shared" si="270"/>
        <v>1.3469012151470802E-4</v>
      </c>
      <c r="J575" s="4">
        <f t="shared" si="286"/>
        <v>1002.3701556134901</v>
      </c>
      <c r="K575" s="40">
        <f t="shared" si="287"/>
        <v>7.4420465609575706</v>
      </c>
      <c r="L575" s="40">
        <f t="shared" si="271"/>
        <v>0</v>
      </c>
      <c r="M575" s="10">
        <f t="shared" si="288"/>
        <v>6.5216922677581293</v>
      </c>
      <c r="N575" s="10">
        <f t="shared" si="267"/>
        <v>17.20418640980624</v>
      </c>
      <c r="O575" s="10">
        <f t="shared" si="268"/>
        <v>-0.14810000000000001</v>
      </c>
      <c r="P575" s="10">
        <f t="shared" si="289"/>
        <v>13.032489352170973</v>
      </c>
      <c r="Q575" s="42">
        <f t="shared" si="290"/>
        <v>0.81783212471031697</v>
      </c>
      <c r="R575" s="4">
        <f t="shared" si="291"/>
        <v>224085.15176963373</v>
      </c>
      <c r="S575">
        <f t="shared" si="272"/>
        <v>2.2408515176963373E-4</v>
      </c>
      <c r="T575" s="41">
        <f t="shared" si="273"/>
        <v>5.4860821458715655E-4</v>
      </c>
      <c r="U575" s="42">
        <f t="shared" si="292"/>
        <v>0.40000320016638469</v>
      </c>
      <c r="V575" s="42">
        <f t="shared" si="293"/>
        <v>0.99965684170891611</v>
      </c>
      <c r="W575" s="42">
        <f t="shared" si="294"/>
        <v>0.9885549648569586</v>
      </c>
      <c r="X575" s="42">
        <f t="shared" si="295"/>
        <v>1.1101876851957515E-2</v>
      </c>
      <c r="Y575" s="42">
        <f t="shared" si="269"/>
        <v>1.142326178973125E-2</v>
      </c>
      <c r="Z575" s="10">
        <f t="shared" si="296"/>
        <v>20.822258008527239</v>
      </c>
      <c r="AA575">
        <f t="shared" si="274"/>
        <v>6521237.8441775376</v>
      </c>
      <c r="AB575" s="10">
        <f t="shared" si="275"/>
        <v>6.5212378441775378</v>
      </c>
      <c r="AC575" s="10">
        <f t="shared" si="276"/>
        <v>6.4202378441775378</v>
      </c>
      <c r="AD575" s="3">
        <f t="shared" si="277"/>
        <v>931.14399480457394</v>
      </c>
      <c r="AI575" s="94">
        <f t="shared" si="278"/>
        <v>0.9885549648569586</v>
      </c>
    </row>
    <row r="576" spans="2:35">
      <c r="B576" s="39">
        <f t="shared" si="279"/>
        <v>548</v>
      </c>
      <c r="C576" s="42">
        <f t="shared" si="280"/>
        <v>10.316067146282032</v>
      </c>
      <c r="D576" s="10">
        <f t="shared" si="281"/>
        <v>5.3839328537179902</v>
      </c>
      <c r="E576" s="40">
        <f t="shared" si="282"/>
        <v>35.632134292564018</v>
      </c>
      <c r="F576" s="40">
        <f t="shared" si="283"/>
        <v>46.4</v>
      </c>
      <c r="G576" s="3">
        <f t="shared" si="284"/>
        <v>321.83932853717602</v>
      </c>
      <c r="H576" s="3">
        <f t="shared" si="285"/>
        <v>134.69012151470801</v>
      </c>
      <c r="I576">
        <f t="shared" si="270"/>
        <v>1.3469012151470802E-4</v>
      </c>
      <c r="J576" s="4">
        <f t="shared" si="286"/>
        <v>1004.4763371760805</v>
      </c>
      <c r="K576" s="40">
        <f t="shared" si="287"/>
        <v>7.4576837995234326</v>
      </c>
      <c r="L576" s="40">
        <f t="shared" si="271"/>
        <v>0</v>
      </c>
      <c r="M576" s="10">
        <f t="shared" si="288"/>
        <v>6.5212378441775378</v>
      </c>
      <c r="N576" s="10">
        <f t="shared" si="267"/>
        <v>17.20418640980624</v>
      </c>
      <c r="O576" s="10">
        <f t="shared" si="268"/>
        <v>-0.14810000000000001</v>
      </c>
      <c r="P576" s="10">
        <f t="shared" si="289"/>
        <v>13.032623845383148</v>
      </c>
      <c r="Q576" s="42">
        <f t="shared" si="290"/>
        <v>0.8192765721424915</v>
      </c>
      <c r="R576" s="4">
        <f t="shared" si="291"/>
        <v>223276.30504231667</v>
      </c>
      <c r="S576">
        <f t="shared" si="272"/>
        <v>2.2327630504231666E-4</v>
      </c>
      <c r="T576" s="41">
        <f t="shared" si="273"/>
        <v>5.4941706131447364E-4</v>
      </c>
      <c r="U576" s="42">
        <f t="shared" si="292"/>
        <v>0.39855936831578742</v>
      </c>
      <c r="V576" s="42">
        <f t="shared" si="293"/>
        <v>0.99957382902031877</v>
      </c>
      <c r="W576" s="42">
        <f t="shared" si="294"/>
        <v>0.98848500002014539</v>
      </c>
      <c r="X576" s="42">
        <f t="shared" si="295"/>
        <v>1.1088829000173384E-2</v>
      </c>
      <c r="Y576" s="42">
        <f t="shared" si="269"/>
        <v>1.1439279020306373E-2</v>
      </c>
      <c r="Z576" s="10">
        <f t="shared" si="296"/>
        <v>20.820756808931336</v>
      </c>
      <c r="AA576">
        <f t="shared" si="274"/>
        <v>6520774.9713011496</v>
      </c>
      <c r="AB576" s="10">
        <f t="shared" si="275"/>
        <v>6.5207749713011491</v>
      </c>
      <c r="AC576" s="10">
        <f t="shared" si="276"/>
        <v>6.4197749713011492</v>
      </c>
      <c r="AD576" s="3">
        <f t="shared" si="277"/>
        <v>931.07686313287161</v>
      </c>
      <c r="AI576" s="94">
        <f t="shared" si="278"/>
        <v>0.98848500002014539</v>
      </c>
    </row>
    <row r="577" spans="2:35">
      <c r="B577" s="39">
        <f t="shared" si="279"/>
        <v>549</v>
      </c>
      <c r="C577" s="42">
        <f t="shared" si="280"/>
        <v>10.334892086329992</v>
      </c>
      <c r="D577" s="10">
        <f t="shared" si="281"/>
        <v>5.3651079136700304</v>
      </c>
      <c r="E577" s="40">
        <f t="shared" si="282"/>
        <v>35.669784172659938</v>
      </c>
      <c r="F577" s="40">
        <f t="shared" si="283"/>
        <v>46.4</v>
      </c>
      <c r="G577" s="3">
        <f t="shared" si="284"/>
        <v>321.65107913669641</v>
      </c>
      <c r="H577" s="3">
        <f t="shared" si="285"/>
        <v>134.69012151470801</v>
      </c>
      <c r="I577">
        <f t="shared" si="270"/>
        <v>1.3469012151470802E-4</v>
      </c>
      <c r="J577" s="4">
        <f t="shared" si="286"/>
        <v>1006.5847453636248</v>
      </c>
      <c r="K577" s="40">
        <f t="shared" si="287"/>
        <v>7.4733375695537321</v>
      </c>
      <c r="L577" s="40">
        <f t="shared" si="271"/>
        <v>0</v>
      </c>
      <c r="M577" s="10">
        <f t="shared" si="288"/>
        <v>6.5207749713011491</v>
      </c>
      <c r="N577" s="10">
        <f t="shared" si="267"/>
        <v>17.20418640980624</v>
      </c>
      <c r="O577" s="10">
        <f t="shared" si="268"/>
        <v>-0.14810000000000001</v>
      </c>
      <c r="P577" s="10">
        <f t="shared" si="289"/>
        <v>13.032760850348641</v>
      </c>
      <c r="Q577" s="42">
        <f t="shared" si="290"/>
        <v>0.82072100439012663</v>
      </c>
      <c r="R577" s="4">
        <f t="shared" si="291"/>
        <v>222467.53509351332</v>
      </c>
      <c r="S577">
        <f t="shared" si="272"/>
        <v>2.2246753509351332E-4</v>
      </c>
      <c r="T577" s="41">
        <f t="shared" si="273"/>
        <v>5.5022583126327696E-4</v>
      </c>
      <c r="U577" s="42">
        <f t="shared" si="292"/>
        <v>0.39711567351867594</v>
      </c>
      <c r="V577" s="42">
        <f t="shared" si="293"/>
        <v>0.99948945301875236</v>
      </c>
      <c r="W577" s="42">
        <f t="shared" si="294"/>
        <v>0.98841373429661128</v>
      </c>
      <c r="X577" s="42">
        <f t="shared" si="295"/>
        <v>1.1075718722141081E-2</v>
      </c>
      <c r="Y577" s="42">
        <f t="shared" si="269"/>
        <v>1.145527714559437E-2</v>
      </c>
      <c r="Z577" s="10">
        <f t="shared" si="296"/>
        <v>20.819228205433244</v>
      </c>
      <c r="AA577">
        <f t="shared" si="274"/>
        <v>6520303.6488334732</v>
      </c>
      <c r="AB577" s="10">
        <f t="shared" si="275"/>
        <v>6.5203036488334734</v>
      </c>
      <c r="AC577" s="10">
        <f t="shared" si="276"/>
        <v>6.4193036488334734</v>
      </c>
      <c r="AD577" s="3">
        <f t="shared" si="277"/>
        <v>931.00850599470243</v>
      </c>
      <c r="AI577" s="94">
        <f t="shared" si="278"/>
        <v>0.98841373429661128</v>
      </c>
    </row>
    <row r="578" spans="2:35">
      <c r="B578" s="39">
        <f t="shared" si="279"/>
        <v>550</v>
      </c>
      <c r="C578" s="42">
        <f t="shared" si="280"/>
        <v>10.353717026377952</v>
      </c>
      <c r="D578" s="10">
        <f t="shared" si="281"/>
        <v>5.3462829736220705</v>
      </c>
      <c r="E578" s="40">
        <f t="shared" si="282"/>
        <v>35.707434052755858</v>
      </c>
      <c r="F578" s="40">
        <f t="shared" si="283"/>
        <v>46.4</v>
      </c>
      <c r="G578" s="3">
        <f t="shared" si="284"/>
        <v>321.4628297362168</v>
      </c>
      <c r="H578" s="3">
        <f t="shared" si="285"/>
        <v>134.69012151470801</v>
      </c>
      <c r="I578">
        <f t="shared" si="270"/>
        <v>1.3469012151470802E-4</v>
      </c>
      <c r="J578" s="4">
        <f t="shared" si="286"/>
        <v>1008.6953801761229</v>
      </c>
      <c r="K578" s="40">
        <f t="shared" si="287"/>
        <v>7.489007871048468</v>
      </c>
      <c r="L578" s="40">
        <f t="shared" si="271"/>
        <v>0</v>
      </c>
      <c r="M578" s="10">
        <f t="shared" si="288"/>
        <v>6.5203036488334734</v>
      </c>
      <c r="N578" s="10">
        <f t="shared" si="267"/>
        <v>17.20418640980624</v>
      </c>
      <c r="O578" s="10">
        <f t="shared" si="268"/>
        <v>-0.14810000000000001</v>
      </c>
      <c r="P578" s="10">
        <f t="shared" si="289"/>
        <v>13.032900367768057</v>
      </c>
      <c r="Q578" s="42">
        <f t="shared" si="290"/>
        <v>0.82216542117509006</v>
      </c>
      <c r="R578" s="4">
        <f t="shared" si="291"/>
        <v>221658.84318070614</v>
      </c>
      <c r="S578">
        <f t="shared" si="272"/>
        <v>2.2165884318070615E-4</v>
      </c>
      <c r="T578" s="41">
        <f t="shared" si="273"/>
        <v>5.510345231760841E-4</v>
      </c>
      <c r="U578" s="42">
        <f t="shared" si="292"/>
        <v>0.39567211801971947</v>
      </c>
      <c r="V578" s="42">
        <f t="shared" si="293"/>
        <v>0.99940371365389469</v>
      </c>
      <c r="W578" s="42">
        <f t="shared" si="294"/>
        <v>0.98834116764086133</v>
      </c>
      <c r="X578" s="42">
        <f t="shared" si="295"/>
        <v>1.1062546013033359E-2</v>
      </c>
      <c r="Y578" s="42">
        <f t="shared" si="269"/>
        <v>1.1471256072740025E-2</v>
      </c>
      <c r="Z578" s="10">
        <f t="shared" si="296"/>
        <v>20.817672197054637</v>
      </c>
      <c r="AA578">
        <f t="shared" si="274"/>
        <v>6519823.8764728531</v>
      </c>
      <c r="AB578" s="10">
        <f t="shared" si="275"/>
        <v>6.5198238764728531</v>
      </c>
      <c r="AC578" s="10">
        <f t="shared" si="276"/>
        <v>6.4188238764728531</v>
      </c>
      <c r="AD578" s="3">
        <f t="shared" si="277"/>
        <v>930.93892334631664</v>
      </c>
      <c r="AI578" s="94">
        <f t="shared" si="278"/>
        <v>0.98834116764086133</v>
      </c>
    </row>
    <row r="579" spans="2:35">
      <c r="B579" s="39">
        <f t="shared" si="279"/>
        <v>551</v>
      </c>
      <c r="C579" s="42">
        <f t="shared" si="280"/>
        <v>10.372541966425912</v>
      </c>
      <c r="D579" s="10">
        <f t="shared" si="281"/>
        <v>5.3274580335741106</v>
      </c>
      <c r="E579" s="40">
        <f t="shared" si="282"/>
        <v>35.745083932851777</v>
      </c>
      <c r="F579" s="40">
        <f t="shared" si="283"/>
        <v>46.4</v>
      </c>
      <c r="G579" s="3">
        <f t="shared" si="284"/>
        <v>321.2745803357372</v>
      </c>
      <c r="H579" s="3">
        <f t="shared" si="285"/>
        <v>134.69012151470801</v>
      </c>
      <c r="I579">
        <f t="shared" si="270"/>
        <v>1.3469012151470802E-4</v>
      </c>
      <c r="J579" s="4">
        <f t="shared" si="286"/>
        <v>1010.8082416135748</v>
      </c>
      <c r="K579" s="40">
        <f t="shared" si="287"/>
        <v>7.5046947040076404</v>
      </c>
      <c r="L579" s="40">
        <f t="shared" si="271"/>
        <v>0</v>
      </c>
      <c r="M579" s="10">
        <f t="shared" si="288"/>
        <v>6.5198238764728531</v>
      </c>
      <c r="N579" s="10">
        <f t="shared" si="267"/>
        <v>17.20418640980624</v>
      </c>
      <c r="O579" s="10">
        <f t="shared" si="268"/>
        <v>-0.14810000000000001</v>
      </c>
      <c r="P579" s="10">
        <f t="shared" si="289"/>
        <v>13.0330423983552</v>
      </c>
      <c r="Q579" s="42">
        <f t="shared" si="290"/>
        <v>0.82360982221918821</v>
      </c>
      <c r="R579" s="4">
        <f t="shared" si="291"/>
        <v>220850.23056137748</v>
      </c>
      <c r="S579">
        <f t="shared" si="272"/>
        <v>2.2085023056137747E-4</v>
      </c>
      <c r="T579" s="41">
        <f t="shared" si="273"/>
        <v>5.5184313579541278E-4</v>
      </c>
      <c r="U579" s="42">
        <f t="shared" si="292"/>
        <v>0.3942287040635869</v>
      </c>
      <c r="V579" s="42">
        <f t="shared" si="293"/>
        <v>0.99931661087506107</v>
      </c>
      <c r="W579" s="42">
        <f t="shared" si="294"/>
        <v>0.98826730000645169</v>
      </c>
      <c r="X579" s="42">
        <f t="shared" si="295"/>
        <v>1.1049310868609385E-2</v>
      </c>
      <c r="Y579" s="42">
        <f t="shared" si="269"/>
        <v>1.148721570889521E-2</v>
      </c>
      <c r="Z579" s="10">
        <f t="shared" si="296"/>
        <v>20.816088782798442</v>
      </c>
      <c r="AA579">
        <f t="shared" si="274"/>
        <v>6519335.6539118569</v>
      </c>
      <c r="AB579" s="10">
        <f t="shared" si="275"/>
        <v>6.519335653911857</v>
      </c>
      <c r="AC579" s="10">
        <f t="shared" si="276"/>
        <v>6.418335653911857</v>
      </c>
      <c r="AD579" s="3">
        <f t="shared" si="277"/>
        <v>930.86811514312649</v>
      </c>
      <c r="AI579" s="94">
        <f t="shared" si="278"/>
        <v>0.98826730000645169</v>
      </c>
    </row>
    <row r="580" spans="2:35">
      <c r="B580" s="39">
        <f t="shared" si="279"/>
        <v>552</v>
      </c>
      <c r="C580" s="42">
        <f t="shared" si="280"/>
        <v>10.391366906473872</v>
      </c>
      <c r="D580" s="10">
        <f t="shared" si="281"/>
        <v>5.3086330935261508</v>
      </c>
      <c r="E580" s="40">
        <f t="shared" si="282"/>
        <v>35.782733812947697</v>
      </c>
      <c r="F580" s="40">
        <f t="shared" si="283"/>
        <v>46.4</v>
      </c>
      <c r="G580" s="3">
        <f t="shared" si="284"/>
        <v>321.08633093525759</v>
      </c>
      <c r="H580" s="3">
        <f t="shared" si="285"/>
        <v>134.69012151470801</v>
      </c>
      <c r="I580">
        <f t="shared" si="270"/>
        <v>1.3469012151470802E-4</v>
      </c>
      <c r="J580" s="4">
        <f t="shared" si="286"/>
        <v>1012.9233296759803</v>
      </c>
      <c r="K580" s="40">
        <f t="shared" si="287"/>
        <v>7.5203980684312484</v>
      </c>
      <c r="L580" s="40">
        <f t="shared" si="271"/>
        <v>0</v>
      </c>
      <c r="M580" s="10">
        <f t="shared" si="288"/>
        <v>6.519335653911857</v>
      </c>
      <c r="N580" s="10">
        <f t="shared" si="267"/>
        <v>17.20418640980624</v>
      </c>
      <c r="O580" s="10">
        <f t="shared" si="268"/>
        <v>-0.14810000000000001</v>
      </c>
      <c r="P580" s="10">
        <f t="shared" si="289"/>
        <v>13.033186942836979</v>
      </c>
      <c r="Q580" s="42">
        <f t="shared" si="290"/>
        <v>0.82505420724416523</v>
      </c>
      <c r="R580" s="4">
        <f t="shared" si="291"/>
        <v>220041.6984930099</v>
      </c>
      <c r="S580">
        <f t="shared" si="272"/>
        <v>2.2004169849300991E-4</v>
      </c>
      <c r="T580" s="41">
        <f t="shared" si="273"/>
        <v>5.5265166786378037E-4</v>
      </c>
      <c r="U580" s="42">
        <f t="shared" si="292"/>
        <v>0.39278543389494736</v>
      </c>
      <c r="V580" s="42">
        <f t="shared" si="293"/>
        <v>0.99922814463028142</v>
      </c>
      <c r="W580" s="42">
        <f t="shared" si="294"/>
        <v>0.98819213134604866</v>
      </c>
      <c r="X580" s="42">
        <f t="shared" si="295"/>
        <v>1.103601328423276E-2</v>
      </c>
      <c r="Y580" s="42">
        <f t="shared" si="269"/>
        <v>1.1503155961218403E-2</v>
      </c>
      <c r="Z580" s="10">
        <f t="shared" si="296"/>
        <v>20.814477961647523</v>
      </c>
      <c r="AA580">
        <f t="shared" si="274"/>
        <v>6518838.9808368674</v>
      </c>
      <c r="AB580" s="10">
        <f t="shared" si="275"/>
        <v>6.5188389808368674</v>
      </c>
      <c r="AC580" s="10">
        <f t="shared" si="276"/>
        <v>6.4178389808368674</v>
      </c>
      <c r="AD580" s="3">
        <f t="shared" si="277"/>
        <v>930.79608133964723</v>
      </c>
      <c r="AI580" s="94">
        <f t="shared" si="278"/>
        <v>0.98819213134604866</v>
      </c>
    </row>
    <row r="581" spans="2:35">
      <c r="B581" s="39">
        <f t="shared" si="279"/>
        <v>553</v>
      </c>
      <c r="C581" s="42">
        <f t="shared" si="280"/>
        <v>10.410191846521831</v>
      </c>
      <c r="D581" s="10">
        <f t="shared" si="281"/>
        <v>5.2898081534781909</v>
      </c>
      <c r="E581" s="40">
        <f t="shared" si="282"/>
        <v>35.820383693043617</v>
      </c>
      <c r="F581" s="40">
        <f t="shared" si="283"/>
        <v>46.4</v>
      </c>
      <c r="G581" s="3">
        <f t="shared" si="284"/>
        <v>320.89808153477799</v>
      </c>
      <c r="H581" s="3">
        <f t="shared" si="285"/>
        <v>134.69012151470801</v>
      </c>
      <c r="I581">
        <f t="shared" si="270"/>
        <v>1.3469012151470802E-4</v>
      </c>
      <c r="J581" s="4">
        <f t="shared" si="286"/>
        <v>1015.0406443633399</v>
      </c>
      <c r="K581" s="40">
        <f t="shared" si="287"/>
        <v>7.5361179643192955</v>
      </c>
      <c r="L581" s="40">
        <f t="shared" si="271"/>
        <v>0</v>
      </c>
      <c r="M581" s="10">
        <f t="shared" si="288"/>
        <v>6.5188389808368674</v>
      </c>
      <c r="N581" s="10">
        <f t="shared" si="267"/>
        <v>17.20418640980624</v>
      </c>
      <c r="O581" s="10">
        <f t="shared" si="268"/>
        <v>-0.14810000000000001</v>
      </c>
      <c r="P581" s="10">
        <f t="shared" si="289"/>
        <v>13.033334001953541</v>
      </c>
      <c r="Q581" s="42">
        <f t="shared" si="290"/>
        <v>0.82649857597170173</v>
      </c>
      <c r="R581" s="4">
        <f t="shared" si="291"/>
        <v>219233.2482330857</v>
      </c>
      <c r="S581">
        <f t="shared" si="272"/>
        <v>2.1923324823308569E-4</v>
      </c>
      <c r="T581" s="41">
        <f t="shared" si="273"/>
        <v>5.5346011812370459E-4</v>
      </c>
      <c r="U581" s="42">
        <f t="shared" si="292"/>
        <v>0.39134230975846962</v>
      </c>
      <c r="V581" s="42">
        <f t="shared" si="293"/>
        <v>0.99913831486722116</v>
      </c>
      <c r="W581" s="42">
        <f t="shared" si="294"/>
        <v>0.98811566161136644</v>
      </c>
      <c r="X581" s="42">
        <f t="shared" si="295"/>
        <v>1.102265325585472E-2</v>
      </c>
      <c r="Y581" s="42">
        <f t="shared" si="269"/>
        <v>1.1519076736875638E-2</v>
      </c>
      <c r="Z581" s="10">
        <f t="shared" si="296"/>
        <v>20.81283973256587</v>
      </c>
      <c r="AA581">
        <f t="shared" si="274"/>
        <v>6518333.8569284445</v>
      </c>
      <c r="AB581" s="10">
        <f t="shared" si="275"/>
        <v>6.5183338569284448</v>
      </c>
      <c r="AC581" s="10">
        <f t="shared" si="276"/>
        <v>6.4173338569284448</v>
      </c>
      <c r="AD581" s="3">
        <f t="shared" si="277"/>
        <v>930.72282188954955</v>
      </c>
      <c r="AI581" s="94">
        <f t="shared" si="278"/>
        <v>0.98811566161136644</v>
      </c>
    </row>
    <row r="582" spans="2:35">
      <c r="B582" s="39">
        <f t="shared" si="279"/>
        <v>554</v>
      </c>
      <c r="C582" s="42">
        <f t="shared" si="280"/>
        <v>10.429016786569791</v>
      </c>
      <c r="D582" s="10">
        <f t="shared" si="281"/>
        <v>5.270983213430231</v>
      </c>
      <c r="E582" s="40">
        <f t="shared" si="282"/>
        <v>35.858033573139537</v>
      </c>
      <c r="F582" s="40">
        <f t="shared" si="283"/>
        <v>46.4</v>
      </c>
      <c r="G582" s="3">
        <f t="shared" si="284"/>
        <v>320.70983213429838</v>
      </c>
      <c r="H582" s="3">
        <f t="shared" si="285"/>
        <v>134.69012151470801</v>
      </c>
      <c r="I582">
        <f t="shared" si="270"/>
        <v>1.3469012151470802E-4</v>
      </c>
      <c r="J582" s="4">
        <f t="shared" si="286"/>
        <v>1017.1601856756531</v>
      </c>
      <c r="K582" s="40">
        <f t="shared" si="287"/>
        <v>7.5518543916717782</v>
      </c>
      <c r="L582" s="40">
        <f t="shared" si="271"/>
        <v>0</v>
      </c>
      <c r="M582" s="10">
        <f t="shared" si="288"/>
        <v>6.5183338569284448</v>
      </c>
      <c r="N582" s="10">
        <f t="shared" si="267"/>
        <v>17.20418640980624</v>
      </c>
      <c r="O582" s="10">
        <f t="shared" si="268"/>
        <v>-0.14810000000000001</v>
      </c>
      <c r="P582" s="10">
        <f t="shared" si="289"/>
        <v>13.033483576458172</v>
      </c>
      <c r="Q582" s="42">
        <f t="shared" si="290"/>
        <v>0.82794292812341375</v>
      </c>
      <c r="R582" s="4">
        <f t="shared" si="291"/>
        <v>218424.8810390874</v>
      </c>
      <c r="S582">
        <f t="shared" si="272"/>
        <v>2.1842488103908741E-4</v>
      </c>
      <c r="T582" s="41">
        <f t="shared" si="273"/>
        <v>5.5426848531770281E-4</v>
      </c>
      <c r="U582" s="42">
        <f t="shared" si="292"/>
        <v>0.38989933389882298</v>
      </c>
      <c r="V582" s="42">
        <f t="shared" si="293"/>
        <v>0.99904712153214303</v>
      </c>
      <c r="W582" s="42">
        <f t="shared" si="294"/>
        <v>0.98803789075322279</v>
      </c>
      <c r="X582" s="42">
        <f t="shared" si="295"/>
        <v>1.1009230778920243E-2</v>
      </c>
      <c r="Y582" s="42">
        <f t="shared" si="269"/>
        <v>1.1534977943039865E-2</v>
      </c>
      <c r="Z582" s="10">
        <f t="shared" si="296"/>
        <v>20.811174094496995</v>
      </c>
      <c r="AA582">
        <f t="shared" si="274"/>
        <v>6517820.2818608359</v>
      </c>
      <c r="AB582" s="10">
        <f t="shared" si="275"/>
        <v>6.5178202818608355</v>
      </c>
      <c r="AC582" s="10">
        <f t="shared" si="276"/>
        <v>6.4168202818608355</v>
      </c>
      <c r="AD582" s="3">
        <f t="shared" si="277"/>
        <v>930.64833674558895</v>
      </c>
      <c r="AI582" s="94">
        <f t="shared" si="278"/>
        <v>0.98803789075322279</v>
      </c>
    </row>
    <row r="583" spans="2:35">
      <c r="B583" s="39">
        <f t="shared" si="279"/>
        <v>555</v>
      </c>
      <c r="C583" s="42">
        <f t="shared" si="280"/>
        <v>10.447841726617751</v>
      </c>
      <c r="D583" s="10">
        <f t="shared" si="281"/>
        <v>5.2521582733822711</v>
      </c>
      <c r="E583" s="40">
        <f t="shared" si="282"/>
        <v>35.895683453235456</v>
      </c>
      <c r="F583" s="40">
        <f t="shared" si="283"/>
        <v>46.4</v>
      </c>
      <c r="G583" s="3">
        <f t="shared" si="284"/>
        <v>320.52158273381878</v>
      </c>
      <c r="H583" s="3">
        <f t="shared" si="285"/>
        <v>134.69012151470801</v>
      </c>
      <c r="I583">
        <f t="shared" si="270"/>
        <v>1.3469012151470802E-4</v>
      </c>
      <c r="J583" s="4">
        <f t="shared" si="286"/>
        <v>1019.2819536129202</v>
      </c>
      <c r="K583" s="40">
        <f t="shared" si="287"/>
        <v>7.5676073504886974</v>
      </c>
      <c r="L583" s="40">
        <f t="shared" si="271"/>
        <v>0</v>
      </c>
      <c r="M583" s="10">
        <f t="shared" si="288"/>
        <v>6.5178202818608355</v>
      </c>
      <c r="N583" s="10">
        <f t="shared" si="267"/>
        <v>17.20418640980624</v>
      </c>
      <c r="O583" s="10">
        <f t="shared" si="268"/>
        <v>-0.14810000000000001</v>
      </c>
      <c r="P583" s="10">
        <f t="shared" si="289"/>
        <v>13.033635667117448</v>
      </c>
      <c r="Q583" s="42">
        <f t="shared" si="290"/>
        <v>0.82938726342085145</v>
      </c>
      <c r="R583" s="4">
        <f t="shared" si="291"/>
        <v>217616.59816849741</v>
      </c>
      <c r="S583">
        <f t="shared" si="272"/>
        <v>2.1761659816849741E-4</v>
      </c>
      <c r="T583" s="41">
        <f t="shared" si="273"/>
        <v>5.5507676818829287E-4</v>
      </c>
      <c r="U583" s="42">
        <f t="shared" si="292"/>
        <v>0.38845650856067632</v>
      </c>
      <c r="V583" s="42">
        <f t="shared" si="293"/>
        <v>0.99895456457117338</v>
      </c>
      <c r="W583" s="42">
        <f t="shared" si="294"/>
        <v>0.98795881872146385</v>
      </c>
      <c r="X583" s="42">
        <f t="shared" si="295"/>
        <v>1.0995745849709526E-2</v>
      </c>
      <c r="Y583" s="42">
        <f t="shared" si="269"/>
        <v>1.1550859486892254E-2</v>
      </c>
      <c r="Z583" s="10">
        <f t="shared" si="296"/>
        <v>20.809481046365782</v>
      </c>
      <c r="AA583">
        <f t="shared" si="274"/>
        <v>6517298.2553025447</v>
      </c>
      <c r="AB583" s="10">
        <f t="shared" si="275"/>
        <v>6.5172982553025447</v>
      </c>
      <c r="AC583" s="10">
        <f t="shared" si="276"/>
        <v>6.4162982553025447</v>
      </c>
      <c r="AD583" s="3">
        <f t="shared" si="277"/>
        <v>930.57262585968738</v>
      </c>
      <c r="AI583" s="94">
        <f t="shared" si="278"/>
        <v>0.98795881872146385</v>
      </c>
    </row>
    <row r="584" spans="2:35">
      <c r="B584" s="39">
        <f t="shared" si="279"/>
        <v>556</v>
      </c>
      <c r="C584" s="42">
        <f t="shared" si="280"/>
        <v>10.466666666665711</v>
      </c>
      <c r="D584" s="10">
        <f t="shared" si="281"/>
        <v>5.2333333333343113</v>
      </c>
      <c r="E584" s="40">
        <f t="shared" si="282"/>
        <v>35.933333333331376</v>
      </c>
      <c r="F584" s="40">
        <f t="shared" si="283"/>
        <v>46.4</v>
      </c>
      <c r="G584" s="3">
        <f t="shared" si="284"/>
        <v>320.33333333333917</v>
      </c>
      <c r="H584" s="3">
        <f t="shared" si="285"/>
        <v>134.69012151470801</v>
      </c>
      <c r="I584">
        <f t="shared" si="270"/>
        <v>1.3469012151470802E-4</v>
      </c>
      <c r="J584" s="4">
        <f t="shared" si="286"/>
        <v>1021.405948175141</v>
      </c>
      <c r="K584" s="40">
        <f t="shared" si="287"/>
        <v>7.583376840770053</v>
      </c>
      <c r="L584" s="40">
        <f t="shared" si="271"/>
        <v>0</v>
      </c>
      <c r="M584" s="10">
        <f t="shared" si="288"/>
        <v>6.5172982553025447</v>
      </c>
      <c r="N584" s="10">
        <f t="shared" si="267"/>
        <v>17.20418640980624</v>
      </c>
      <c r="O584" s="10">
        <f t="shared" si="268"/>
        <v>-0.14810000000000001</v>
      </c>
      <c r="P584" s="10">
        <f t="shared" si="289"/>
        <v>13.033790274711084</v>
      </c>
      <c r="Q584" s="42">
        <f t="shared" si="290"/>
        <v>0.83083158158549808</v>
      </c>
      <c r="R584" s="4">
        <f t="shared" si="291"/>
        <v>216808.40087879825</v>
      </c>
      <c r="S584">
        <f t="shared" si="272"/>
        <v>2.1680840087879826E-4</v>
      </c>
      <c r="T584" s="41">
        <f t="shared" si="273"/>
        <v>5.5588496547799202E-4</v>
      </c>
      <c r="U584" s="42">
        <f t="shared" si="292"/>
        <v>0.38701383598869882</v>
      </c>
      <c r="V584" s="42">
        <f t="shared" si="293"/>
        <v>0.99886064392914897</v>
      </c>
      <c r="W584" s="42">
        <f t="shared" si="294"/>
        <v>0.98787844546505066</v>
      </c>
      <c r="X584" s="42">
        <f t="shared" si="295"/>
        <v>1.0982198464098314E-2</v>
      </c>
      <c r="Y584" s="42">
        <f t="shared" si="269"/>
        <v>1.1566721275621706E-2</v>
      </c>
      <c r="Z584" s="10">
        <f t="shared" si="296"/>
        <v>20.807760587077155</v>
      </c>
      <c r="AA584">
        <f t="shared" si="274"/>
        <v>6516767.7769159218</v>
      </c>
      <c r="AB584" s="10">
        <f t="shared" si="275"/>
        <v>6.5167677769159216</v>
      </c>
      <c r="AC584" s="10">
        <f t="shared" si="276"/>
        <v>6.4157677769159216</v>
      </c>
      <c r="AD584" s="3">
        <f t="shared" si="277"/>
        <v>930.4956891828748</v>
      </c>
      <c r="AI584" s="94">
        <f t="shared" si="278"/>
        <v>0.98787844546505066</v>
      </c>
    </row>
    <row r="585" spans="2:35">
      <c r="B585" s="39">
        <f t="shared" si="279"/>
        <v>557</v>
      </c>
      <c r="C585" s="42">
        <f t="shared" si="280"/>
        <v>10.485491606713671</v>
      </c>
      <c r="D585" s="10">
        <f t="shared" si="281"/>
        <v>5.2145083932863514</v>
      </c>
      <c r="E585" s="40">
        <f t="shared" si="282"/>
        <v>35.970983213427296</v>
      </c>
      <c r="F585" s="40">
        <f t="shared" si="283"/>
        <v>46.4</v>
      </c>
      <c r="G585" s="3">
        <f t="shared" si="284"/>
        <v>320.14508393285956</v>
      </c>
      <c r="H585" s="3">
        <f t="shared" si="285"/>
        <v>134.69012151470801</v>
      </c>
      <c r="I585">
        <f t="shared" si="270"/>
        <v>1.3469012151470802E-4</v>
      </c>
      <c r="J585" s="4">
        <f t="shared" si="286"/>
        <v>1023.5321693623156</v>
      </c>
      <c r="K585" s="40">
        <f t="shared" si="287"/>
        <v>7.5991628625158452</v>
      </c>
      <c r="L585" s="40">
        <f t="shared" si="271"/>
        <v>0</v>
      </c>
      <c r="M585" s="10">
        <f t="shared" si="288"/>
        <v>6.5167677769159216</v>
      </c>
      <c r="N585" s="10">
        <f t="shared" si="267"/>
        <v>17.20418640980624</v>
      </c>
      <c r="O585" s="10">
        <f t="shared" si="268"/>
        <v>-0.14810000000000001</v>
      </c>
      <c r="P585" s="10">
        <f t="shared" si="289"/>
        <v>13.033947400032075</v>
      </c>
      <c r="Q585" s="42">
        <f t="shared" si="290"/>
        <v>0.83227588233876904</v>
      </c>
      <c r="R585" s="4">
        <f t="shared" si="291"/>
        <v>216000.29042747227</v>
      </c>
      <c r="S585">
        <f t="shared" si="272"/>
        <v>2.1600029042747227E-4</v>
      </c>
      <c r="T585" s="41">
        <f t="shared" si="273"/>
        <v>5.5669307592931799E-4</v>
      </c>
      <c r="U585" s="42">
        <f t="shared" si="292"/>
        <v>0.38557131842755937</v>
      </c>
      <c r="V585" s="42">
        <f t="shared" si="293"/>
        <v>0.99876535955030699</v>
      </c>
      <c r="W585" s="42">
        <f t="shared" si="294"/>
        <v>0.9877967709319978</v>
      </c>
      <c r="X585" s="42">
        <f t="shared" si="295"/>
        <v>1.0968588618309183E-2</v>
      </c>
      <c r="Y585" s="42">
        <f t="shared" si="269"/>
        <v>1.1582563216425449E-2</v>
      </c>
      <c r="Z585" s="10">
        <f t="shared" si="296"/>
        <v>20.806012715516619</v>
      </c>
      <c r="AA585">
        <f t="shared" si="274"/>
        <v>6516228.8463573288</v>
      </c>
      <c r="AB585" s="10">
        <f t="shared" si="275"/>
        <v>6.516228846357329</v>
      </c>
      <c r="AC585" s="10">
        <f t="shared" si="276"/>
        <v>6.415228846357329</v>
      </c>
      <c r="AD585" s="3">
        <f t="shared" si="277"/>
        <v>930.41752666531238</v>
      </c>
      <c r="AI585" s="94">
        <f t="shared" si="278"/>
        <v>0.9877967709319978</v>
      </c>
    </row>
    <row r="586" spans="2:35">
      <c r="B586" s="39">
        <f t="shared" si="279"/>
        <v>558</v>
      </c>
      <c r="C586" s="42">
        <f t="shared" si="280"/>
        <v>10.504316546761631</v>
      </c>
      <c r="D586" s="10">
        <f t="shared" si="281"/>
        <v>5.1956834532383915</v>
      </c>
      <c r="E586" s="40">
        <f t="shared" si="282"/>
        <v>36.008633093523216</v>
      </c>
      <c r="F586" s="40">
        <f t="shared" si="283"/>
        <v>46.4</v>
      </c>
      <c r="G586" s="3">
        <f t="shared" si="284"/>
        <v>319.95683453237996</v>
      </c>
      <c r="H586" s="3">
        <f t="shared" si="285"/>
        <v>134.69012151470801</v>
      </c>
      <c r="I586">
        <f t="shared" si="270"/>
        <v>1.3469012151470802E-4</v>
      </c>
      <c r="J586" s="4">
        <f t="shared" si="286"/>
        <v>1025.6606171744443</v>
      </c>
      <c r="K586" s="40">
        <f t="shared" si="287"/>
        <v>7.6149654157260764</v>
      </c>
      <c r="L586" s="40">
        <f t="shared" si="271"/>
        <v>0</v>
      </c>
      <c r="M586" s="10">
        <f t="shared" si="288"/>
        <v>6.516228846357329</v>
      </c>
      <c r="N586" s="10">
        <f t="shared" si="267"/>
        <v>17.20418640980624</v>
      </c>
      <c r="O586" s="10">
        <f t="shared" si="268"/>
        <v>-0.14810000000000001</v>
      </c>
      <c r="P586" s="10">
        <f t="shared" si="289"/>
        <v>13.034107043886634</v>
      </c>
      <c r="Q586" s="42">
        <f t="shared" si="290"/>
        <v>0.83372016540201033</v>
      </c>
      <c r="R586" s="4">
        <f t="shared" si="291"/>
        <v>215192.26807200184</v>
      </c>
      <c r="S586">
        <f t="shared" si="272"/>
        <v>2.1519226807200183E-4</v>
      </c>
      <c r="T586" s="41">
        <f t="shared" si="273"/>
        <v>5.5750109828478847E-4</v>
      </c>
      <c r="U586" s="42">
        <f t="shared" si="292"/>
        <v>0.38412895812192688</v>
      </c>
      <c r="V586" s="42">
        <f t="shared" si="293"/>
        <v>0.99866871137816882</v>
      </c>
      <c r="W586" s="42">
        <f t="shared" si="294"/>
        <v>0.98771379506939716</v>
      </c>
      <c r="X586" s="42">
        <f t="shared" si="295"/>
        <v>1.0954916308771656E-2</v>
      </c>
      <c r="Y586" s="42">
        <f t="shared" si="269"/>
        <v>1.1598385216509435E-2</v>
      </c>
      <c r="Z586" s="10">
        <f t="shared" si="296"/>
        <v>20.804237430550547</v>
      </c>
      <c r="AA586">
        <f t="shared" si="274"/>
        <v>6515681.4632772272</v>
      </c>
      <c r="AB586" s="10">
        <f t="shared" si="275"/>
        <v>6.5156814632772271</v>
      </c>
      <c r="AC586" s="10">
        <f t="shared" si="276"/>
        <v>6.4146814632772271</v>
      </c>
      <c r="AD586" s="3">
        <f t="shared" si="277"/>
        <v>930.33813825630557</v>
      </c>
      <c r="AI586" s="94">
        <f t="shared" si="278"/>
        <v>0.98771379506939716</v>
      </c>
    </row>
    <row r="587" spans="2:35">
      <c r="B587" s="39">
        <f t="shared" si="279"/>
        <v>559</v>
      </c>
      <c r="C587" s="42">
        <f t="shared" si="280"/>
        <v>10.523141486809591</v>
      </c>
      <c r="D587" s="10">
        <f t="shared" si="281"/>
        <v>5.1768585131904317</v>
      </c>
      <c r="E587" s="40">
        <f t="shared" si="282"/>
        <v>36.046282973619135</v>
      </c>
      <c r="F587" s="40">
        <f t="shared" si="283"/>
        <v>46.4</v>
      </c>
      <c r="G587" s="3">
        <f t="shared" si="284"/>
        <v>319.76858513190035</v>
      </c>
      <c r="H587" s="3">
        <f t="shared" si="285"/>
        <v>134.69012151470801</v>
      </c>
      <c r="I587">
        <f t="shared" si="270"/>
        <v>1.3469012151470802E-4</v>
      </c>
      <c r="J587" s="4">
        <f t="shared" si="286"/>
        <v>1027.7912916115265</v>
      </c>
      <c r="K587" s="40">
        <f t="shared" si="287"/>
        <v>7.6307845004007424</v>
      </c>
      <c r="L587" s="40">
        <f t="shared" si="271"/>
        <v>0</v>
      </c>
      <c r="M587" s="10">
        <f t="shared" si="288"/>
        <v>6.5156814632772271</v>
      </c>
      <c r="N587" s="10">
        <f t="shared" si="267"/>
        <v>17.20418640980624</v>
      </c>
      <c r="O587" s="10">
        <f t="shared" si="268"/>
        <v>-0.14810000000000001</v>
      </c>
      <c r="P587" s="10">
        <f t="shared" si="289"/>
        <v>13.034269207094212</v>
      </c>
      <c r="Q587" s="42">
        <f t="shared" si="290"/>
        <v>0.83516443049649791</v>
      </c>
      <c r="R587" s="4">
        <f t="shared" si="291"/>
        <v>214384.33506986956</v>
      </c>
      <c r="S587">
        <f t="shared" si="272"/>
        <v>2.1438433506986955E-4</v>
      </c>
      <c r="T587" s="41">
        <f t="shared" si="273"/>
        <v>5.5830903128692064E-4</v>
      </c>
      <c r="U587" s="42">
        <f t="shared" si="292"/>
        <v>0.38268675731647067</v>
      </c>
      <c r="V587" s="42">
        <f t="shared" si="293"/>
        <v>0.9985706993548088</v>
      </c>
      <c r="W587" s="42">
        <f t="shared" si="294"/>
        <v>0.98762951782343256</v>
      </c>
      <c r="X587" s="42">
        <f t="shared" si="295"/>
        <v>1.0941181531376243E-2</v>
      </c>
      <c r="Y587" s="42">
        <f t="shared" si="269"/>
        <v>1.1614187183087654E-2</v>
      </c>
      <c r="Z587" s="10">
        <f t="shared" si="296"/>
        <v>20.802434731024452</v>
      </c>
      <c r="AA587">
        <f t="shared" si="274"/>
        <v>6515125.6273196489</v>
      </c>
      <c r="AB587" s="10">
        <f t="shared" si="275"/>
        <v>6.5151256273196489</v>
      </c>
      <c r="AC587" s="10">
        <f t="shared" si="276"/>
        <v>6.414125627319649</v>
      </c>
      <c r="AD587" s="3">
        <f t="shared" si="277"/>
        <v>930.25752390422758</v>
      </c>
      <c r="AI587" s="94">
        <f t="shared" si="278"/>
        <v>0.98762951782343256</v>
      </c>
    </row>
    <row r="588" spans="2:35">
      <c r="B588" s="39">
        <f t="shared" si="279"/>
        <v>560</v>
      </c>
      <c r="C588" s="42">
        <f t="shared" si="280"/>
        <v>10.541966426857551</v>
      </c>
      <c r="D588" s="10">
        <f t="shared" si="281"/>
        <v>5.1580335731424718</v>
      </c>
      <c r="E588" s="40">
        <f t="shared" si="282"/>
        <v>36.083932853715055</v>
      </c>
      <c r="F588" s="40">
        <f t="shared" si="283"/>
        <v>46.4</v>
      </c>
      <c r="G588" s="3">
        <f t="shared" si="284"/>
        <v>319.58033573142075</v>
      </c>
      <c r="H588" s="3">
        <f t="shared" si="285"/>
        <v>134.69012151470801</v>
      </c>
      <c r="I588">
        <f t="shared" si="270"/>
        <v>1.3469012151470802E-4</v>
      </c>
      <c r="J588" s="4">
        <f t="shared" si="286"/>
        <v>1029.9241926735624</v>
      </c>
      <c r="K588" s="40">
        <f t="shared" si="287"/>
        <v>7.6466201165398449</v>
      </c>
      <c r="L588" s="40">
        <f t="shared" si="271"/>
        <v>0</v>
      </c>
      <c r="M588" s="10">
        <f t="shared" si="288"/>
        <v>6.5151256273196489</v>
      </c>
      <c r="N588" s="10">
        <f t="shared" si="267"/>
        <v>17.20418640980624</v>
      </c>
      <c r="O588" s="10">
        <f t="shared" si="268"/>
        <v>-0.14810000000000001</v>
      </c>
      <c r="P588" s="10">
        <f t="shared" si="289"/>
        <v>13.034433890487639</v>
      </c>
      <c r="Q588" s="42">
        <f t="shared" si="290"/>
        <v>0.83660867734343602</v>
      </c>
      <c r="R588" s="4">
        <f t="shared" si="291"/>
        <v>213576.49267855778</v>
      </c>
      <c r="S588">
        <f t="shared" si="272"/>
        <v>2.135764926785578E-4</v>
      </c>
      <c r="T588" s="41">
        <f t="shared" si="273"/>
        <v>5.5911687367823243E-4</v>
      </c>
      <c r="U588" s="42">
        <f t="shared" si="292"/>
        <v>0.38124471825585959</v>
      </c>
      <c r="V588" s="42">
        <f t="shared" si="293"/>
        <v>0.998471323422505</v>
      </c>
      <c r="W588" s="42">
        <f t="shared" si="294"/>
        <v>0.98754393913929772</v>
      </c>
      <c r="X588" s="42">
        <f t="shared" si="295"/>
        <v>1.0927384283207275E-2</v>
      </c>
      <c r="Y588" s="42">
        <f t="shared" si="269"/>
        <v>1.1629969023383957E-2</v>
      </c>
      <c r="Z588" s="10">
        <f t="shared" si="296"/>
        <v>20.800604615765749</v>
      </c>
      <c r="AA588">
        <f t="shared" si="274"/>
        <v>6514561.338123044</v>
      </c>
      <c r="AB588" s="10">
        <f t="shared" si="275"/>
        <v>6.5145613381230438</v>
      </c>
      <c r="AC588" s="10">
        <f t="shared" si="276"/>
        <v>6.4135613381230439</v>
      </c>
      <c r="AD588" s="3">
        <f t="shared" si="277"/>
        <v>930.17568355664162</v>
      </c>
      <c r="AI588" s="94">
        <f t="shared" si="278"/>
        <v>0.98754393913929772</v>
      </c>
    </row>
    <row r="589" spans="2:35">
      <c r="B589" s="39">
        <f t="shared" si="279"/>
        <v>561</v>
      </c>
      <c r="C589" s="42">
        <f t="shared" si="280"/>
        <v>10.56079136690551</v>
      </c>
      <c r="D589" s="10">
        <f t="shared" si="281"/>
        <v>5.1392086330945119</v>
      </c>
      <c r="E589" s="40">
        <f t="shared" si="282"/>
        <v>36.121582733810975</v>
      </c>
      <c r="F589" s="40">
        <f t="shared" si="283"/>
        <v>46.4</v>
      </c>
      <c r="G589" s="3">
        <f t="shared" si="284"/>
        <v>319.39208633094114</v>
      </c>
      <c r="H589" s="3">
        <f t="shared" si="285"/>
        <v>134.69012151470801</v>
      </c>
      <c r="I589">
        <f t="shared" si="270"/>
        <v>1.3469012151470802E-4</v>
      </c>
      <c r="J589" s="4">
        <f t="shared" si="286"/>
        <v>1032.0593203605524</v>
      </c>
      <c r="K589" s="40">
        <f t="shared" si="287"/>
        <v>7.6624722641433856</v>
      </c>
      <c r="L589" s="40">
        <f t="shared" si="271"/>
        <v>0</v>
      </c>
      <c r="M589" s="10">
        <f t="shared" si="288"/>
        <v>6.5145613381230438</v>
      </c>
      <c r="N589" s="10">
        <f t="shared" si="267"/>
        <v>17.20418640980624</v>
      </c>
      <c r="O589" s="10">
        <f t="shared" si="268"/>
        <v>-0.14810000000000001</v>
      </c>
      <c r="P589" s="10">
        <f t="shared" si="289"/>
        <v>13.034601094912905</v>
      </c>
      <c r="Q589" s="42">
        <f t="shared" si="290"/>
        <v>0.83805290566395652</v>
      </c>
      <c r="R589" s="4">
        <f t="shared" si="291"/>
        <v>212768.74215554891</v>
      </c>
      <c r="S589">
        <f t="shared" si="272"/>
        <v>2.1276874215554891E-4</v>
      </c>
      <c r="T589" s="41">
        <f t="shared" si="273"/>
        <v>5.5992462420124131E-4</v>
      </c>
      <c r="U589" s="42">
        <f t="shared" si="292"/>
        <v>0.3798028431847626</v>
      </c>
      <c r="V589" s="42">
        <f t="shared" si="293"/>
        <v>0.99837058352197094</v>
      </c>
      <c r="W589" s="42">
        <f t="shared" si="294"/>
        <v>0.98745705896132696</v>
      </c>
      <c r="X589" s="42">
        <f t="shared" si="295"/>
        <v>1.0913524560643983E-2</v>
      </c>
      <c r="Y589" s="42">
        <f t="shared" si="269"/>
        <v>1.1645730644631135E-2</v>
      </c>
      <c r="Z589" s="10">
        <f t="shared" si="296"/>
        <v>20.798747083581677</v>
      </c>
      <c r="AA589">
        <f t="shared" si="274"/>
        <v>6513988.5953196427</v>
      </c>
      <c r="AB589" s="10">
        <f t="shared" si="275"/>
        <v>6.5139885953196428</v>
      </c>
      <c r="AC589" s="10">
        <f t="shared" si="276"/>
        <v>6.4129885953196428</v>
      </c>
      <c r="AD589" s="3">
        <f t="shared" si="277"/>
        <v>930.09261716020922</v>
      </c>
      <c r="AI589" s="94">
        <f t="shared" si="278"/>
        <v>0.98745705896132696</v>
      </c>
    </row>
    <row r="590" spans="2:35">
      <c r="B590" s="39">
        <f t="shared" si="279"/>
        <v>562</v>
      </c>
      <c r="C590" s="42">
        <f t="shared" si="280"/>
        <v>10.57961630695347</v>
      </c>
      <c r="D590" s="10">
        <f t="shared" si="281"/>
        <v>5.1203836930465521</v>
      </c>
      <c r="E590" s="40">
        <f t="shared" si="282"/>
        <v>36.159232613906894</v>
      </c>
      <c r="F590" s="40">
        <f t="shared" si="283"/>
        <v>46.4</v>
      </c>
      <c r="G590" s="3">
        <f t="shared" si="284"/>
        <v>319.20383693046153</v>
      </c>
      <c r="H590" s="3">
        <f t="shared" si="285"/>
        <v>134.69012151470801</v>
      </c>
      <c r="I590">
        <f t="shared" si="270"/>
        <v>1.3469012151470802E-4</v>
      </c>
      <c r="J590" s="4">
        <f t="shared" si="286"/>
        <v>1034.1966746724961</v>
      </c>
      <c r="K590" s="40">
        <f t="shared" si="287"/>
        <v>7.6783409432113618</v>
      </c>
      <c r="L590" s="40">
        <f t="shared" si="271"/>
        <v>0</v>
      </c>
      <c r="M590" s="10">
        <f t="shared" si="288"/>
        <v>6.5139885953196428</v>
      </c>
      <c r="N590" s="10">
        <f t="shared" si="267"/>
        <v>17.20418640980624</v>
      </c>
      <c r="O590" s="10">
        <f t="shared" si="268"/>
        <v>-0.14810000000000001</v>
      </c>
      <c r="P590" s="10">
        <f t="shared" si="289"/>
        <v>13.03477082122934</v>
      </c>
      <c r="Q590" s="42">
        <f t="shared" si="290"/>
        <v>0.83949711517911729</v>
      </c>
      <c r="R590" s="4">
        <f t="shared" si="291"/>
        <v>211961.08475832548</v>
      </c>
      <c r="S590">
        <f t="shared" si="272"/>
        <v>2.1196108475832548E-4</v>
      </c>
      <c r="T590" s="41">
        <f t="shared" si="273"/>
        <v>5.607322815984648E-4</v>
      </c>
      <c r="U590" s="42">
        <f t="shared" si="292"/>
        <v>0.3783611343478489</v>
      </c>
      <c r="V590" s="42">
        <f t="shared" si="293"/>
        <v>0.99826847959327591</v>
      </c>
      <c r="W590" s="42">
        <f t="shared" si="294"/>
        <v>0.98736887723289679</v>
      </c>
      <c r="X590" s="42">
        <f t="shared" si="295"/>
        <v>1.0899602360379124E-2</v>
      </c>
      <c r="Y590" s="42">
        <f t="shared" si="269"/>
        <v>1.1661471954071464E-2</v>
      </c>
      <c r="Z590" s="10">
        <f t="shared" si="296"/>
        <v>20.796862133259765</v>
      </c>
      <c r="AA590">
        <f t="shared" si="274"/>
        <v>6513407.3985355962</v>
      </c>
      <c r="AB590" s="10">
        <f t="shared" si="275"/>
        <v>6.5134073985355965</v>
      </c>
      <c r="AC590" s="10">
        <f t="shared" si="276"/>
        <v>6.4124073985355965</v>
      </c>
      <c r="AD590" s="3">
        <f t="shared" si="277"/>
        <v>930.00832466071006</v>
      </c>
      <c r="AI590" s="94">
        <f t="shared" si="278"/>
        <v>0.98736887723289679</v>
      </c>
    </row>
    <row r="591" spans="2:35">
      <c r="B591" s="39">
        <f t="shared" si="279"/>
        <v>563</v>
      </c>
      <c r="C591" s="42">
        <f t="shared" si="280"/>
        <v>10.59844124700143</v>
      </c>
      <c r="D591" s="10">
        <f t="shared" si="281"/>
        <v>5.1015587529985922</v>
      </c>
      <c r="E591" s="40">
        <f t="shared" si="282"/>
        <v>36.196882494002814</v>
      </c>
      <c r="F591" s="40">
        <f t="shared" si="283"/>
        <v>46.4</v>
      </c>
      <c r="G591" s="3">
        <f t="shared" si="284"/>
        <v>319.01558752998193</v>
      </c>
      <c r="H591" s="3">
        <f t="shared" si="285"/>
        <v>134.69012151470801</v>
      </c>
      <c r="I591">
        <f t="shared" si="270"/>
        <v>1.3469012151470802E-4</v>
      </c>
      <c r="J591" s="4">
        <f t="shared" si="286"/>
        <v>1036.3362556093934</v>
      </c>
      <c r="K591" s="40">
        <f t="shared" si="287"/>
        <v>7.6942261537437746</v>
      </c>
      <c r="L591" s="40">
        <f t="shared" si="271"/>
        <v>0</v>
      </c>
      <c r="M591" s="10">
        <f t="shared" si="288"/>
        <v>6.5134073985355965</v>
      </c>
      <c r="N591" s="10">
        <f t="shared" si="267"/>
        <v>17.20418640980624</v>
      </c>
      <c r="O591" s="10">
        <f t="shared" si="268"/>
        <v>-0.14810000000000001</v>
      </c>
      <c r="P591" s="10">
        <f t="shared" si="289"/>
        <v>13.034943070309616</v>
      </c>
      <c r="Q591" s="42">
        <f t="shared" si="290"/>
        <v>0.84094130560990166</v>
      </c>
      <c r="R591" s="4">
        <f t="shared" si="291"/>
        <v>211153.52174436988</v>
      </c>
      <c r="S591">
        <f t="shared" si="272"/>
        <v>2.1115352174436988E-4</v>
      </c>
      <c r="T591" s="41">
        <f t="shared" si="273"/>
        <v>5.6153984461242037E-4</v>
      </c>
      <c r="U591" s="42">
        <f t="shared" si="292"/>
        <v>0.37691959398978747</v>
      </c>
      <c r="V591" s="42">
        <f t="shared" si="293"/>
        <v>0.99816501157572934</v>
      </c>
      <c r="W591" s="42">
        <f t="shared" si="294"/>
        <v>0.98727939389644837</v>
      </c>
      <c r="X591" s="42">
        <f t="shared" si="295"/>
        <v>1.0885617679280979E-2</v>
      </c>
      <c r="Y591" s="42">
        <f t="shared" si="269"/>
        <v>1.1677192858957058E-2</v>
      </c>
      <c r="Z591" s="10">
        <f t="shared" si="296"/>
        <v>20.794949763567992</v>
      </c>
      <c r="AA591">
        <f t="shared" si="274"/>
        <v>6512817.7473910302</v>
      </c>
      <c r="AB591" s="10">
        <f t="shared" si="275"/>
        <v>6.51281774739103</v>
      </c>
      <c r="AC591" s="10">
        <f t="shared" si="276"/>
        <v>6.4118177473910301</v>
      </c>
      <c r="AD591" s="3">
        <f t="shared" si="277"/>
        <v>929.92280600305003</v>
      </c>
      <c r="AI591" s="94">
        <f t="shared" si="278"/>
        <v>0.98727939389644837</v>
      </c>
    </row>
    <row r="592" spans="2:35">
      <c r="B592" s="39">
        <f t="shared" si="279"/>
        <v>564</v>
      </c>
      <c r="C592" s="42">
        <f t="shared" si="280"/>
        <v>10.61726618704939</v>
      </c>
      <c r="D592" s="10">
        <f t="shared" si="281"/>
        <v>5.0827338129506323</v>
      </c>
      <c r="E592" s="40">
        <f t="shared" si="282"/>
        <v>36.234532374098734</v>
      </c>
      <c r="F592" s="40">
        <f t="shared" si="283"/>
        <v>46.4</v>
      </c>
      <c r="G592" s="3">
        <f t="shared" si="284"/>
        <v>318.82733812950232</v>
      </c>
      <c r="H592" s="3">
        <f t="shared" si="285"/>
        <v>134.69012151470801</v>
      </c>
      <c r="I592">
        <f t="shared" si="270"/>
        <v>1.3469012151470802E-4</v>
      </c>
      <c r="J592" s="4">
        <f t="shared" si="286"/>
        <v>1038.4780631712447</v>
      </c>
      <c r="K592" s="40">
        <f t="shared" si="287"/>
        <v>7.7101278957406247</v>
      </c>
      <c r="L592" s="40">
        <f t="shared" si="271"/>
        <v>0</v>
      </c>
      <c r="M592" s="10">
        <f t="shared" si="288"/>
        <v>6.51281774739103</v>
      </c>
      <c r="N592" s="10">
        <f t="shared" si="267"/>
        <v>17.20418640980624</v>
      </c>
      <c r="O592" s="10">
        <f t="shared" si="268"/>
        <v>-0.14810000000000001</v>
      </c>
      <c r="P592" s="10">
        <f t="shared" si="289"/>
        <v>13.035117843039712</v>
      </c>
      <c r="Q592" s="42">
        <f t="shared" si="290"/>
        <v>0.84238547667721675</v>
      </c>
      <c r="R592" s="4">
        <f t="shared" si="291"/>
        <v>210346.05437116453</v>
      </c>
      <c r="S592">
        <f t="shared" si="272"/>
        <v>2.1034605437116453E-4</v>
      </c>
      <c r="T592" s="41">
        <f t="shared" si="273"/>
        <v>5.6234731198562574E-4</v>
      </c>
      <c r="U592" s="42">
        <f t="shared" si="292"/>
        <v>0.37547822435524725</v>
      </c>
      <c r="V592" s="42">
        <f t="shared" si="293"/>
        <v>0.99806017940791703</v>
      </c>
      <c r="W592" s="42">
        <f t="shared" si="294"/>
        <v>0.98718860889349447</v>
      </c>
      <c r="X592" s="42">
        <f t="shared" si="295"/>
        <v>1.0871570514422557E-2</v>
      </c>
      <c r="Y592" s="42">
        <f t="shared" si="269"/>
        <v>1.1692893266550262E-2</v>
      </c>
      <c r="Z592" s="10">
        <f t="shared" si="296"/>
        <v>20.79300997325501</v>
      </c>
      <c r="AA592">
        <f t="shared" si="274"/>
        <v>6512219.6415001089</v>
      </c>
      <c r="AB592" s="10">
        <f t="shared" si="275"/>
        <v>6.512219641500109</v>
      </c>
      <c r="AC592" s="10">
        <f t="shared" si="276"/>
        <v>6.411219641500109</v>
      </c>
      <c r="AD592" s="3">
        <f t="shared" si="277"/>
        <v>929.8360611312703</v>
      </c>
      <c r="AI592" s="94">
        <f t="shared" si="278"/>
        <v>0.98718860889349447</v>
      </c>
    </row>
    <row r="593" spans="2:35">
      <c r="B593" s="39">
        <f t="shared" si="279"/>
        <v>565</v>
      </c>
      <c r="C593" s="42">
        <f t="shared" si="280"/>
        <v>10.63609112709735</v>
      </c>
      <c r="D593" s="10">
        <f t="shared" si="281"/>
        <v>5.0639088729026724</v>
      </c>
      <c r="E593" s="40">
        <f t="shared" si="282"/>
        <v>36.272182254194654</v>
      </c>
      <c r="F593" s="40">
        <f t="shared" si="283"/>
        <v>46.4</v>
      </c>
      <c r="G593" s="3">
        <f t="shared" si="284"/>
        <v>318.63908872902272</v>
      </c>
      <c r="H593" s="3">
        <f t="shared" si="285"/>
        <v>134.69012151470801</v>
      </c>
      <c r="I593">
        <f t="shared" si="270"/>
        <v>1.3469012151470802E-4</v>
      </c>
      <c r="J593" s="4">
        <f t="shared" si="286"/>
        <v>1040.6220973580498</v>
      </c>
      <c r="K593" s="40">
        <f t="shared" si="287"/>
        <v>7.7260461692019113</v>
      </c>
      <c r="L593" s="40">
        <f t="shared" si="271"/>
        <v>0</v>
      </c>
      <c r="M593" s="10">
        <f t="shared" si="288"/>
        <v>6.512219641500109</v>
      </c>
      <c r="N593" s="10">
        <f t="shared" si="267"/>
        <v>17.20418640980624</v>
      </c>
      <c r="O593" s="10">
        <f t="shared" si="268"/>
        <v>-0.14810000000000001</v>
      </c>
      <c r="P593" s="10">
        <f t="shared" si="289"/>
        <v>13.035295140318931</v>
      </c>
      <c r="Q593" s="42">
        <f t="shared" si="290"/>
        <v>0.84382962810189244</v>
      </c>
      <c r="R593" s="4">
        <f t="shared" si="291"/>
        <v>209538.6838961918</v>
      </c>
      <c r="S593">
        <f t="shared" si="272"/>
        <v>2.0953868389619179E-4</v>
      </c>
      <c r="T593" s="41">
        <f t="shared" si="273"/>
        <v>5.6315468246059841E-4</v>
      </c>
      <c r="U593" s="42">
        <f t="shared" si="292"/>
        <v>0.37403702768889718</v>
      </c>
      <c r="V593" s="42">
        <f t="shared" si="293"/>
        <v>0.99795398302758487</v>
      </c>
      <c r="W593" s="42">
        <f t="shared" si="294"/>
        <v>0.9870965221646304</v>
      </c>
      <c r="X593" s="42">
        <f t="shared" si="295"/>
        <v>1.0857460862954471E-2</v>
      </c>
      <c r="Y593" s="42">
        <f t="shared" si="269"/>
        <v>1.1708573084123859E-2</v>
      </c>
      <c r="Z593" s="10">
        <f t="shared" si="296"/>
        <v>20.79104276105004</v>
      </c>
      <c r="AA593">
        <f t="shared" si="274"/>
        <v>6511613.0804710072</v>
      </c>
      <c r="AB593" s="10">
        <f t="shared" si="275"/>
        <v>6.5116130804710073</v>
      </c>
      <c r="AC593" s="10">
        <f t="shared" si="276"/>
        <v>6.4106130804710073</v>
      </c>
      <c r="AD593" s="3">
        <f t="shared" si="277"/>
        <v>929.74808998854348</v>
      </c>
      <c r="AI593" s="94">
        <f t="shared" si="278"/>
        <v>0.9870965221646304</v>
      </c>
    </row>
    <row r="594" spans="2:35">
      <c r="B594" s="39">
        <f t="shared" si="279"/>
        <v>566</v>
      </c>
      <c r="C594" s="42">
        <f t="shared" si="280"/>
        <v>10.65491606714531</v>
      </c>
      <c r="D594" s="10">
        <f t="shared" si="281"/>
        <v>5.0450839328547126</v>
      </c>
      <c r="E594" s="40">
        <f t="shared" si="282"/>
        <v>36.309832134290573</v>
      </c>
      <c r="F594" s="40">
        <f t="shared" si="283"/>
        <v>46.4</v>
      </c>
      <c r="G594" s="3">
        <f t="shared" si="284"/>
        <v>318.45083932854311</v>
      </c>
      <c r="H594" s="3">
        <f t="shared" si="285"/>
        <v>134.69012151470801</v>
      </c>
      <c r="I594">
        <f t="shared" si="270"/>
        <v>1.3469012151470802E-4</v>
      </c>
      <c r="J594" s="4">
        <f t="shared" si="286"/>
        <v>1042.7683581698086</v>
      </c>
      <c r="K594" s="40">
        <f t="shared" si="287"/>
        <v>7.7419809741276344</v>
      </c>
      <c r="L594" s="40">
        <f t="shared" si="271"/>
        <v>0</v>
      </c>
      <c r="M594" s="10">
        <f t="shared" si="288"/>
        <v>6.5116130804710073</v>
      </c>
      <c r="N594" s="10">
        <f t="shared" si="267"/>
        <v>17.20418640980624</v>
      </c>
      <c r="O594" s="10">
        <f t="shared" si="268"/>
        <v>-0.14810000000000001</v>
      </c>
      <c r="P594" s="10">
        <f t="shared" si="289"/>
        <v>13.035474963059915</v>
      </c>
      <c r="Q594" s="42">
        <f t="shared" si="290"/>
        <v>0.84527375960468054</v>
      </c>
      <c r="R594" s="4">
        <f t="shared" si="291"/>
        <v>208731.41157693436</v>
      </c>
      <c r="S594">
        <f t="shared" si="272"/>
        <v>2.0873141157693435E-4</v>
      </c>
      <c r="T594" s="41">
        <f t="shared" si="273"/>
        <v>5.6396195477985585E-4</v>
      </c>
      <c r="U594" s="42">
        <f t="shared" si="292"/>
        <v>0.37259600623540667</v>
      </c>
      <c r="V594" s="42">
        <f t="shared" si="293"/>
        <v>0.99784642237109988</v>
      </c>
      <c r="W594" s="42">
        <f t="shared" si="294"/>
        <v>0.98700313364952919</v>
      </c>
      <c r="X594" s="42">
        <f t="shared" si="295"/>
        <v>1.0843288721570699E-2</v>
      </c>
      <c r="Y594" s="42">
        <f t="shared" si="269"/>
        <v>1.1724232218960505E-2</v>
      </c>
      <c r="Z594" s="10">
        <f t="shared" si="296"/>
        <v>20.789048125661406</v>
      </c>
      <c r="AA594">
        <f t="shared" si="274"/>
        <v>6510998.0639054552</v>
      </c>
      <c r="AB594" s="10">
        <f t="shared" si="275"/>
        <v>6.510998063905455</v>
      </c>
      <c r="AC594" s="10">
        <f t="shared" si="276"/>
        <v>6.409998063905455</v>
      </c>
      <c r="AD594" s="3">
        <f t="shared" si="277"/>
        <v>929.65889251710735</v>
      </c>
      <c r="AI594" s="94">
        <f t="shared" si="278"/>
        <v>0.98700313364952919</v>
      </c>
    </row>
    <row r="595" spans="2:35">
      <c r="B595" s="39">
        <f t="shared" si="279"/>
        <v>567</v>
      </c>
      <c r="C595" s="42">
        <f t="shared" si="280"/>
        <v>10.67374100719327</v>
      </c>
      <c r="D595" s="10">
        <f t="shared" si="281"/>
        <v>5.0262589928067527</v>
      </c>
      <c r="E595" s="40">
        <f t="shared" si="282"/>
        <v>36.347482014386493</v>
      </c>
      <c r="F595" s="40">
        <f t="shared" si="283"/>
        <v>46.4</v>
      </c>
      <c r="G595" s="3">
        <f t="shared" si="284"/>
        <v>318.26258992806351</v>
      </c>
      <c r="H595" s="3">
        <f t="shared" si="285"/>
        <v>134.69012151470801</v>
      </c>
      <c r="I595">
        <f t="shared" si="270"/>
        <v>1.3469012151470802E-4</v>
      </c>
      <c r="J595" s="4">
        <f t="shared" si="286"/>
        <v>1044.9168456065213</v>
      </c>
      <c r="K595" s="40">
        <f t="shared" si="287"/>
        <v>7.7579323105177949</v>
      </c>
      <c r="L595" s="40">
        <f t="shared" si="271"/>
        <v>0</v>
      </c>
      <c r="M595" s="10">
        <f t="shared" si="288"/>
        <v>6.510998063905455</v>
      </c>
      <c r="N595" s="10">
        <f t="shared" si="267"/>
        <v>17.20418640980624</v>
      </c>
      <c r="O595" s="10">
        <f t="shared" si="268"/>
        <v>-0.14810000000000001</v>
      </c>
      <c r="P595" s="10">
        <f t="shared" si="289"/>
        <v>13.035657312188794</v>
      </c>
      <c r="Q595" s="42">
        <f t="shared" si="290"/>
        <v>0.84671787090625317</v>
      </c>
      <c r="R595" s="4">
        <f t="shared" si="291"/>
        <v>207924.23867087436</v>
      </c>
      <c r="S595">
        <f t="shared" si="272"/>
        <v>2.0792423867087436E-4</v>
      </c>
      <c r="T595" s="41">
        <f t="shared" si="273"/>
        <v>5.6476912768591589E-4</v>
      </c>
      <c r="U595" s="42">
        <f t="shared" si="292"/>
        <v>0.37115516223944428</v>
      </c>
      <c r="V595" s="42">
        <f t="shared" si="293"/>
        <v>0.99773749737525441</v>
      </c>
      <c r="W595" s="42">
        <f t="shared" si="294"/>
        <v>0.98690844328687188</v>
      </c>
      <c r="X595" s="42">
        <f t="shared" si="295"/>
        <v>1.0829054088382528E-2</v>
      </c>
      <c r="Y595" s="42">
        <f t="shared" si="269"/>
        <v>1.1739870578354879E-2</v>
      </c>
      <c r="Z595" s="10">
        <f t="shared" si="296"/>
        <v>20.787026065779845</v>
      </c>
      <c r="AA595">
        <f t="shared" si="274"/>
        <v>6510374.5913997609</v>
      </c>
      <c r="AB595" s="10">
        <f t="shared" si="275"/>
        <v>6.5103745913997608</v>
      </c>
      <c r="AC595" s="10">
        <f t="shared" si="276"/>
        <v>6.4093745913997608</v>
      </c>
      <c r="AD595" s="3">
        <f t="shared" si="277"/>
        <v>929.56846865841351</v>
      </c>
      <c r="AI595" s="94">
        <f t="shared" si="278"/>
        <v>0.98690844328687188</v>
      </c>
    </row>
    <row r="596" spans="2:35">
      <c r="B596" s="39">
        <f t="shared" si="279"/>
        <v>568</v>
      </c>
      <c r="C596" s="42">
        <f t="shared" si="280"/>
        <v>10.69256594724123</v>
      </c>
      <c r="D596" s="10">
        <f t="shared" si="281"/>
        <v>5.0074340527587928</v>
      </c>
      <c r="E596" s="40">
        <f t="shared" si="282"/>
        <v>36.385131894482413</v>
      </c>
      <c r="F596" s="40">
        <f t="shared" si="283"/>
        <v>46.4</v>
      </c>
      <c r="G596" s="3">
        <f t="shared" si="284"/>
        <v>318.0743405275839</v>
      </c>
      <c r="H596" s="3">
        <f t="shared" si="285"/>
        <v>134.69012151470801</v>
      </c>
      <c r="I596">
        <f t="shared" si="270"/>
        <v>1.3469012151470802E-4</v>
      </c>
      <c r="J596" s="4">
        <f t="shared" si="286"/>
        <v>1047.0675596681879</v>
      </c>
      <c r="K596" s="40">
        <f t="shared" si="287"/>
        <v>7.7739001783723927</v>
      </c>
      <c r="L596" s="40">
        <f t="shared" si="271"/>
        <v>0</v>
      </c>
      <c r="M596" s="10">
        <f t="shared" si="288"/>
        <v>6.5103745913997608</v>
      </c>
      <c r="N596" s="10">
        <f t="shared" si="267"/>
        <v>17.20418640980624</v>
      </c>
      <c r="O596" s="10">
        <f t="shared" si="268"/>
        <v>-0.14810000000000001</v>
      </c>
      <c r="P596" s="10">
        <f t="shared" si="289"/>
        <v>13.035842188644891</v>
      </c>
      <c r="Q596" s="42">
        <f t="shared" si="290"/>
        <v>0.84816196172720204</v>
      </c>
      <c r="R596" s="4">
        <f t="shared" si="291"/>
        <v>207117.16643549447</v>
      </c>
      <c r="S596">
        <f t="shared" si="272"/>
        <v>2.0711716643549447E-4</v>
      </c>
      <c r="T596" s="41">
        <f t="shared" si="273"/>
        <v>5.6557619992129581E-4</v>
      </c>
      <c r="U596" s="42">
        <f t="shared" si="292"/>
        <v>0.3697144979456794</v>
      </c>
      <c r="V596" s="42">
        <f t="shared" si="293"/>
        <v>0.99762720797453708</v>
      </c>
      <c r="W596" s="42">
        <f t="shared" si="294"/>
        <v>0.98681245101450421</v>
      </c>
      <c r="X596" s="42">
        <f t="shared" si="295"/>
        <v>1.0814756960032867E-2</v>
      </c>
      <c r="Y596" s="42">
        <f t="shared" si="269"/>
        <v>1.1755488069611655E-2</v>
      </c>
      <c r="Z596" s="10">
        <f t="shared" si="296"/>
        <v>20.784976580074478</v>
      </c>
      <c r="AA596">
        <f t="shared" si="274"/>
        <v>6509742.6625435669</v>
      </c>
      <c r="AB596" s="10">
        <f t="shared" si="275"/>
        <v>6.5097426625435668</v>
      </c>
      <c r="AC596" s="10">
        <f t="shared" si="276"/>
        <v>6.4087426625435668</v>
      </c>
      <c r="AD596" s="3">
        <f t="shared" si="277"/>
        <v>929.47681835294657</v>
      </c>
      <c r="AI596" s="94">
        <f t="shared" si="278"/>
        <v>0.98681245101450421</v>
      </c>
    </row>
    <row r="597" spans="2:35">
      <c r="B597" s="39">
        <f t="shared" si="279"/>
        <v>569</v>
      </c>
      <c r="C597" s="42">
        <f t="shared" si="280"/>
        <v>10.711390887289189</v>
      </c>
      <c r="D597" s="10">
        <f t="shared" si="281"/>
        <v>4.988609112710833</v>
      </c>
      <c r="E597" s="40">
        <f t="shared" si="282"/>
        <v>36.422781774578333</v>
      </c>
      <c r="F597" s="40">
        <f t="shared" si="283"/>
        <v>46.4</v>
      </c>
      <c r="G597" s="3">
        <f t="shared" si="284"/>
        <v>317.88609112710429</v>
      </c>
      <c r="H597" s="3">
        <f t="shared" si="285"/>
        <v>134.69012151470801</v>
      </c>
      <c r="I597">
        <f t="shared" si="270"/>
        <v>1.3469012151470802E-4</v>
      </c>
      <c r="J597" s="4">
        <f t="shared" si="286"/>
        <v>1049.2205003548079</v>
      </c>
      <c r="K597" s="40">
        <f t="shared" si="287"/>
        <v>7.7898845776914243</v>
      </c>
      <c r="L597" s="40">
        <f t="shared" si="271"/>
        <v>0</v>
      </c>
      <c r="M597" s="10">
        <f t="shared" si="288"/>
        <v>6.5097426625435668</v>
      </c>
      <c r="N597" s="10">
        <f t="shared" si="267"/>
        <v>17.20418640980624</v>
      </c>
      <c r="O597" s="10">
        <f t="shared" si="268"/>
        <v>-0.14810000000000001</v>
      </c>
      <c r="P597" s="10">
        <f t="shared" si="289"/>
        <v>13.036029593381111</v>
      </c>
      <c r="Q597" s="42">
        <f t="shared" si="290"/>
        <v>0.84960603178803695</v>
      </c>
      <c r="R597" s="4">
        <f t="shared" si="291"/>
        <v>206310.19612827702</v>
      </c>
      <c r="S597">
        <f t="shared" si="272"/>
        <v>2.0631019612827703E-4</v>
      </c>
      <c r="T597" s="41">
        <f t="shared" si="273"/>
        <v>5.663831702285132E-4</v>
      </c>
      <c r="U597" s="42">
        <f t="shared" si="292"/>
        <v>0.36827401559878087</v>
      </c>
      <c r="V597" s="42">
        <f t="shared" si="293"/>
        <v>0.99751555410385884</v>
      </c>
      <c r="W597" s="42">
        <f t="shared" si="294"/>
        <v>0.98671515676924582</v>
      </c>
      <c r="X597" s="42">
        <f t="shared" si="295"/>
        <v>1.0800397334613021E-2</v>
      </c>
      <c r="Y597" s="42">
        <f t="shared" si="269"/>
        <v>1.177108460004769E-2</v>
      </c>
      <c r="Z597" s="10">
        <f t="shared" si="296"/>
        <v>20.78289966719619</v>
      </c>
      <c r="AA597">
        <f t="shared" si="274"/>
        <v>6509102.2769208951</v>
      </c>
      <c r="AB597" s="10">
        <f t="shared" si="275"/>
        <v>6.5091022769208955</v>
      </c>
      <c r="AC597" s="10">
        <f t="shared" si="276"/>
        <v>6.4081022769208955</v>
      </c>
      <c r="AD597" s="3">
        <f t="shared" si="277"/>
        <v>929.38394154037633</v>
      </c>
      <c r="AI597" s="94">
        <f t="shared" si="278"/>
        <v>0.98671515676924582</v>
      </c>
    </row>
    <row r="598" spans="2:35">
      <c r="B598" s="39">
        <f t="shared" si="279"/>
        <v>570</v>
      </c>
      <c r="C598" s="42">
        <f t="shared" si="280"/>
        <v>10.730215827337149</v>
      </c>
      <c r="D598" s="10">
        <f t="shared" si="281"/>
        <v>4.9697841726628731</v>
      </c>
      <c r="E598" s="40">
        <f t="shared" si="282"/>
        <v>36.460431654674252</v>
      </c>
      <c r="F598" s="40">
        <f t="shared" si="283"/>
        <v>46.4</v>
      </c>
      <c r="G598" s="3">
        <f t="shared" si="284"/>
        <v>317.69784172662469</v>
      </c>
      <c r="H598" s="3">
        <f t="shared" si="285"/>
        <v>134.69012151470801</v>
      </c>
      <c r="I598">
        <f t="shared" si="270"/>
        <v>1.3469012151470802E-4</v>
      </c>
      <c r="J598" s="4">
        <f t="shared" si="286"/>
        <v>1051.3756676663822</v>
      </c>
      <c r="K598" s="40">
        <f t="shared" si="287"/>
        <v>7.8058855084748977</v>
      </c>
      <c r="L598" s="40">
        <f t="shared" si="271"/>
        <v>0</v>
      </c>
      <c r="M598" s="10">
        <f t="shared" si="288"/>
        <v>6.5091022769208955</v>
      </c>
      <c r="N598" s="10">
        <f t="shared" si="267"/>
        <v>17.20418640980624</v>
      </c>
      <c r="O598" s="10">
        <f t="shared" si="268"/>
        <v>-0.14810000000000001</v>
      </c>
      <c r="P598" s="10">
        <f t="shared" si="289"/>
        <v>13.036219527363658</v>
      </c>
      <c r="Q598" s="42">
        <f t="shared" si="290"/>
        <v>0.85105008080918498</v>
      </c>
      <c r="R598" s="4">
        <f t="shared" si="291"/>
        <v>205503.32900670439</v>
      </c>
      <c r="S598">
        <f t="shared" si="272"/>
        <v>2.055033290067044E-4</v>
      </c>
      <c r="T598" s="41">
        <f t="shared" si="273"/>
        <v>5.6719003735008588E-4</v>
      </c>
      <c r="U598" s="42">
        <f t="shared" si="292"/>
        <v>0.36683371744341764</v>
      </c>
      <c r="V598" s="42">
        <f t="shared" si="293"/>
        <v>0.9974025356965931</v>
      </c>
      <c r="W598" s="42">
        <f t="shared" si="294"/>
        <v>0.98661656048705149</v>
      </c>
      <c r="X598" s="42">
        <f t="shared" si="295"/>
        <v>1.0785975209541609E-2</v>
      </c>
      <c r="Y598" s="42">
        <f t="shared" si="269"/>
        <v>1.1786660076991156E-2</v>
      </c>
      <c r="Z598" s="10">
        <f t="shared" si="296"/>
        <v>20.780795325775607</v>
      </c>
      <c r="AA598">
        <f t="shared" si="274"/>
        <v>6508453.4341095164</v>
      </c>
      <c r="AB598" s="10">
        <f t="shared" si="275"/>
        <v>6.5084534341095166</v>
      </c>
      <c r="AC598" s="10">
        <f t="shared" si="276"/>
        <v>6.4074534341095166</v>
      </c>
      <c r="AD598" s="3">
        <f t="shared" si="277"/>
        <v>929.28983815946572</v>
      </c>
      <c r="AI598" s="94">
        <f t="shared" si="278"/>
        <v>0.98661656048705149</v>
      </c>
    </row>
    <row r="599" spans="2:35">
      <c r="B599" s="39">
        <f t="shared" si="279"/>
        <v>571</v>
      </c>
      <c r="C599" s="42">
        <f t="shared" si="280"/>
        <v>10.749040767385109</v>
      </c>
      <c r="D599" s="10">
        <f t="shared" si="281"/>
        <v>4.9509592326149132</v>
      </c>
      <c r="E599" s="40">
        <f t="shared" si="282"/>
        <v>36.498081534770172</v>
      </c>
      <c r="F599" s="40">
        <f t="shared" si="283"/>
        <v>46.4</v>
      </c>
      <c r="G599" s="3">
        <f t="shared" si="284"/>
        <v>317.50959232614508</v>
      </c>
      <c r="H599" s="3">
        <f t="shared" si="285"/>
        <v>134.69012151470801</v>
      </c>
      <c r="I599">
        <f t="shared" si="270"/>
        <v>1.3469012151470802E-4</v>
      </c>
      <c r="J599" s="4">
        <f t="shared" si="286"/>
        <v>1053.53306160291</v>
      </c>
      <c r="K599" s="40">
        <f t="shared" si="287"/>
        <v>7.821902970722804</v>
      </c>
      <c r="L599" s="40">
        <f t="shared" si="271"/>
        <v>0</v>
      </c>
      <c r="M599" s="10">
        <f t="shared" si="288"/>
        <v>6.5084534341095166</v>
      </c>
      <c r="N599" s="10">
        <f t="shared" si="267"/>
        <v>17.20418640980624</v>
      </c>
      <c r="O599" s="10">
        <f t="shared" si="268"/>
        <v>-0.14810000000000001</v>
      </c>
      <c r="P599" s="10">
        <f t="shared" si="289"/>
        <v>13.036411991572203</v>
      </c>
      <c r="Q599" s="42">
        <f t="shared" si="290"/>
        <v>0.85249410851098895</v>
      </c>
      <c r="R599" s="4">
        <f t="shared" si="291"/>
        <v>204696.56632825913</v>
      </c>
      <c r="S599">
        <f t="shared" si="272"/>
        <v>2.0469656632825912E-4</v>
      </c>
      <c r="T599" s="41">
        <f t="shared" si="273"/>
        <v>5.6799680002853114E-4</v>
      </c>
      <c r="U599" s="42">
        <f t="shared" si="292"/>
        <v>0.36539360572425894</v>
      </c>
      <c r="V599" s="42">
        <f t="shared" si="293"/>
        <v>0.99728815268545623</v>
      </c>
      <c r="W599" s="42">
        <f t="shared" si="294"/>
        <v>0.98651666210291278</v>
      </c>
      <c r="X599" s="42">
        <f t="shared" si="295"/>
        <v>1.0771490582543453E-2</v>
      </c>
      <c r="Y599" s="42">
        <f t="shared" si="269"/>
        <v>1.1802214407782069E-2</v>
      </c>
      <c r="Z599" s="10">
        <f t="shared" si="296"/>
        <v>20.778663554423598</v>
      </c>
      <c r="AA599">
        <f t="shared" si="274"/>
        <v>6507796.1336811138</v>
      </c>
      <c r="AB599" s="10">
        <f t="shared" si="275"/>
        <v>6.5077961336811141</v>
      </c>
      <c r="AC599" s="10">
        <f t="shared" si="276"/>
        <v>6.4067961336811141</v>
      </c>
      <c r="AD599" s="3">
        <f t="shared" si="277"/>
        <v>929.19450814809488</v>
      </c>
      <c r="AI599" s="94">
        <f t="shared" si="278"/>
        <v>0.98651666210291278</v>
      </c>
    </row>
    <row r="600" spans="2:35">
      <c r="B600" s="39">
        <f t="shared" si="279"/>
        <v>572</v>
      </c>
      <c r="C600" s="42">
        <f t="shared" si="280"/>
        <v>10.767865707433069</v>
      </c>
      <c r="D600" s="10">
        <f t="shared" si="281"/>
        <v>4.9321342925669533</v>
      </c>
      <c r="E600" s="40">
        <f t="shared" si="282"/>
        <v>36.535731414866092</v>
      </c>
      <c r="F600" s="40">
        <f t="shared" si="283"/>
        <v>46.4</v>
      </c>
      <c r="G600" s="3">
        <f t="shared" si="284"/>
        <v>317.32134292566548</v>
      </c>
      <c r="H600" s="3">
        <f t="shared" si="285"/>
        <v>134.69012151470801</v>
      </c>
      <c r="I600">
        <f t="shared" si="270"/>
        <v>1.3469012151470802E-4</v>
      </c>
      <c r="J600" s="4">
        <f t="shared" si="286"/>
        <v>1055.692682164392</v>
      </c>
      <c r="K600" s="40">
        <f t="shared" si="287"/>
        <v>7.8379369644351495</v>
      </c>
      <c r="L600" s="40">
        <f t="shared" si="271"/>
        <v>0</v>
      </c>
      <c r="M600" s="10">
        <f t="shared" si="288"/>
        <v>6.5077961336811141</v>
      </c>
      <c r="N600" s="10">
        <f t="shared" si="267"/>
        <v>17.20418640980624</v>
      </c>
      <c r="O600" s="10">
        <f t="shared" si="268"/>
        <v>-0.14810000000000001</v>
      </c>
      <c r="P600" s="10">
        <f t="shared" si="289"/>
        <v>13.036606986999887</v>
      </c>
      <c r="Q600" s="42">
        <f t="shared" si="290"/>
        <v>0.85393811461370661</v>
      </c>
      <c r="R600" s="4">
        <f t="shared" si="291"/>
        <v>203889.90935042367</v>
      </c>
      <c r="S600">
        <f t="shared" si="272"/>
        <v>2.0388990935042367E-4</v>
      </c>
      <c r="T600" s="41">
        <f t="shared" si="273"/>
        <v>5.6880345700636656E-4</v>
      </c>
      <c r="U600" s="42">
        <f t="shared" si="292"/>
        <v>0.36395368268597378</v>
      </c>
      <c r="V600" s="42">
        <f t="shared" si="293"/>
        <v>0.99717240500243143</v>
      </c>
      <c r="W600" s="42">
        <f t="shared" si="294"/>
        <v>0.98641546155088466</v>
      </c>
      <c r="X600" s="42">
        <f t="shared" si="295"/>
        <v>1.0756943451546763E-2</v>
      </c>
      <c r="Y600" s="42">
        <f t="shared" si="269"/>
        <v>1.181774749977269E-2</v>
      </c>
      <c r="Z600" s="10">
        <f t="shared" si="296"/>
        <v>20.776504351731489</v>
      </c>
      <c r="AA600">
        <f t="shared" si="274"/>
        <v>6507130.3752013445</v>
      </c>
      <c r="AB600" s="10">
        <f t="shared" si="275"/>
        <v>6.5071303752013447</v>
      </c>
      <c r="AC600" s="10">
        <f t="shared" si="276"/>
        <v>6.4061303752013448</v>
      </c>
      <c r="AD600" s="3">
        <f t="shared" si="277"/>
        <v>929.09795144326972</v>
      </c>
      <c r="AI600" s="94">
        <f t="shared" si="278"/>
        <v>0.98641546155088466</v>
      </c>
    </row>
    <row r="601" spans="2:35">
      <c r="B601" s="39">
        <f t="shared" si="279"/>
        <v>573</v>
      </c>
      <c r="C601" s="42">
        <f t="shared" si="280"/>
        <v>10.786690647481029</v>
      </c>
      <c r="D601" s="10">
        <f t="shared" si="281"/>
        <v>4.9133093525189935</v>
      </c>
      <c r="E601" s="40">
        <f t="shared" si="282"/>
        <v>36.573381294962012</v>
      </c>
      <c r="F601" s="40">
        <f t="shared" si="283"/>
        <v>46.4</v>
      </c>
      <c r="G601" s="3">
        <f t="shared" si="284"/>
        <v>317.13309352518587</v>
      </c>
      <c r="H601" s="3">
        <f t="shared" si="285"/>
        <v>134.69012151470801</v>
      </c>
      <c r="I601">
        <f t="shared" si="270"/>
        <v>1.3469012151470802E-4</v>
      </c>
      <c r="J601" s="4">
        <f t="shared" si="286"/>
        <v>1057.8545293508273</v>
      </c>
      <c r="K601" s="40">
        <f t="shared" si="287"/>
        <v>7.8539874896119297</v>
      </c>
      <c r="L601" s="40">
        <f t="shared" si="271"/>
        <v>0</v>
      </c>
      <c r="M601" s="10">
        <f t="shared" si="288"/>
        <v>6.5071303752013447</v>
      </c>
      <c r="N601" s="10">
        <f t="shared" si="267"/>
        <v>17.20418640980624</v>
      </c>
      <c r="O601" s="10">
        <f t="shared" si="268"/>
        <v>-0.14810000000000001</v>
      </c>
      <c r="P601" s="10">
        <f t="shared" si="289"/>
        <v>13.0368045146533</v>
      </c>
      <c r="Q601" s="42">
        <f t="shared" si="290"/>
        <v>0.85538209883750937</v>
      </c>
      <c r="R601" s="4">
        <f t="shared" si="291"/>
        <v>203083.3593306804</v>
      </c>
      <c r="S601">
        <f t="shared" si="272"/>
        <v>2.030833593306804E-4</v>
      </c>
      <c r="T601" s="41">
        <f t="shared" si="273"/>
        <v>5.6961000702610985E-4</v>
      </c>
      <c r="U601" s="42">
        <f t="shared" si="292"/>
        <v>0.36251395057323105</v>
      </c>
      <c r="V601" s="42">
        <f t="shared" si="293"/>
        <v>0.99705529257872749</v>
      </c>
      <c r="W601" s="42">
        <f t="shared" si="294"/>
        <v>0.98631295876409386</v>
      </c>
      <c r="X601" s="42">
        <f t="shared" si="295"/>
        <v>1.0742333814633631E-2</v>
      </c>
      <c r="Y601" s="42">
        <f t="shared" si="269"/>
        <v>1.1833259260327845E-2</v>
      </c>
      <c r="Z601" s="10">
        <f t="shared" si="296"/>
        <v>20.774317716271145</v>
      </c>
      <c r="AA601">
        <f t="shared" si="274"/>
        <v>6506456.1582298623</v>
      </c>
      <c r="AB601" s="10">
        <f t="shared" si="275"/>
        <v>6.5064561582298621</v>
      </c>
      <c r="AC601" s="10">
        <f t="shared" si="276"/>
        <v>6.4054561582298621</v>
      </c>
      <c r="AD601" s="3">
        <f t="shared" si="277"/>
        <v>929.00016798112574</v>
      </c>
      <c r="AI601" s="94">
        <f t="shared" si="278"/>
        <v>0.98631295876409386</v>
      </c>
    </row>
    <row r="602" spans="2:35">
      <c r="B602" s="39">
        <f t="shared" si="279"/>
        <v>574</v>
      </c>
      <c r="C602" s="42">
        <f t="shared" si="280"/>
        <v>10.805515587528989</v>
      </c>
      <c r="D602" s="10">
        <f t="shared" si="281"/>
        <v>4.8944844124710336</v>
      </c>
      <c r="E602" s="40">
        <f t="shared" si="282"/>
        <v>36.611031175057931</v>
      </c>
      <c r="F602" s="40">
        <f t="shared" si="283"/>
        <v>46.4</v>
      </c>
      <c r="G602" s="3">
        <f t="shared" si="284"/>
        <v>316.94484412470626</v>
      </c>
      <c r="H602" s="3">
        <f t="shared" si="285"/>
        <v>134.69012151470801</v>
      </c>
      <c r="I602">
        <f t="shared" si="270"/>
        <v>1.3469012151470802E-4</v>
      </c>
      <c r="J602" s="4">
        <f t="shared" si="286"/>
        <v>1060.0186031622166</v>
      </c>
      <c r="K602" s="40">
        <f t="shared" si="287"/>
        <v>7.8700545462531464</v>
      </c>
      <c r="L602" s="40">
        <f t="shared" si="271"/>
        <v>0</v>
      </c>
      <c r="M602" s="10">
        <f t="shared" si="288"/>
        <v>6.5064561582298621</v>
      </c>
      <c r="N602" s="10">
        <f t="shared" si="267"/>
        <v>17.20418640980624</v>
      </c>
      <c r="O602" s="10">
        <f t="shared" si="268"/>
        <v>-0.14810000000000001</v>
      </c>
      <c r="P602" s="10">
        <f t="shared" si="289"/>
        <v>13.037004575552485</v>
      </c>
      <c r="Q602" s="42">
        <f t="shared" si="290"/>
        <v>0.85682606090248103</v>
      </c>
      <c r="R602" s="4">
        <f t="shared" si="291"/>
        <v>202276.9175265118</v>
      </c>
      <c r="S602">
        <f t="shared" si="272"/>
        <v>2.0227691752651178E-4</v>
      </c>
      <c r="T602" s="41">
        <f t="shared" si="273"/>
        <v>5.7041644883027852E-4</v>
      </c>
      <c r="U602" s="42">
        <f t="shared" si="292"/>
        <v>0.36107441163069987</v>
      </c>
      <c r="V602" s="42">
        <f t="shared" si="293"/>
        <v>0.9969368153445467</v>
      </c>
      <c r="W602" s="42">
        <f t="shared" si="294"/>
        <v>0.98620915367474293</v>
      </c>
      <c r="X602" s="42">
        <f t="shared" si="295"/>
        <v>1.0727661669803767E-2</v>
      </c>
      <c r="Y602" s="42">
        <f t="shared" si="269"/>
        <v>1.1848749596824892E-2</v>
      </c>
      <c r="Z602" s="10">
        <f t="shared" si="296"/>
        <v>20.772103646594463</v>
      </c>
      <c r="AA602">
        <f t="shared" si="274"/>
        <v>6505773.4823201671</v>
      </c>
      <c r="AB602" s="10">
        <f t="shared" si="275"/>
        <v>6.5057734823201674</v>
      </c>
      <c r="AC602" s="10">
        <f t="shared" si="276"/>
        <v>6.4047734823201674</v>
      </c>
      <c r="AD602" s="3">
        <f t="shared" si="277"/>
        <v>928.90115769690601</v>
      </c>
      <c r="AI602" s="94">
        <f t="shared" si="278"/>
        <v>0.98620915367474293</v>
      </c>
    </row>
    <row r="603" spans="2:35">
      <c r="B603" s="39">
        <f t="shared" si="279"/>
        <v>575</v>
      </c>
      <c r="C603" s="42">
        <f t="shared" si="280"/>
        <v>10.824340527576949</v>
      </c>
      <c r="D603" s="10">
        <f t="shared" si="281"/>
        <v>4.8756594724230737</v>
      </c>
      <c r="E603" s="40">
        <f t="shared" si="282"/>
        <v>36.648681055153851</v>
      </c>
      <c r="F603" s="40">
        <f t="shared" si="283"/>
        <v>46.4</v>
      </c>
      <c r="G603" s="3">
        <f t="shared" si="284"/>
        <v>316.75659472422666</v>
      </c>
      <c r="H603" s="3">
        <f t="shared" si="285"/>
        <v>134.69012151470801</v>
      </c>
      <c r="I603">
        <f t="shared" si="270"/>
        <v>1.3469012151470802E-4</v>
      </c>
      <c r="J603" s="4">
        <f t="shared" si="286"/>
        <v>1062.1849035985597</v>
      </c>
      <c r="K603" s="40">
        <f t="shared" si="287"/>
        <v>7.8861381343588013</v>
      </c>
      <c r="L603" s="40">
        <f t="shared" si="271"/>
        <v>0</v>
      </c>
      <c r="M603" s="10">
        <f t="shared" si="288"/>
        <v>6.5057734823201674</v>
      </c>
      <c r="N603" s="10">
        <f t="shared" si="267"/>
        <v>17.20418640980624</v>
      </c>
      <c r="O603" s="10">
        <f t="shared" si="268"/>
        <v>-0.14810000000000001</v>
      </c>
      <c r="P603" s="10">
        <f t="shared" si="289"/>
        <v>13.037207170731012</v>
      </c>
      <c r="Q603" s="42">
        <f t="shared" si="290"/>
        <v>0.85827000052861679</v>
      </c>
      <c r="R603" s="4">
        <f t="shared" si="291"/>
        <v>201470.58519540023</v>
      </c>
      <c r="S603">
        <f t="shared" si="272"/>
        <v>2.0147058519540023E-4</v>
      </c>
      <c r="T603" s="41">
        <f t="shared" si="273"/>
        <v>5.7122278116139005E-4</v>
      </c>
      <c r="U603" s="42">
        <f t="shared" si="292"/>
        <v>0.35963506810304918</v>
      </c>
      <c r="V603" s="42">
        <f t="shared" si="293"/>
        <v>0.99681697322943008</v>
      </c>
      <c r="W603" s="42">
        <f t="shared" si="294"/>
        <v>0.98610404621408698</v>
      </c>
      <c r="X603" s="42">
        <f t="shared" si="295"/>
        <v>1.0712927015343099E-2</v>
      </c>
      <c r="Y603" s="42">
        <f t="shared" si="269"/>
        <v>1.1864218416654247E-2</v>
      </c>
      <c r="Z603" s="10">
        <f t="shared" si="296"/>
        <v>20.769862141233819</v>
      </c>
      <c r="AA603">
        <f t="shared" si="274"/>
        <v>6505082.3470197385</v>
      </c>
      <c r="AB603" s="10">
        <f t="shared" si="275"/>
        <v>6.5050823470197381</v>
      </c>
      <c r="AC603" s="10">
        <f t="shared" si="276"/>
        <v>6.4040823470197381</v>
      </c>
      <c r="AD603" s="3">
        <f t="shared" si="277"/>
        <v>928.80092052498026</v>
      </c>
      <c r="AI603" s="94">
        <f t="shared" si="278"/>
        <v>0.98610404621408698</v>
      </c>
    </row>
    <row r="604" spans="2:35">
      <c r="B604" s="39">
        <f t="shared" si="279"/>
        <v>576</v>
      </c>
      <c r="C604" s="42">
        <f t="shared" si="280"/>
        <v>10.843165467624909</v>
      </c>
      <c r="D604" s="10">
        <f t="shared" si="281"/>
        <v>4.8568345323751139</v>
      </c>
      <c r="E604" s="40">
        <f t="shared" si="282"/>
        <v>36.686330935249771</v>
      </c>
      <c r="F604" s="40">
        <f t="shared" si="283"/>
        <v>46.4</v>
      </c>
      <c r="G604" s="3">
        <f t="shared" si="284"/>
        <v>316.56834532374705</v>
      </c>
      <c r="H604" s="3">
        <f t="shared" si="285"/>
        <v>134.69012151470801</v>
      </c>
      <c r="I604">
        <f t="shared" si="270"/>
        <v>1.3469012151470802E-4</v>
      </c>
      <c r="J604" s="4">
        <f t="shared" si="286"/>
        <v>1064.3534306598565</v>
      </c>
      <c r="K604" s="40">
        <f t="shared" si="287"/>
        <v>7.9022382539288918</v>
      </c>
      <c r="L604" s="40">
        <f t="shared" si="271"/>
        <v>0</v>
      </c>
      <c r="M604" s="10">
        <f t="shared" si="288"/>
        <v>6.5050823470197381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17.20418640980624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-0.14810000000000001</v>
      </c>
      <c r="P604" s="10">
        <f t="shared" si="289"/>
        <v>13.037412301235944</v>
      </c>
      <c r="Q604" s="42">
        <f t="shared" si="290"/>
        <v>0.85971391743582204</v>
      </c>
      <c r="R604" s="4">
        <f t="shared" si="291"/>
        <v>200664.36359482817</v>
      </c>
      <c r="S604">
        <f t="shared" si="272"/>
        <v>2.0066436359482818E-4</v>
      </c>
      <c r="T604" s="41">
        <f t="shared" si="273"/>
        <v>5.7202900276196204E-4</v>
      </c>
      <c r="U604" s="42">
        <f t="shared" si="292"/>
        <v>0.35819592223494801</v>
      </c>
      <c r="V604" s="42">
        <f t="shared" si="293"/>
        <v>0.99669576616198619</v>
      </c>
      <c r="W604" s="42">
        <f t="shared" si="294"/>
        <v>0.98599763631245407</v>
      </c>
      <c r="X604" s="42">
        <f t="shared" si="295"/>
        <v>1.0698129849532112E-2</v>
      </c>
      <c r="Y604" s="42">
        <f t="shared" si="269"/>
        <v>1.1879665627219463E-2</v>
      </c>
      <c r="Z604" s="10">
        <f t="shared" si="296"/>
        <v>20.767593198701743</v>
      </c>
      <c r="AA604">
        <f t="shared" si="274"/>
        <v>6504382.7518699365</v>
      </c>
      <c r="AB604" s="10">
        <f t="shared" si="275"/>
        <v>6.5043827518699366</v>
      </c>
      <c r="AC604" s="10">
        <f t="shared" si="276"/>
        <v>6.4033827518699367</v>
      </c>
      <c r="AD604" s="3">
        <f t="shared" si="277"/>
        <v>928.69945639883053</v>
      </c>
      <c r="AI604" s="94">
        <f t="shared" si="278"/>
        <v>0.98599763631245407</v>
      </c>
    </row>
    <row r="605" spans="2:35">
      <c r="B605" s="39">
        <f t="shared" si="279"/>
        <v>577</v>
      </c>
      <c r="C605" s="42">
        <f t="shared" si="280"/>
        <v>10.861990407672868</v>
      </c>
      <c r="D605" s="10">
        <f t="shared" si="281"/>
        <v>4.838009592327154</v>
      </c>
      <c r="E605" s="40">
        <f t="shared" si="282"/>
        <v>36.723980815345691</v>
      </c>
      <c r="F605" s="40">
        <f t="shared" si="283"/>
        <v>46.4</v>
      </c>
      <c r="G605" s="3">
        <f t="shared" si="284"/>
        <v>316.38009592326745</v>
      </c>
      <c r="H605" s="3">
        <f t="shared" si="285"/>
        <v>134.69012151470801</v>
      </c>
      <c r="I605">
        <f t="shared" si="270"/>
        <v>1.3469012151470802E-4</v>
      </c>
      <c r="J605" s="4">
        <f t="shared" si="286"/>
        <v>1066.5241843461072</v>
      </c>
      <c r="K605" s="40">
        <f t="shared" si="287"/>
        <v>7.9183549049634196</v>
      </c>
      <c r="L605" s="40">
        <f t="shared" si="271"/>
        <v>0</v>
      </c>
      <c r="M605" s="10">
        <f t="shared" si="288"/>
        <v>6.5043827518699366</v>
      </c>
      <c r="N605" s="10">
        <f t="shared" si="297"/>
        <v>17.20418640980624</v>
      </c>
      <c r="O605" s="10">
        <f t="shared" si="298"/>
        <v>-0.14810000000000001</v>
      </c>
      <c r="P605" s="10">
        <f t="shared" si="289"/>
        <v>13.037619968127888</v>
      </c>
      <c r="Q605" s="42">
        <f t="shared" si="290"/>
        <v>0.86115781134391112</v>
      </c>
      <c r="R605" s="4">
        <f t="shared" si="291"/>
        <v>199858.25398227811</v>
      </c>
      <c r="S605">
        <f t="shared" si="272"/>
        <v>1.998582539822781E-4</v>
      </c>
      <c r="T605" s="41">
        <f t="shared" si="273"/>
        <v>5.7283511237451209E-4</v>
      </c>
      <c r="U605" s="42">
        <f t="shared" si="292"/>
        <v>0.35675697627106551</v>
      </c>
      <c r="V605" s="42">
        <f t="shared" si="293"/>
        <v>0.99657319406996625</v>
      </c>
      <c r="W605" s="42">
        <f t="shared" si="294"/>
        <v>0.98588992389923047</v>
      </c>
      <c r="X605" s="42">
        <f t="shared" si="295"/>
        <v>1.0683270170735781E-2</v>
      </c>
      <c r="Y605" s="42">
        <f t="shared" si="269"/>
        <v>1.1895091135937459E-2</v>
      </c>
      <c r="Z605" s="10">
        <f t="shared" si="296"/>
        <v>20.765296817490832</v>
      </c>
      <c r="AA605">
        <f t="shared" si="274"/>
        <v>6503674.6964059751</v>
      </c>
      <c r="AB605" s="10">
        <f t="shared" si="275"/>
        <v>6.5036746964059748</v>
      </c>
      <c r="AC605" s="10">
        <f t="shared" si="276"/>
        <v>6.4026746964059749</v>
      </c>
      <c r="AD605" s="3">
        <f t="shared" si="277"/>
        <v>928.59676525104783</v>
      </c>
      <c r="AI605" s="94">
        <f t="shared" si="278"/>
        <v>0.98588992389923047</v>
      </c>
    </row>
    <row r="606" spans="2:35">
      <c r="B606" s="39">
        <f t="shared" si="279"/>
        <v>578</v>
      </c>
      <c r="C606" s="42">
        <f t="shared" si="280"/>
        <v>10.880815347720828</v>
      </c>
      <c r="D606" s="10">
        <f t="shared" si="281"/>
        <v>4.8191846522791941</v>
      </c>
      <c r="E606" s="40">
        <f t="shared" si="282"/>
        <v>36.76163069544161</v>
      </c>
      <c r="F606" s="40">
        <f t="shared" si="283"/>
        <v>46.4</v>
      </c>
      <c r="G606" s="3">
        <f t="shared" si="284"/>
        <v>316.19184652278784</v>
      </c>
      <c r="H606" s="3">
        <f t="shared" si="285"/>
        <v>134.69012151470801</v>
      </c>
      <c r="I606">
        <f t="shared" si="270"/>
        <v>1.3469012151470802E-4</v>
      </c>
      <c r="J606" s="4">
        <f t="shared" si="286"/>
        <v>1068.6971646573115</v>
      </c>
      <c r="K606" s="40">
        <f t="shared" si="287"/>
        <v>7.9344880874623831</v>
      </c>
      <c r="L606" s="40">
        <f t="shared" si="271"/>
        <v>0</v>
      </c>
      <c r="M606" s="10">
        <f t="shared" si="288"/>
        <v>6.5036746964059748</v>
      </c>
      <c r="N606" s="10">
        <f t="shared" si="297"/>
        <v>17.20418640980624</v>
      </c>
      <c r="O606" s="10">
        <f t="shared" si="298"/>
        <v>-0.14810000000000001</v>
      </c>
      <c r="P606" s="10">
        <f t="shared" si="289"/>
        <v>13.037830172481014</v>
      </c>
      <c r="Q606" s="42">
        <f t="shared" si="290"/>
        <v>0.86260168197260623</v>
      </c>
      <c r="R606" s="4">
        <f t="shared" si="291"/>
        <v>199052.25761523243</v>
      </c>
      <c r="S606">
        <f t="shared" si="272"/>
        <v>1.9905225761523244E-4</v>
      </c>
      <c r="T606" s="41">
        <f t="shared" si="273"/>
        <v>5.7364110874155781E-4</v>
      </c>
      <c r="U606" s="42">
        <f t="shared" si="292"/>
        <v>0.35531823245607064</v>
      </c>
      <c r="V606" s="42">
        <f t="shared" si="293"/>
        <v>0.99644925688053254</v>
      </c>
      <c r="W606" s="42">
        <f t="shared" si="294"/>
        <v>0.98578090890285575</v>
      </c>
      <c r="X606" s="42">
        <f t="shared" si="295"/>
        <v>1.0668347977676795E-2</v>
      </c>
      <c r="Y606" s="42">
        <f t="shared" ref="Y606:Y669" si="299">IF((X606*(Q606-Q605)+Y605)&lt;0,0,X606*(Q606-Q605)+Y605)</f>
        <v>1.1910494850239126E-2</v>
      </c>
      <c r="Z606" s="10">
        <f t="shared" si="296"/>
        <v>20.762972996074371</v>
      </c>
      <c r="AA606">
        <f t="shared" si="274"/>
        <v>6502958.1801571148</v>
      </c>
      <c r="AB606" s="10">
        <f t="shared" si="275"/>
        <v>6.5029581801571146</v>
      </c>
      <c r="AC606" s="10">
        <f t="shared" si="276"/>
        <v>6.4019581801571146</v>
      </c>
      <c r="AD606" s="3">
        <f t="shared" si="277"/>
        <v>928.49284701335966</v>
      </c>
      <c r="AI606" s="94">
        <f t="shared" si="278"/>
        <v>0.98578090890285575</v>
      </c>
    </row>
    <row r="607" spans="2:35">
      <c r="B607" s="39">
        <f t="shared" si="279"/>
        <v>579</v>
      </c>
      <c r="C607" s="42">
        <f t="shared" si="280"/>
        <v>10.899640287768788</v>
      </c>
      <c r="D607" s="10">
        <f t="shared" si="281"/>
        <v>4.8003597122312343</v>
      </c>
      <c r="E607" s="40">
        <f t="shared" si="282"/>
        <v>36.79928057553753</v>
      </c>
      <c r="F607" s="40">
        <f t="shared" si="283"/>
        <v>46.4</v>
      </c>
      <c r="G607" s="3">
        <f t="shared" si="284"/>
        <v>316.00359712230824</v>
      </c>
      <c r="H607" s="3">
        <f t="shared" si="285"/>
        <v>134.69012151470801</v>
      </c>
      <c r="I607">
        <f t="shared" si="270"/>
        <v>1.3469012151470802E-4</v>
      </c>
      <c r="J607" s="4">
        <f t="shared" si="286"/>
        <v>1070.87237159347</v>
      </c>
      <c r="K607" s="40">
        <f t="shared" si="287"/>
        <v>7.9506378014257857</v>
      </c>
      <c r="L607" s="40">
        <f t="shared" si="271"/>
        <v>0</v>
      </c>
      <c r="M607" s="10">
        <f t="shared" si="288"/>
        <v>6.5029581801571146</v>
      </c>
      <c r="N607" s="10">
        <f t="shared" si="297"/>
        <v>17.20418640980624</v>
      </c>
      <c r="O607" s="10">
        <f t="shared" si="298"/>
        <v>-0.14810000000000001</v>
      </c>
      <c r="P607" s="10">
        <f t="shared" si="289"/>
        <v>13.038042915383018</v>
      </c>
      <c r="Q607" s="42">
        <f t="shared" si="290"/>
        <v>0.86404552904153631</v>
      </c>
      <c r="R607" s="4">
        <f t="shared" si="291"/>
        <v>198246.37575117356</v>
      </c>
      <c r="S607">
        <f t="shared" si="272"/>
        <v>1.9824637575117357E-4</v>
      </c>
      <c r="T607" s="41">
        <f t="shared" si="273"/>
        <v>5.7444699060561668E-4</v>
      </c>
      <c r="U607" s="42">
        <f t="shared" si="292"/>
        <v>0.35387969303463235</v>
      </c>
      <c r="V607" s="42">
        <f t="shared" si="293"/>
        <v>0.99632395451983335</v>
      </c>
      <c r="W607" s="42">
        <f t="shared" si="294"/>
        <v>0.98567059125085288</v>
      </c>
      <c r="X607" s="42">
        <f t="shared" si="295"/>
        <v>1.0653363268980476E-2</v>
      </c>
      <c r="Y607" s="42">
        <f t="shared" si="299"/>
        <v>1.1925876677569291E-2</v>
      </c>
      <c r="Z607" s="10">
        <f t="shared" si="296"/>
        <v>20.760621732905786</v>
      </c>
      <c r="AA607">
        <f t="shared" si="274"/>
        <v>6502233.2026464911</v>
      </c>
      <c r="AB607" s="10">
        <f t="shared" si="275"/>
        <v>6.5022332026464911</v>
      </c>
      <c r="AC607" s="10">
        <f t="shared" si="276"/>
        <v>6.4012332026464911</v>
      </c>
      <c r="AD607" s="3">
        <f t="shared" si="277"/>
        <v>928.387701616605</v>
      </c>
      <c r="AI607" s="94">
        <f t="shared" si="278"/>
        <v>0.98567059125085288</v>
      </c>
    </row>
    <row r="608" spans="2:35">
      <c r="B608" s="39">
        <f t="shared" si="279"/>
        <v>580</v>
      </c>
      <c r="C608" s="42">
        <f t="shared" si="280"/>
        <v>10.918465227816748</v>
      </c>
      <c r="D608" s="10">
        <f t="shared" si="281"/>
        <v>4.7815347721832744</v>
      </c>
      <c r="E608" s="40">
        <f t="shared" si="282"/>
        <v>36.83693045563345</v>
      </c>
      <c r="F608" s="40">
        <f t="shared" si="283"/>
        <v>46.4</v>
      </c>
      <c r="G608" s="3">
        <f t="shared" si="284"/>
        <v>315.81534772182863</v>
      </c>
      <c r="H608" s="3">
        <f t="shared" si="285"/>
        <v>134.69012151470801</v>
      </c>
      <c r="I608">
        <f t="shared" si="270"/>
        <v>1.3469012151470802E-4</v>
      </c>
      <c r="J608" s="4">
        <f t="shared" si="286"/>
        <v>1073.0498051545819</v>
      </c>
      <c r="K608" s="40">
        <f t="shared" si="287"/>
        <v>7.9668040468536221</v>
      </c>
      <c r="L608" s="40">
        <f t="shared" si="271"/>
        <v>0</v>
      </c>
      <c r="M608" s="10">
        <f t="shared" si="288"/>
        <v>6.5022332026464911</v>
      </c>
      <c r="N608" s="10">
        <f t="shared" si="297"/>
        <v>17.20418640980624</v>
      </c>
      <c r="O608" s="10">
        <f t="shared" si="298"/>
        <v>-0.14810000000000001</v>
      </c>
      <c r="P608" s="10">
        <f t="shared" si="289"/>
        <v>13.038258197935193</v>
      </c>
      <c r="Q608" s="42">
        <f t="shared" si="290"/>
        <v>0.86548935227023582</v>
      </c>
      <c r="R608" s="4">
        <f t="shared" si="291"/>
        <v>197440.609647584</v>
      </c>
      <c r="S608">
        <f t="shared" si="272"/>
        <v>1.97440609647584E-4</v>
      </c>
      <c r="T608" s="41">
        <f t="shared" si="273"/>
        <v>5.752527567092062E-4</v>
      </c>
      <c r="U608" s="42">
        <f t="shared" si="292"/>
        <v>0.35244136025141981</v>
      </c>
      <c r="V608" s="42">
        <f t="shared" si="293"/>
        <v>0.99619728691307807</v>
      </c>
      <c r="W608" s="42">
        <f t="shared" si="294"/>
        <v>0.98555897086980215</v>
      </c>
      <c r="X608" s="42">
        <f t="shared" si="295"/>
        <v>1.0638316043275919E-2</v>
      </c>
      <c r="Y608" s="42">
        <f t="shared" si="299"/>
        <v>1.194123652538682E-2</v>
      </c>
      <c r="Z608" s="10">
        <f t="shared" si="296"/>
        <v>20.758243026418366</v>
      </c>
      <c r="AA608">
        <f t="shared" si="274"/>
        <v>6501499.7633910337</v>
      </c>
      <c r="AB608" s="10">
        <f t="shared" si="275"/>
        <v>6.5014997633910339</v>
      </c>
      <c r="AC608" s="10">
        <f t="shared" si="276"/>
        <v>6.4004997633910339</v>
      </c>
      <c r="AD608" s="3">
        <f t="shared" si="277"/>
        <v>928.28132899072284</v>
      </c>
      <c r="AI608" s="94">
        <f t="shared" si="278"/>
        <v>0.98555897086980215</v>
      </c>
    </row>
    <row r="609" spans="2:35">
      <c r="B609" s="39">
        <f t="shared" si="279"/>
        <v>581</v>
      </c>
      <c r="C609" s="42">
        <f t="shared" si="280"/>
        <v>10.937290167864708</v>
      </c>
      <c r="D609" s="10">
        <f t="shared" si="281"/>
        <v>4.7627098321353145</v>
      </c>
      <c r="E609" s="40">
        <f t="shared" si="282"/>
        <v>36.87458033572937</v>
      </c>
      <c r="F609" s="40">
        <f t="shared" si="283"/>
        <v>46.4</v>
      </c>
      <c r="G609" s="3">
        <f t="shared" si="284"/>
        <v>315.62709832134902</v>
      </c>
      <c r="H609" s="3">
        <f t="shared" si="285"/>
        <v>134.69012151470801</v>
      </c>
      <c r="I609">
        <f t="shared" si="270"/>
        <v>1.3469012151470802E-4</v>
      </c>
      <c r="J609" s="4">
        <f t="shared" si="286"/>
        <v>1075.2294653406479</v>
      </c>
      <c r="K609" s="40">
        <f t="shared" si="287"/>
        <v>7.9829868237458976</v>
      </c>
      <c r="L609" s="40">
        <f t="shared" si="271"/>
        <v>0</v>
      </c>
      <c r="M609" s="10">
        <f t="shared" si="288"/>
        <v>6.5014997633910339</v>
      </c>
      <c r="N609" s="10">
        <f t="shared" si="297"/>
        <v>17.20418640980624</v>
      </c>
      <c r="O609" s="10">
        <f t="shared" si="298"/>
        <v>-0.14810000000000001</v>
      </c>
      <c r="P609" s="10">
        <f t="shared" si="289"/>
        <v>13.038476021252459</v>
      </c>
      <c r="Q609" s="42">
        <f t="shared" si="290"/>
        <v>0.86693315137814353</v>
      </c>
      <c r="R609" s="4">
        <f t="shared" si="291"/>
        <v>196634.96056194612</v>
      </c>
      <c r="S609">
        <f t="shared" si="272"/>
        <v>1.9663496056194612E-4</v>
      </c>
      <c r="T609" s="41">
        <f t="shared" si="273"/>
        <v>5.7605840579484408E-4</v>
      </c>
      <c r="U609" s="42">
        <f t="shared" si="292"/>
        <v>0.35100323635110198</v>
      </c>
      <c r="V609" s="42">
        <f t="shared" si="293"/>
        <v>0.99606925398499746</v>
      </c>
      <c r="W609" s="42">
        <f t="shared" si="294"/>
        <v>0.98544604768532829</v>
      </c>
      <c r="X609" s="42">
        <f t="shared" si="295"/>
        <v>1.0623206299669175E-2</v>
      </c>
      <c r="Y609" s="42">
        <f t="shared" si="299"/>
        <v>1.1956574301165403E-2</v>
      </c>
      <c r="Z609" s="10">
        <f t="shared" si="296"/>
        <v>20.755836875026151</v>
      </c>
      <c r="AA609">
        <f t="shared" si="274"/>
        <v>6500757.861901734</v>
      </c>
      <c r="AB609" s="10">
        <f t="shared" si="275"/>
        <v>6.5007578619017341</v>
      </c>
      <c r="AC609" s="10">
        <f t="shared" si="276"/>
        <v>6.3997578619017341</v>
      </c>
      <c r="AD609" s="3">
        <f t="shared" si="277"/>
        <v>928.17372906479102</v>
      </c>
      <c r="AI609" s="94">
        <f t="shared" si="278"/>
        <v>0.98544604768532829</v>
      </c>
    </row>
    <row r="610" spans="2:35">
      <c r="B610" s="39">
        <f t="shared" si="279"/>
        <v>582</v>
      </c>
      <c r="C610" s="42">
        <f t="shared" si="280"/>
        <v>10.956115107912668</v>
      </c>
      <c r="D610" s="10">
        <f t="shared" si="281"/>
        <v>4.7438848920873546</v>
      </c>
      <c r="E610" s="40">
        <f t="shared" si="282"/>
        <v>36.912230215825289</v>
      </c>
      <c r="F610" s="40">
        <f t="shared" si="283"/>
        <v>46.4</v>
      </c>
      <c r="G610" s="3">
        <f t="shared" si="284"/>
        <v>315.43884892086942</v>
      </c>
      <c r="H610" s="3">
        <f t="shared" si="285"/>
        <v>134.69012151470801</v>
      </c>
      <c r="I610">
        <f t="shared" si="270"/>
        <v>1.3469012151470802E-4</v>
      </c>
      <c r="J610" s="4">
        <f t="shared" si="286"/>
        <v>1077.4113521516676</v>
      </c>
      <c r="K610" s="40">
        <f t="shared" si="287"/>
        <v>7.9991861321026096</v>
      </c>
      <c r="L610" s="40">
        <f t="shared" si="271"/>
        <v>0</v>
      </c>
      <c r="M610" s="10">
        <f t="shared" si="288"/>
        <v>6.5007578619017341</v>
      </c>
      <c r="N610" s="10">
        <f t="shared" si="297"/>
        <v>17.20418640980624</v>
      </c>
      <c r="O610" s="10">
        <f t="shared" si="298"/>
        <v>-0.14810000000000001</v>
      </c>
      <c r="P610" s="10">
        <f t="shared" si="289"/>
        <v>13.038696386463311</v>
      </c>
      <c r="Q610" s="42">
        <f t="shared" si="290"/>
        <v>0.86837692608460149</v>
      </c>
      <c r="R610" s="4">
        <f t="shared" si="291"/>
        <v>195829.4297517424</v>
      </c>
      <c r="S610">
        <f t="shared" si="272"/>
        <v>1.958294297517424E-4</v>
      </c>
      <c r="T610" s="41">
        <f t="shared" si="273"/>
        <v>5.768639366050478E-4</v>
      </c>
      <c r="U610" s="42">
        <f t="shared" si="292"/>
        <v>0.3495653235783478</v>
      </c>
      <c r="V610" s="42">
        <f t="shared" si="293"/>
        <v>0.99593985565922671</v>
      </c>
      <c r="W610" s="42">
        <f t="shared" si="294"/>
        <v>0.98533182162214095</v>
      </c>
      <c r="X610" s="42">
        <f t="shared" si="295"/>
        <v>1.0608034037085767E-2</v>
      </c>
      <c r="Y610" s="42">
        <f t="shared" si="299"/>
        <v>1.1971889912393393E-2</v>
      </c>
      <c r="Z610" s="10">
        <f t="shared" si="296"/>
        <v>20.753403277123208</v>
      </c>
      <c r="AA610">
        <f t="shared" si="274"/>
        <v>6500007.4976834254</v>
      </c>
      <c r="AB610" s="10">
        <f t="shared" si="275"/>
        <v>6.5000074976834252</v>
      </c>
      <c r="AC610" s="10">
        <f t="shared" si="276"/>
        <v>6.3990074976834252</v>
      </c>
      <c r="AD610" s="3">
        <f t="shared" si="277"/>
        <v>928.06490176699424</v>
      </c>
      <c r="AI610" s="94">
        <f t="shared" si="278"/>
        <v>0.98533182162214095</v>
      </c>
    </row>
    <row r="611" spans="2:35">
      <c r="B611" s="39">
        <f t="shared" si="279"/>
        <v>583</v>
      </c>
      <c r="C611" s="42">
        <f t="shared" si="280"/>
        <v>10.974940047960628</v>
      </c>
      <c r="D611" s="10">
        <f t="shared" si="281"/>
        <v>4.7250599520393948</v>
      </c>
      <c r="E611" s="40">
        <f t="shared" si="282"/>
        <v>36.949880095921209</v>
      </c>
      <c r="F611" s="40">
        <f t="shared" si="283"/>
        <v>46.4</v>
      </c>
      <c r="G611" s="3">
        <f t="shared" si="284"/>
        <v>315.25059952038981</v>
      </c>
      <c r="H611" s="3">
        <f t="shared" si="285"/>
        <v>134.69012151470801</v>
      </c>
      <c r="I611">
        <f t="shared" si="270"/>
        <v>1.3469012151470802E-4</v>
      </c>
      <c r="J611" s="4">
        <f t="shared" si="286"/>
        <v>1079.5954655876412</v>
      </c>
      <c r="K611" s="40">
        <f t="shared" si="287"/>
        <v>8.0154019719237581</v>
      </c>
      <c r="L611" s="40">
        <f t="shared" si="271"/>
        <v>0</v>
      </c>
      <c r="M611" s="10">
        <f t="shared" si="288"/>
        <v>6.5000074976834252</v>
      </c>
      <c r="N611" s="10">
        <f t="shared" si="297"/>
        <v>17.20418640980624</v>
      </c>
      <c r="O611" s="10">
        <f t="shared" si="298"/>
        <v>-0.14810000000000001</v>
      </c>
      <c r="P611" s="10">
        <f t="shared" si="289"/>
        <v>13.038919294709897</v>
      </c>
      <c r="Q611" s="42">
        <f t="shared" si="290"/>
        <v>0.86982067610885372</v>
      </c>
      <c r="R611" s="4">
        <f t="shared" si="291"/>
        <v>195024.01847445525</v>
      </c>
      <c r="S611">
        <f t="shared" si="272"/>
        <v>1.9502401847445525E-4</v>
      </c>
      <c r="T611" s="41">
        <f t="shared" si="273"/>
        <v>5.7766934788233497E-4</v>
      </c>
      <c r="U611" s="42">
        <f t="shared" si="292"/>
        <v>0.34812762417782633</v>
      </c>
      <c r="V611" s="42">
        <f t="shared" si="293"/>
        <v>0.99580909185861122</v>
      </c>
      <c r="W611" s="42">
        <f t="shared" si="294"/>
        <v>0.98521629260400312</v>
      </c>
      <c r="X611" s="42">
        <f t="shared" si="295"/>
        <v>1.0592799254608098E-2</v>
      </c>
      <c r="Y611" s="42">
        <f t="shared" si="299"/>
        <v>1.1987183266574133E-2</v>
      </c>
      <c r="Z611" s="10">
        <f t="shared" si="296"/>
        <v>20.750942231083712</v>
      </c>
      <c r="AA611">
        <f t="shared" si="274"/>
        <v>6499248.6702348096</v>
      </c>
      <c r="AB611" s="10">
        <f t="shared" si="275"/>
        <v>6.4992486702348096</v>
      </c>
      <c r="AC611" s="10">
        <f t="shared" si="276"/>
        <v>6.3982486702348096</v>
      </c>
      <c r="AD611" s="3">
        <f t="shared" si="277"/>
        <v>927.95484702462795</v>
      </c>
      <c r="AI611" s="94">
        <f t="shared" si="278"/>
        <v>0.98521629260400312</v>
      </c>
    </row>
    <row r="612" spans="2:35">
      <c r="B612" s="39">
        <f t="shared" si="279"/>
        <v>584</v>
      </c>
      <c r="C612" s="42">
        <f t="shared" si="280"/>
        <v>10.993764988008587</v>
      </c>
      <c r="D612" s="10">
        <f t="shared" si="281"/>
        <v>4.7062350119914349</v>
      </c>
      <c r="E612" s="40">
        <f t="shared" si="282"/>
        <v>36.987529976017129</v>
      </c>
      <c r="F612" s="40">
        <f t="shared" si="283"/>
        <v>46.4</v>
      </c>
      <c r="G612" s="3">
        <f t="shared" si="284"/>
        <v>315.06235011991021</v>
      </c>
      <c r="H612" s="3">
        <f t="shared" si="285"/>
        <v>134.69012151470801</v>
      </c>
      <c r="I612">
        <f t="shared" si="270"/>
        <v>1.3469012151470802E-4</v>
      </c>
      <c r="J612" s="4">
        <f t="shared" si="286"/>
        <v>1081.7818056485685</v>
      </c>
      <c r="K612" s="40">
        <f t="shared" si="287"/>
        <v>8.0316343432093422</v>
      </c>
      <c r="L612" s="40">
        <f t="shared" si="271"/>
        <v>0</v>
      </c>
      <c r="M612" s="10">
        <f t="shared" si="288"/>
        <v>6.4992486702348096</v>
      </c>
      <c r="N612" s="10">
        <f t="shared" si="297"/>
        <v>17.20418640980624</v>
      </c>
      <c r="O612" s="10">
        <f t="shared" si="298"/>
        <v>-0.14810000000000001</v>
      </c>
      <c r="P612" s="10">
        <f t="shared" si="289"/>
        <v>13.039144747148033</v>
      </c>
      <c r="Q612" s="42">
        <f t="shared" si="290"/>
        <v>0.87126440117004511</v>
      </c>
      <c r="R612" s="4">
        <f t="shared" si="291"/>
        <v>194218.72798756714</v>
      </c>
      <c r="S612">
        <f t="shared" si="272"/>
        <v>1.9421872798756714E-4</v>
      </c>
      <c r="T612" s="41">
        <f t="shared" si="273"/>
        <v>5.7847463836922309E-4</v>
      </c>
      <c r="U612" s="42">
        <f t="shared" si="292"/>
        <v>0.34669014039420676</v>
      </c>
      <c r="V612" s="42">
        <f t="shared" si="293"/>
        <v>0.99567696250512794</v>
      </c>
      <c r="W612" s="42">
        <f t="shared" si="294"/>
        <v>0.98509946055373254</v>
      </c>
      <c r="X612" s="42">
        <f t="shared" si="295"/>
        <v>1.0577501951395396E-2</v>
      </c>
      <c r="Y612" s="42">
        <f t="shared" si="299"/>
        <v>1.2002454271226164E-2</v>
      </c>
      <c r="Z612" s="10">
        <f t="shared" si="296"/>
        <v>20.748453735261865</v>
      </c>
      <c r="AA612">
        <f t="shared" si="274"/>
        <v>6498481.3790484276</v>
      </c>
      <c r="AB612" s="10">
        <f t="shared" si="275"/>
        <v>6.4984813790484273</v>
      </c>
      <c r="AC612" s="10">
        <f t="shared" si="276"/>
        <v>6.3974813790484273</v>
      </c>
      <c r="AD612" s="3">
        <f t="shared" si="277"/>
        <v>927.84356476409391</v>
      </c>
      <c r="AI612" s="94">
        <f t="shared" si="278"/>
        <v>0.98509946055373254</v>
      </c>
    </row>
    <row r="613" spans="2:35">
      <c r="B613" s="39">
        <f t="shared" si="279"/>
        <v>585</v>
      </c>
      <c r="C613" s="42">
        <f t="shared" si="280"/>
        <v>11.012589928056547</v>
      </c>
      <c r="D613" s="10">
        <f t="shared" si="281"/>
        <v>4.687410071943475</v>
      </c>
      <c r="E613" s="40">
        <f t="shared" si="282"/>
        <v>37.025179856113049</v>
      </c>
      <c r="F613" s="40">
        <f t="shared" si="283"/>
        <v>46.4</v>
      </c>
      <c r="G613" s="3">
        <f t="shared" si="284"/>
        <v>314.8741007194306</v>
      </c>
      <c r="H613" s="3">
        <f t="shared" si="285"/>
        <v>134.69012151470801</v>
      </c>
      <c r="I613">
        <f t="shared" si="270"/>
        <v>1.3469012151470802E-4</v>
      </c>
      <c r="J613" s="4">
        <f t="shared" si="286"/>
        <v>1083.9703723344496</v>
      </c>
      <c r="K613" s="40">
        <f t="shared" si="287"/>
        <v>8.0478832459593654</v>
      </c>
      <c r="L613" s="40">
        <f t="shared" si="271"/>
        <v>0</v>
      </c>
      <c r="M613" s="10">
        <f t="shared" si="288"/>
        <v>6.4984813790484273</v>
      </c>
      <c r="N613" s="10">
        <f t="shared" si="297"/>
        <v>17.20418640980624</v>
      </c>
      <c r="O613" s="10">
        <f t="shared" si="298"/>
        <v>-0.14810000000000001</v>
      </c>
      <c r="P613" s="10">
        <f t="shared" si="289"/>
        <v>13.039372744947217</v>
      </c>
      <c r="Q613" s="42">
        <f t="shared" si="290"/>
        <v>0.87270810098722029</v>
      </c>
      <c r="R613" s="4">
        <f t="shared" si="291"/>
        <v>193413.55954856047</v>
      </c>
      <c r="S613">
        <f t="shared" si="272"/>
        <v>1.9341355954856048E-4</v>
      </c>
      <c r="T613" s="41">
        <f t="shared" si="273"/>
        <v>5.7927980680822974E-4</v>
      </c>
      <c r="U613" s="42">
        <f t="shared" si="292"/>
        <v>0.34525287447215786</v>
      </c>
      <c r="V613" s="42">
        <f t="shared" si="293"/>
        <v>0.99554346752023026</v>
      </c>
      <c r="W613" s="42">
        <f t="shared" si="294"/>
        <v>0.98498132539319871</v>
      </c>
      <c r="X613" s="42">
        <f t="shared" si="295"/>
        <v>1.0562142127031549E-2</v>
      </c>
      <c r="Y613" s="42">
        <f t="shared" si="299"/>
        <v>1.2017702833883937E-2</v>
      </c>
      <c r="Z613" s="10">
        <f t="shared" si="296"/>
        <v>20.745937787992652</v>
      </c>
      <c r="AA613">
        <f t="shared" si="274"/>
        <v>6497705.6236108989</v>
      </c>
      <c r="AB613" s="10">
        <f t="shared" si="275"/>
        <v>6.4977056236108988</v>
      </c>
      <c r="AC613" s="10">
        <f t="shared" si="276"/>
        <v>6.3967056236108988</v>
      </c>
      <c r="AD613" s="3">
        <f t="shared" si="277"/>
        <v>927.73105491093531</v>
      </c>
      <c r="AI613" s="94">
        <f t="shared" si="278"/>
        <v>0.98498132539319871</v>
      </c>
    </row>
    <row r="614" spans="2:35">
      <c r="B614" s="39">
        <f t="shared" si="279"/>
        <v>586</v>
      </c>
      <c r="C614" s="42">
        <f t="shared" si="280"/>
        <v>11.031414868104507</v>
      </c>
      <c r="D614" s="10">
        <f t="shared" si="281"/>
        <v>4.6685851318955152</v>
      </c>
      <c r="E614" s="40">
        <f t="shared" si="282"/>
        <v>37.062829736208968</v>
      </c>
      <c r="F614" s="40">
        <f t="shared" si="283"/>
        <v>46.4</v>
      </c>
      <c r="G614" s="3">
        <f t="shared" si="284"/>
        <v>314.68585131895099</v>
      </c>
      <c r="H614" s="3">
        <f t="shared" si="285"/>
        <v>134.69012151470801</v>
      </c>
      <c r="I614">
        <f t="shared" si="270"/>
        <v>1.3469012151470802E-4</v>
      </c>
      <c r="J614" s="4">
        <f t="shared" si="286"/>
        <v>1086.1611656452844</v>
      </c>
      <c r="K614" s="40">
        <f t="shared" si="287"/>
        <v>8.0641486801738225</v>
      </c>
      <c r="L614" s="40">
        <f t="shared" si="271"/>
        <v>0</v>
      </c>
      <c r="M614" s="10">
        <f t="shared" si="288"/>
        <v>6.4977056236108988</v>
      </c>
      <c r="N614" s="10">
        <f t="shared" si="297"/>
        <v>17.20418640980624</v>
      </c>
      <c r="O614" s="10">
        <f t="shared" si="298"/>
        <v>-0.14810000000000001</v>
      </c>
      <c r="P614" s="10">
        <f t="shared" si="289"/>
        <v>13.039603289290588</v>
      </c>
      <c r="Q614" s="42">
        <f t="shared" si="290"/>
        <v>0.87415177527932253</v>
      </c>
      <c r="R614" s="4">
        <f t="shared" si="291"/>
        <v>192608.51441491776</v>
      </c>
      <c r="S614">
        <f t="shared" si="272"/>
        <v>1.9260851441491776E-4</v>
      </c>
      <c r="T614" s="41">
        <f t="shared" si="273"/>
        <v>5.8008485194187254E-4</v>
      </c>
      <c r="U614" s="42">
        <f t="shared" si="292"/>
        <v>0.34381582865634897</v>
      </c>
      <c r="V614" s="42">
        <f t="shared" si="293"/>
        <v>0.99540860682384635</v>
      </c>
      <c r="W614" s="42">
        <f t="shared" si="294"/>
        <v>0.98486188704335986</v>
      </c>
      <c r="X614" s="42">
        <f t="shared" si="295"/>
        <v>1.0546719780486491E-2</v>
      </c>
      <c r="Y614" s="42">
        <f t="shared" si="299"/>
        <v>1.2032928862097033E-2</v>
      </c>
      <c r="Z614" s="10">
        <f t="shared" si="296"/>
        <v>20.74339438759003</v>
      </c>
      <c r="AA614">
        <f t="shared" si="274"/>
        <v>6496921.4034023536</v>
      </c>
      <c r="AB614" s="10">
        <f t="shared" si="275"/>
        <v>6.4969214034023537</v>
      </c>
      <c r="AC614" s="10">
        <f t="shared" si="276"/>
        <v>6.3959214034023537</v>
      </c>
      <c r="AD614" s="3">
        <f t="shared" si="277"/>
        <v>927.61731738975402</v>
      </c>
      <c r="AI614" s="94">
        <f t="shared" si="278"/>
        <v>0.98486188704335986</v>
      </c>
    </row>
    <row r="615" spans="2:35">
      <c r="B615" s="39">
        <f t="shared" si="279"/>
        <v>587</v>
      </c>
      <c r="C615" s="42">
        <f t="shared" si="280"/>
        <v>11.050239808152467</v>
      </c>
      <c r="D615" s="10">
        <f t="shared" si="281"/>
        <v>4.6497601918475553</v>
      </c>
      <c r="E615" s="40">
        <f t="shared" si="282"/>
        <v>37.100479616304888</v>
      </c>
      <c r="F615" s="40">
        <f t="shared" si="283"/>
        <v>46.4</v>
      </c>
      <c r="G615" s="3">
        <f t="shared" si="284"/>
        <v>314.49760191847139</v>
      </c>
      <c r="H615" s="3">
        <f t="shared" si="285"/>
        <v>134.69012151470801</v>
      </c>
      <c r="I615">
        <f t="shared" ref="I615:I678" si="300">H615/1000^2</f>
        <v>1.3469012151470802E-4</v>
      </c>
      <c r="J615" s="4">
        <f t="shared" si="286"/>
        <v>1088.3541855810731</v>
      </c>
      <c r="K615" s="40">
        <f t="shared" si="287"/>
        <v>8.0804306458527186</v>
      </c>
      <c r="L615" s="40">
        <f t="shared" ref="L615:L678" si="301">IF((gstar-K615)&lt;0,0,gstar-K615)</f>
        <v>0</v>
      </c>
      <c r="M615" s="10">
        <f t="shared" si="288"/>
        <v>6.4969214034023537</v>
      </c>
      <c r="N615" s="10">
        <f t="shared" si="297"/>
        <v>17.20418640980624</v>
      </c>
      <c r="O615" s="10">
        <f t="shared" si="298"/>
        <v>-0.14810000000000001</v>
      </c>
      <c r="P615" s="10">
        <f t="shared" si="289"/>
        <v>13.03983638137511</v>
      </c>
      <c r="Q615" s="42">
        <f t="shared" si="290"/>
        <v>0.87559542376519217</v>
      </c>
      <c r="R615" s="4">
        <f t="shared" si="291"/>
        <v>191803.59384412129</v>
      </c>
      <c r="S615">
        <f t="shared" ref="S615:S678" si="302">R615/1000^3</f>
        <v>1.918035938441213E-4</v>
      </c>
      <c r="T615" s="41">
        <f t="shared" ref="T615:T678" si="303">(vc/1000^3-S615)</f>
        <v>5.8088977251266897E-4</v>
      </c>
      <c r="U615" s="42">
        <f t="shared" si="292"/>
        <v>0.3423790051914487</v>
      </c>
      <c r="V615" s="42">
        <f t="shared" si="293"/>
        <v>0.99527238033622178</v>
      </c>
      <c r="W615" s="42">
        <f t="shared" si="294"/>
        <v>0.98474114542417479</v>
      </c>
      <c r="X615" s="42">
        <f t="shared" si="295"/>
        <v>1.0531234912046994E-2</v>
      </c>
      <c r="Y615" s="42">
        <f t="shared" si="299"/>
        <v>1.2048132263432147E-2</v>
      </c>
      <c r="Z615" s="10">
        <f t="shared" si="296"/>
        <v>20.740823532349904</v>
      </c>
      <c r="AA615">
        <f t="shared" ref="AA615:AA678" si="304">Z615*rat*to+patm*1000000</f>
        <v>6496128.7178973621</v>
      </c>
      <c r="AB615" s="10">
        <f t="shared" ref="AB615:AB678" si="305">AA615/1000000</f>
        <v>6.4961287178973617</v>
      </c>
      <c r="AC615" s="10">
        <f t="shared" ref="AC615:AC678" si="306">AB615-patm</f>
        <v>6.3951287178973617</v>
      </c>
      <c r="AD615" s="3">
        <f t="shared" ref="AD615:AD678" si="307">AC615*1000000/6895</f>
        <v>927.50235212434552</v>
      </c>
      <c r="AI615" s="94">
        <f t="shared" ref="AI615:AI678" si="308">($M615-patm)*1000000*$I615/SQRT(rat*to)*SQRT(k)*(2/(k+1))^((k+1)/2/(k-1))</f>
        <v>0.98474114542417479</v>
      </c>
    </row>
    <row r="616" spans="2:35">
      <c r="B616" s="39">
        <f t="shared" ref="B616:B679" si="309">1+B615</f>
        <v>588</v>
      </c>
      <c r="C616" s="42">
        <f t="shared" ref="C616:C679" si="310">xincp+C615</f>
        <v>11.069064748200427</v>
      </c>
      <c r="D616" s="10">
        <f t="shared" ref="D616:D679" si="311">(F616-E616)/2</f>
        <v>4.6309352517995954</v>
      </c>
      <c r="E616" s="40">
        <f t="shared" ref="E616:E679" si="312">E615+ci*2*xincp</f>
        <v>37.138129496400808</v>
      </c>
      <c r="F616" s="40">
        <f t="shared" ref="F616:F679" si="313">F615-osi*2*xincp</f>
        <v>46.4</v>
      </c>
      <c r="G616" s="3">
        <f t="shared" ref="G616:G679" si="314">G615-ei*n*2*xincp</f>
        <v>314.30935251799178</v>
      </c>
      <c r="H616" s="3">
        <f t="shared" ref="H616:H679" si="315">PI()/4*(dto+erate*(two-D616)/two)^2</f>
        <v>134.69012151470801</v>
      </c>
      <c r="I616">
        <f t="shared" si="300"/>
        <v>1.3469012151470802E-4</v>
      </c>
      <c r="J616" s="4">
        <f t="shared" ref="J616:J679" si="316">PI()/4*dc^2-PI()/4*(F616^2-E616^2)</f>
        <v>1090.5494321418155</v>
      </c>
      <c r="K616" s="40">
        <f t="shared" ref="K616:K679" si="317">J616/H616</f>
        <v>8.0967291429960486</v>
      </c>
      <c r="L616" s="40">
        <f t="shared" si="301"/>
        <v>0</v>
      </c>
      <c r="M616" s="10">
        <f t="shared" ref="M616:M679" si="318">AB615</f>
        <v>6.4961287178973617</v>
      </c>
      <c r="N616" s="10">
        <f t="shared" si="297"/>
        <v>17.20418640980624</v>
      </c>
      <c r="O616" s="10">
        <f t="shared" si="298"/>
        <v>-0.14810000000000001</v>
      </c>
      <c r="P616" s="10">
        <f t="shared" ref="P616:P679" si="319">(1+kv*L616)*N616*M616^O616</f>
        <v>13.04007202241131</v>
      </c>
      <c r="Q616" s="42">
        <f t="shared" ref="Q616:Q679" si="320">xincp/P616+Q615</f>
        <v>0.87703904616356598</v>
      </c>
      <c r="R616" s="4">
        <f t="shared" ref="R616:R679" si="321">PI()/4*(F616^2-E616^2)*G616</f>
        <v>190998.79909365371</v>
      </c>
      <c r="S616">
        <f t="shared" si="302"/>
        <v>1.9099879909365372E-4</v>
      </c>
      <c r="T616" s="41">
        <f t="shared" si="303"/>
        <v>5.8169456726313653E-4</v>
      </c>
      <c r="U616" s="42">
        <f t="shared" ref="U616:U679" si="322">rhopgrain*R616/1000^2</f>
        <v>0.34094240632212658</v>
      </c>
      <c r="V616" s="42">
        <f t="shared" ref="V616:V679" si="323">(U615-U616)/(Q616-Q615)</f>
        <v>0.99513478797530575</v>
      </c>
      <c r="W616" s="42">
        <f t="shared" ref="W616:W679" si="324">IF(V616&lt;AI616,IF(AB615&gt;pbd,AI616,0),AI616)</f>
        <v>0.98461910045474621</v>
      </c>
      <c r="X616" s="42">
        <f t="shared" ref="X616:X679" si="325">V616-W616</f>
        <v>1.0515687520559536E-2</v>
      </c>
      <c r="Y616" s="42">
        <f t="shared" si="299"/>
        <v>1.2063312945471126E-2</v>
      </c>
      <c r="Z616" s="10">
        <f t="shared" ref="Z616:Z679" si="326">Y616/T616</f>
        <v>20.738225220546269</v>
      </c>
      <c r="AA616">
        <f t="shared" si="304"/>
        <v>6495327.5665637348</v>
      </c>
      <c r="AB616" s="10">
        <f t="shared" si="305"/>
        <v>6.4953275665637351</v>
      </c>
      <c r="AC616" s="10">
        <f t="shared" si="306"/>
        <v>6.3943275665637351</v>
      </c>
      <c r="AD616" s="3">
        <f t="shared" si="307"/>
        <v>927.38615903752498</v>
      </c>
      <c r="AI616" s="94">
        <f t="shared" si="308"/>
        <v>0.98461910045474621</v>
      </c>
    </row>
    <row r="617" spans="2:35">
      <c r="B617" s="39">
        <f t="shared" si="309"/>
        <v>589</v>
      </c>
      <c r="C617" s="42">
        <f t="shared" si="310"/>
        <v>11.087889688248387</v>
      </c>
      <c r="D617" s="10">
        <f t="shared" si="311"/>
        <v>4.6121103117516355</v>
      </c>
      <c r="E617" s="40">
        <f t="shared" si="312"/>
        <v>37.175779376496727</v>
      </c>
      <c r="F617" s="40">
        <f t="shared" si="313"/>
        <v>46.4</v>
      </c>
      <c r="G617" s="3">
        <f t="shared" si="314"/>
        <v>314.12110311751218</v>
      </c>
      <c r="H617" s="3">
        <f t="shared" si="315"/>
        <v>134.69012151470801</v>
      </c>
      <c r="I617">
        <f t="shared" si="300"/>
        <v>1.3469012151470802E-4</v>
      </c>
      <c r="J617" s="4">
        <f t="shared" si="316"/>
        <v>1092.746905327512</v>
      </c>
      <c r="K617" s="40">
        <f t="shared" si="317"/>
        <v>8.1130441716038195</v>
      </c>
      <c r="L617" s="40">
        <f t="shared" si="301"/>
        <v>0</v>
      </c>
      <c r="M617" s="10">
        <f t="shared" si="318"/>
        <v>6.4953275665637351</v>
      </c>
      <c r="N617" s="10">
        <f t="shared" si="297"/>
        <v>17.20418640980624</v>
      </c>
      <c r="O617" s="10">
        <f t="shared" si="298"/>
        <v>-0.14810000000000001</v>
      </c>
      <c r="P617" s="10">
        <f t="shared" si="319"/>
        <v>13.040310213623663</v>
      </c>
      <c r="Q617" s="42">
        <f t="shared" si="320"/>
        <v>0.87848264219307559</v>
      </c>
      <c r="R617" s="4">
        <f t="shared" si="321"/>
        <v>190194.13142099723</v>
      </c>
      <c r="S617">
        <f t="shared" si="302"/>
        <v>1.9019413142099724E-4</v>
      </c>
      <c r="T617" s="41">
        <f t="shared" si="303"/>
        <v>5.8249923493579304E-4</v>
      </c>
      <c r="U617" s="42">
        <f t="shared" si="322"/>
        <v>0.3395060342930511</v>
      </c>
      <c r="V617" s="42">
        <f t="shared" si="323"/>
        <v>0.99499582965978439</v>
      </c>
      <c r="W617" s="42">
        <f t="shared" si="324"/>
        <v>0.98449575205313589</v>
      </c>
      <c r="X617" s="42">
        <f t="shared" si="325"/>
        <v>1.0500077606648506E-2</v>
      </c>
      <c r="Y617" s="42">
        <f t="shared" si="299"/>
        <v>1.2078470815813628E-2</v>
      </c>
      <c r="Z617" s="10">
        <f t="shared" si="326"/>
        <v>20.735599450435327</v>
      </c>
      <c r="AA617">
        <f t="shared" si="304"/>
        <v>6494517.9488637969</v>
      </c>
      <c r="AB617" s="10">
        <f t="shared" si="305"/>
        <v>6.4945179488637965</v>
      </c>
      <c r="AC617" s="10">
        <f t="shared" si="306"/>
        <v>6.3935179488637965</v>
      </c>
      <c r="AD617" s="3">
        <f t="shared" si="307"/>
        <v>927.26873805131208</v>
      </c>
      <c r="AI617" s="94">
        <f t="shared" si="308"/>
        <v>0.98449575205313589</v>
      </c>
    </row>
    <row r="618" spans="2:35">
      <c r="B618" s="39">
        <f t="shared" si="309"/>
        <v>590</v>
      </c>
      <c r="C618" s="42">
        <f t="shared" si="310"/>
        <v>11.106714628296347</v>
      </c>
      <c r="D618" s="10">
        <f t="shared" si="311"/>
        <v>4.5932853717036757</v>
      </c>
      <c r="E618" s="40">
        <f t="shared" si="312"/>
        <v>37.213429256592647</v>
      </c>
      <c r="F618" s="40">
        <f t="shared" si="313"/>
        <v>46.4</v>
      </c>
      <c r="G618" s="3">
        <f t="shared" si="314"/>
        <v>313.93285371703257</v>
      </c>
      <c r="H618" s="3">
        <f t="shared" si="315"/>
        <v>134.69012151470801</v>
      </c>
      <c r="I618">
        <f t="shared" si="300"/>
        <v>1.3469012151470802E-4</v>
      </c>
      <c r="J618" s="4">
        <f t="shared" si="316"/>
        <v>1094.9466051381623</v>
      </c>
      <c r="K618" s="40">
        <f t="shared" si="317"/>
        <v>8.129375731676026</v>
      </c>
      <c r="L618" s="40">
        <f t="shared" si="301"/>
        <v>0</v>
      </c>
      <c r="M618" s="10">
        <f t="shared" si="318"/>
        <v>6.4945179488637965</v>
      </c>
      <c r="N618" s="10">
        <f t="shared" si="297"/>
        <v>17.20418640980624</v>
      </c>
      <c r="O618" s="10">
        <f t="shared" si="298"/>
        <v>-0.14810000000000001</v>
      </c>
      <c r="P618" s="10">
        <f t="shared" si="319"/>
        <v>13.040550956250215</v>
      </c>
      <c r="Q618" s="42">
        <f t="shared" si="320"/>
        <v>0.87992621157224649</v>
      </c>
      <c r="R618" s="4">
        <f t="shared" si="321"/>
        <v>189389.59208363443</v>
      </c>
      <c r="S618">
        <f t="shared" si="302"/>
        <v>1.8938959208363444E-4</v>
      </c>
      <c r="T618" s="41">
        <f t="shared" si="303"/>
        <v>5.8330377427315587E-4</v>
      </c>
      <c r="U618" s="42">
        <f t="shared" si="322"/>
        <v>0.33806989134889165</v>
      </c>
      <c r="V618" s="42">
        <f t="shared" si="323"/>
        <v>0.99485550530608113</v>
      </c>
      <c r="W618" s="42">
        <f t="shared" si="324"/>
        <v>0.98437110013656148</v>
      </c>
      <c r="X618" s="42">
        <f t="shared" si="325"/>
        <v>1.0484405169519651E-2</v>
      </c>
      <c r="Y618" s="42">
        <f t="shared" si="299"/>
        <v>1.2093605782075167E-2</v>
      </c>
      <c r="Z618" s="10">
        <f t="shared" si="326"/>
        <v>20.73294622025168</v>
      </c>
      <c r="AA618">
        <f t="shared" si="304"/>
        <v>6493699.8642532136</v>
      </c>
      <c r="AB618" s="10">
        <f t="shared" si="305"/>
        <v>6.4936998642532133</v>
      </c>
      <c r="AC618" s="10">
        <f t="shared" si="306"/>
        <v>6.3926998642532133</v>
      </c>
      <c r="AD618" s="3">
        <f t="shared" si="307"/>
        <v>927.15008908676054</v>
      </c>
      <c r="AI618" s="94">
        <f t="shared" si="308"/>
        <v>0.98437110013656148</v>
      </c>
    </row>
    <row r="619" spans="2:35">
      <c r="B619" s="39">
        <f t="shared" si="309"/>
        <v>591</v>
      </c>
      <c r="C619" s="42">
        <f t="shared" si="310"/>
        <v>11.125539568344307</v>
      </c>
      <c r="D619" s="10">
        <f t="shared" si="311"/>
        <v>4.5744604316557158</v>
      </c>
      <c r="E619" s="40">
        <f t="shared" si="312"/>
        <v>37.251079136688567</v>
      </c>
      <c r="F619" s="40">
        <f t="shared" si="313"/>
        <v>46.4</v>
      </c>
      <c r="G619" s="3">
        <f t="shared" si="314"/>
        <v>313.74460431655297</v>
      </c>
      <c r="H619" s="3">
        <f t="shared" si="315"/>
        <v>134.69012151470801</v>
      </c>
      <c r="I619">
        <f t="shared" si="300"/>
        <v>1.3469012151470802E-4</v>
      </c>
      <c r="J619" s="4">
        <f t="shared" si="316"/>
        <v>1097.1485315737659</v>
      </c>
      <c r="K619" s="40">
        <f t="shared" si="317"/>
        <v>8.1457238232126663</v>
      </c>
      <c r="L619" s="40">
        <f t="shared" si="301"/>
        <v>0</v>
      </c>
      <c r="M619" s="10">
        <f t="shared" si="318"/>
        <v>6.4936998642532133</v>
      </c>
      <c r="N619" s="10">
        <f t="shared" si="297"/>
        <v>17.20418640980624</v>
      </c>
      <c r="O619" s="10">
        <f t="shared" si="298"/>
        <v>-0.14810000000000001</v>
      </c>
      <c r="P619" s="10">
        <f t="shared" si="319"/>
        <v>13.04079425154297</v>
      </c>
      <c r="Q619" s="42">
        <f t="shared" si="320"/>
        <v>0.8813697540194968</v>
      </c>
      <c r="R619" s="4">
        <f t="shared" si="321"/>
        <v>188585.18233904775</v>
      </c>
      <c r="S619">
        <f t="shared" si="302"/>
        <v>1.8858518233904776E-4</v>
      </c>
      <c r="T619" s="41">
        <f t="shared" si="303"/>
        <v>5.8410818401774252E-4</v>
      </c>
      <c r="U619" s="42">
        <f t="shared" si="322"/>
        <v>0.33663397973431719</v>
      </c>
      <c r="V619" s="42">
        <f t="shared" si="323"/>
        <v>0.99471381483073895</v>
      </c>
      <c r="W619" s="42">
        <f t="shared" si="324"/>
        <v>0.98424514462121537</v>
      </c>
      <c r="X619" s="42">
        <f t="shared" si="325"/>
        <v>1.0468670209523578E-2</v>
      </c>
      <c r="Y619" s="42">
        <f t="shared" si="299"/>
        <v>1.2108717751888879E-2</v>
      </c>
      <c r="Z619" s="10">
        <f t="shared" si="326"/>
        <v>20.730265528210904</v>
      </c>
      <c r="AA619">
        <f t="shared" si="304"/>
        <v>6492873.3121817848</v>
      </c>
      <c r="AB619" s="10">
        <f t="shared" si="305"/>
        <v>6.4928733121817848</v>
      </c>
      <c r="AC619" s="10">
        <f t="shared" si="306"/>
        <v>6.3918733121817848</v>
      </c>
      <c r="AD619" s="3">
        <f t="shared" si="307"/>
        <v>927.03021206407323</v>
      </c>
      <c r="AI619" s="94">
        <f t="shared" si="308"/>
        <v>0.98424514462121537</v>
      </c>
    </row>
    <row r="620" spans="2:35">
      <c r="B620" s="39">
        <f t="shared" si="309"/>
        <v>592</v>
      </c>
      <c r="C620" s="42">
        <f t="shared" si="310"/>
        <v>11.144364508392266</v>
      </c>
      <c r="D620" s="10">
        <f t="shared" si="311"/>
        <v>4.5556354916077559</v>
      </c>
      <c r="E620" s="40">
        <f t="shared" si="312"/>
        <v>37.288729016784487</v>
      </c>
      <c r="F620" s="40">
        <f t="shared" si="313"/>
        <v>46.4</v>
      </c>
      <c r="G620" s="3">
        <f t="shared" si="314"/>
        <v>313.55635491607336</v>
      </c>
      <c r="H620" s="3">
        <f t="shared" si="315"/>
        <v>134.69012151470801</v>
      </c>
      <c r="I620">
        <f t="shared" si="300"/>
        <v>1.3469012151470802E-4</v>
      </c>
      <c r="J620" s="4">
        <f t="shared" si="316"/>
        <v>1099.3526846343239</v>
      </c>
      <c r="K620" s="40">
        <f t="shared" si="317"/>
        <v>8.1620884462137475</v>
      </c>
      <c r="L620" s="40">
        <f t="shared" si="301"/>
        <v>0</v>
      </c>
      <c r="M620" s="10">
        <f t="shared" si="318"/>
        <v>6.4928733121817848</v>
      </c>
      <c r="N620" s="10">
        <f t="shared" si="297"/>
        <v>17.20418640980624</v>
      </c>
      <c r="O620" s="10">
        <f t="shared" si="298"/>
        <v>-0.14810000000000001</v>
      </c>
      <c r="P620" s="10">
        <f t="shared" si="319"/>
        <v>13.04104010076766</v>
      </c>
      <c r="Q620" s="42">
        <f t="shared" si="320"/>
        <v>0.88281326925313619</v>
      </c>
      <c r="R620" s="4">
        <f t="shared" si="321"/>
        <v>187780.90344471956</v>
      </c>
      <c r="S620">
        <f t="shared" si="302"/>
        <v>1.8778090344471956E-4</v>
      </c>
      <c r="T620" s="41">
        <f t="shared" si="303"/>
        <v>5.849124629120707E-4</v>
      </c>
      <c r="U620" s="42">
        <f t="shared" si="322"/>
        <v>0.33519830169399667</v>
      </c>
      <c r="V620" s="42">
        <f t="shared" si="323"/>
        <v>0.99457075814911056</v>
      </c>
      <c r="W620" s="42">
        <f t="shared" si="324"/>
        <v>0.98411788542238621</v>
      </c>
      <c r="X620" s="42">
        <f t="shared" si="325"/>
        <v>1.0452872726724349E-2</v>
      </c>
      <c r="Y620" s="42">
        <f t="shared" si="299"/>
        <v>1.21238066329052E-2</v>
      </c>
      <c r="Z620" s="10">
        <f t="shared" si="326"/>
        <v>20.727557372508507</v>
      </c>
      <c r="AA620">
        <f t="shared" si="304"/>
        <v>6492038.2920931205</v>
      </c>
      <c r="AB620" s="10">
        <f t="shared" si="305"/>
        <v>6.4920382920931203</v>
      </c>
      <c r="AC620" s="10">
        <f t="shared" si="306"/>
        <v>6.3910382920931204</v>
      </c>
      <c r="AD620" s="3">
        <f t="shared" si="307"/>
        <v>926.90910690255555</v>
      </c>
      <c r="AI620" s="94">
        <f t="shared" si="308"/>
        <v>0.98411788542238621</v>
      </c>
    </row>
    <row r="621" spans="2:35">
      <c r="B621" s="39">
        <f t="shared" si="309"/>
        <v>593</v>
      </c>
      <c r="C621" s="42">
        <f t="shared" si="310"/>
        <v>11.163189448440226</v>
      </c>
      <c r="D621" s="10">
        <f t="shared" si="311"/>
        <v>4.5368105515597961</v>
      </c>
      <c r="E621" s="40">
        <f t="shared" si="312"/>
        <v>37.326378896880406</v>
      </c>
      <c r="F621" s="40">
        <f t="shared" si="313"/>
        <v>46.4</v>
      </c>
      <c r="G621" s="3">
        <f t="shared" si="314"/>
        <v>313.36810551559375</v>
      </c>
      <c r="H621" s="3">
        <f t="shared" si="315"/>
        <v>134.69012151470801</v>
      </c>
      <c r="I621">
        <f t="shared" si="300"/>
        <v>1.3469012151470802E-4</v>
      </c>
      <c r="J621" s="4">
        <f t="shared" si="316"/>
        <v>1101.5590643198352</v>
      </c>
      <c r="K621" s="40">
        <f t="shared" si="317"/>
        <v>8.1784696006792608</v>
      </c>
      <c r="L621" s="40">
        <f t="shared" si="301"/>
        <v>0</v>
      </c>
      <c r="M621" s="10">
        <f t="shared" si="318"/>
        <v>6.4920382920931203</v>
      </c>
      <c r="N621" s="10">
        <f t="shared" si="297"/>
        <v>17.20418640980624</v>
      </c>
      <c r="O621" s="10">
        <f t="shared" si="298"/>
        <v>-0.14810000000000001</v>
      </c>
      <c r="P621" s="10">
        <f t="shared" si="319"/>
        <v>13.041288505203868</v>
      </c>
      <c r="Q621" s="42">
        <f t="shared" si="320"/>
        <v>0.88425675699136452</v>
      </c>
      <c r="R621" s="4">
        <f t="shared" si="321"/>
        <v>186976.75665813236</v>
      </c>
      <c r="S621">
        <f t="shared" si="302"/>
        <v>1.8697675665813236E-4</v>
      </c>
      <c r="T621" s="41">
        <f t="shared" si="303"/>
        <v>5.8571660969865789E-4</v>
      </c>
      <c r="U621" s="42">
        <f t="shared" si="322"/>
        <v>0.33376285947259915</v>
      </c>
      <c r="V621" s="42">
        <f t="shared" si="323"/>
        <v>0.99442633517574097</v>
      </c>
      <c r="W621" s="42">
        <f t="shared" si="324"/>
        <v>0.98398932245441006</v>
      </c>
      <c r="X621" s="42">
        <f t="shared" si="325"/>
        <v>1.0437012721330907E-2</v>
      </c>
      <c r="Y621" s="42">
        <f t="shared" si="299"/>
        <v>1.2138872332792174E-2</v>
      </c>
      <c r="Z621" s="10">
        <f t="shared" si="326"/>
        <v>20.724821751320039</v>
      </c>
      <c r="AA621">
        <f t="shared" si="304"/>
        <v>6491194.8034246815</v>
      </c>
      <c r="AB621" s="10">
        <f t="shared" si="305"/>
        <v>6.4911948034246816</v>
      </c>
      <c r="AC621" s="10">
        <f t="shared" si="306"/>
        <v>6.3901948034246816</v>
      </c>
      <c r="AD621" s="3">
        <f t="shared" si="307"/>
        <v>926.78677352062095</v>
      </c>
      <c r="AI621" s="94">
        <f t="shared" si="308"/>
        <v>0.98398932245441006</v>
      </c>
    </row>
    <row r="622" spans="2:35">
      <c r="B622" s="39">
        <f t="shared" si="309"/>
        <v>594</v>
      </c>
      <c r="C622" s="42">
        <f t="shared" si="310"/>
        <v>11.182014388488186</v>
      </c>
      <c r="D622" s="10">
        <f t="shared" si="311"/>
        <v>4.5179856115118362</v>
      </c>
      <c r="E622" s="40">
        <f t="shared" si="312"/>
        <v>37.364028776976326</v>
      </c>
      <c r="F622" s="40">
        <f t="shared" si="313"/>
        <v>46.4</v>
      </c>
      <c r="G622" s="3">
        <f t="shared" si="314"/>
        <v>313.17985611511415</v>
      </c>
      <c r="H622" s="3">
        <f t="shared" si="315"/>
        <v>134.69012151470801</v>
      </c>
      <c r="I622">
        <f t="shared" si="300"/>
        <v>1.3469012151470802E-4</v>
      </c>
      <c r="J622" s="4">
        <f t="shared" si="316"/>
        <v>1103.7676706303005</v>
      </c>
      <c r="K622" s="40">
        <f t="shared" si="317"/>
        <v>8.1948672866092132</v>
      </c>
      <c r="L622" s="40">
        <f t="shared" si="301"/>
        <v>0</v>
      </c>
      <c r="M622" s="10">
        <f t="shared" si="318"/>
        <v>6.4911948034246816</v>
      </c>
      <c r="N622" s="10">
        <f t="shared" si="297"/>
        <v>17.20418640980624</v>
      </c>
      <c r="O622" s="10">
        <f t="shared" si="298"/>
        <v>-0.14810000000000001</v>
      </c>
      <c r="P622" s="10">
        <f t="shared" si="319"/>
        <v>13.04153946614503</v>
      </c>
      <c r="Q622" s="42">
        <f t="shared" si="320"/>
        <v>0.88570021695227086</v>
      </c>
      <c r="R622" s="4">
        <f t="shared" si="321"/>
        <v>186172.74323676858</v>
      </c>
      <c r="S622">
        <f t="shared" si="302"/>
        <v>1.8617274323676859E-4</v>
      </c>
      <c r="T622" s="41">
        <f t="shared" si="303"/>
        <v>5.8652062312002161E-4</v>
      </c>
      <c r="U622" s="42">
        <f t="shared" si="322"/>
        <v>0.33232765531479375</v>
      </c>
      <c r="V622" s="42">
        <f t="shared" si="323"/>
        <v>0.9942805458242514</v>
      </c>
      <c r="W622" s="42">
        <f t="shared" si="324"/>
        <v>0.98385945563067645</v>
      </c>
      <c r="X622" s="42">
        <f t="shared" si="325"/>
        <v>1.0421090193574956E-2</v>
      </c>
      <c r="Y622" s="42">
        <f t="shared" si="299"/>
        <v>1.2153914759235593E-2</v>
      </c>
      <c r="Z622" s="10">
        <f t="shared" si="326"/>
        <v>20.722058662800844</v>
      </c>
      <c r="AA622">
        <f t="shared" si="304"/>
        <v>6490342.8456076905</v>
      </c>
      <c r="AB622" s="10">
        <f t="shared" si="305"/>
        <v>6.4903428456076906</v>
      </c>
      <c r="AC622" s="10">
        <f t="shared" si="306"/>
        <v>6.3893428456076906</v>
      </c>
      <c r="AD622" s="3">
        <f t="shared" si="307"/>
        <v>926.66321183577816</v>
      </c>
      <c r="AI622" s="94">
        <f t="shared" si="308"/>
        <v>0.98385945563067645</v>
      </c>
    </row>
    <row r="623" spans="2:35">
      <c r="B623" s="39">
        <f t="shared" si="309"/>
        <v>595</v>
      </c>
      <c r="C623" s="42">
        <f t="shared" si="310"/>
        <v>11.200839328536146</v>
      </c>
      <c r="D623" s="10">
        <f t="shared" si="311"/>
        <v>4.4991606714638763</v>
      </c>
      <c r="E623" s="40">
        <f t="shared" si="312"/>
        <v>37.401678657072246</v>
      </c>
      <c r="F623" s="40">
        <f t="shared" si="313"/>
        <v>46.4</v>
      </c>
      <c r="G623" s="3">
        <f t="shared" si="314"/>
        <v>312.99160671463454</v>
      </c>
      <c r="H623" s="3">
        <f t="shared" si="315"/>
        <v>134.69012151470801</v>
      </c>
      <c r="I623">
        <f t="shared" si="300"/>
        <v>1.3469012151470802E-4</v>
      </c>
      <c r="J623" s="4">
        <f t="shared" si="316"/>
        <v>1105.9785035657196</v>
      </c>
      <c r="K623" s="40">
        <f t="shared" si="317"/>
        <v>8.2112815040036029</v>
      </c>
      <c r="L623" s="40">
        <f t="shared" si="301"/>
        <v>0</v>
      </c>
      <c r="M623" s="10">
        <f t="shared" si="318"/>
        <v>6.4903428456076906</v>
      </c>
      <c r="N623" s="10">
        <f t="shared" si="297"/>
        <v>17.20418640980624</v>
      </c>
      <c r="O623" s="10">
        <f t="shared" si="298"/>
        <v>-0.14810000000000001</v>
      </c>
      <c r="P623" s="10">
        <f t="shared" si="319"/>
        <v>13.041792984898493</v>
      </c>
      <c r="Q623" s="42">
        <f t="shared" si="320"/>
        <v>0.88714364885383212</v>
      </c>
      <c r="R623" s="4">
        <f t="shared" si="321"/>
        <v>185368.86443811064</v>
      </c>
      <c r="S623">
        <f t="shared" si="302"/>
        <v>1.8536886443811063E-4</v>
      </c>
      <c r="T623" s="41">
        <f t="shared" si="303"/>
        <v>5.8732450191867965E-4</v>
      </c>
      <c r="U623" s="42">
        <f t="shared" si="322"/>
        <v>0.33089269146524941</v>
      </c>
      <c r="V623" s="42">
        <f t="shared" si="323"/>
        <v>0.99413339000768186</v>
      </c>
      <c r="W623" s="42">
        <f t="shared" si="324"/>
        <v>0.98372828486361374</v>
      </c>
      <c r="X623" s="42">
        <f t="shared" si="325"/>
        <v>1.0405105144068116E-2</v>
      </c>
      <c r="Y623" s="42">
        <f t="shared" si="299"/>
        <v>1.216893381993964E-2</v>
      </c>
      <c r="Z623" s="10">
        <f t="shared" si="326"/>
        <v>20.719268105086716</v>
      </c>
      <c r="AA623">
        <f t="shared" si="304"/>
        <v>6489482.418067351</v>
      </c>
      <c r="AB623" s="10">
        <f t="shared" si="305"/>
        <v>6.4894824180673512</v>
      </c>
      <c r="AC623" s="10">
        <f t="shared" si="306"/>
        <v>6.3884824180673512</v>
      </c>
      <c r="AD623" s="3">
        <f t="shared" si="307"/>
        <v>926.53842176466298</v>
      </c>
      <c r="AI623" s="94">
        <f t="shared" si="308"/>
        <v>0.98372828486361374</v>
      </c>
    </row>
    <row r="624" spans="2:35">
      <c r="B624" s="39">
        <f t="shared" si="309"/>
        <v>596</v>
      </c>
      <c r="C624" s="42">
        <f t="shared" si="310"/>
        <v>11.219664268584106</v>
      </c>
      <c r="D624" s="10">
        <f t="shared" si="311"/>
        <v>4.4803357314159165</v>
      </c>
      <c r="E624" s="40">
        <f t="shared" si="312"/>
        <v>37.439328537168166</v>
      </c>
      <c r="F624" s="40">
        <f t="shared" si="313"/>
        <v>46.4</v>
      </c>
      <c r="G624" s="3">
        <f t="shared" si="314"/>
        <v>312.80335731415494</v>
      </c>
      <c r="H624" s="3">
        <f t="shared" si="315"/>
        <v>134.69012151470801</v>
      </c>
      <c r="I624">
        <f t="shared" si="300"/>
        <v>1.3469012151470802E-4</v>
      </c>
      <c r="J624" s="4">
        <f t="shared" si="316"/>
        <v>1108.1915631260927</v>
      </c>
      <c r="K624" s="40">
        <f t="shared" si="317"/>
        <v>8.22771225286243</v>
      </c>
      <c r="L624" s="40">
        <f t="shared" si="301"/>
        <v>0</v>
      </c>
      <c r="M624" s="10">
        <f t="shared" si="318"/>
        <v>6.4894824180673512</v>
      </c>
      <c r="N624" s="10">
        <f t="shared" si="297"/>
        <v>17.20418640980624</v>
      </c>
      <c r="O624" s="10">
        <f t="shared" si="298"/>
        <v>-0.14810000000000001</v>
      </c>
      <c r="P624" s="10">
        <f t="shared" si="319"/>
        <v>13.042049062785452</v>
      </c>
      <c r="Q624" s="42">
        <f t="shared" si="320"/>
        <v>0.88858705241391189</v>
      </c>
      <c r="R624" s="4">
        <f t="shared" si="321"/>
        <v>184565.1215196409</v>
      </c>
      <c r="S624">
        <f t="shared" si="302"/>
        <v>1.845651215196409E-4</v>
      </c>
      <c r="T624" s="41">
        <f t="shared" si="303"/>
        <v>5.881282448371493E-4</v>
      </c>
      <c r="U624" s="42">
        <f t="shared" si="322"/>
        <v>0.32945797016863504</v>
      </c>
      <c r="V624" s="42">
        <f t="shared" si="323"/>
        <v>0.99398486763818261</v>
      </c>
      <c r="W624" s="42">
        <f t="shared" si="324"/>
        <v>0.98359581006472419</v>
      </c>
      <c r="X624" s="42">
        <f t="shared" si="325"/>
        <v>1.0389057573458427E-2</v>
      </c>
      <c r="Y624" s="42">
        <f t="shared" si="299"/>
        <v>1.2183929422627044E-2</v>
      </c>
      <c r="Z624" s="10">
        <f t="shared" si="326"/>
        <v>20.716450076293704</v>
      </c>
      <c r="AA624">
        <f t="shared" si="304"/>
        <v>6488613.5202227719</v>
      </c>
      <c r="AB624" s="10">
        <f t="shared" si="305"/>
        <v>6.4886135202227715</v>
      </c>
      <c r="AC624" s="10">
        <f t="shared" si="306"/>
        <v>6.3876135202227715</v>
      </c>
      <c r="AD624" s="3">
        <f t="shared" si="307"/>
        <v>926.41240322302713</v>
      </c>
      <c r="AI624" s="94">
        <f t="shared" si="308"/>
        <v>0.98359581006472419</v>
      </c>
    </row>
    <row r="625" spans="2:35">
      <c r="B625" s="39">
        <f t="shared" si="309"/>
        <v>597</v>
      </c>
      <c r="C625" s="42">
        <f t="shared" si="310"/>
        <v>11.238489208632066</v>
      </c>
      <c r="D625" s="10">
        <f t="shared" si="311"/>
        <v>4.4615107913679566</v>
      </c>
      <c r="E625" s="40">
        <f t="shared" si="312"/>
        <v>37.476978417264085</v>
      </c>
      <c r="F625" s="40">
        <f t="shared" si="313"/>
        <v>46.4</v>
      </c>
      <c r="G625" s="3">
        <f t="shared" si="314"/>
        <v>312.61510791367533</v>
      </c>
      <c r="H625" s="3">
        <f t="shared" si="315"/>
        <v>134.69012151470801</v>
      </c>
      <c r="I625">
        <f t="shared" si="300"/>
        <v>1.3469012151470802E-4</v>
      </c>
      <c r="J625" s="4">
        <f t="shared" si="316"/>
        <v>1110.4068493114194</v>
      </c>
      <c r="K625" s="40">
        <f t="shared" si="317"/>
        <v>8.2441595331856927</v>
      </c>
      <c r="L625" s="40">
        <f t="shared" si="301"/>
        <v>0</v>
      </c>
      <c r="M625" s="10">
        <f t="shared" si="318"/>
        <v>6.4886135202227715</v>
      </c>
      <c r="N625" s="10">
        <f t="shared" si="297"/>
        <v>17.20418640980624</v>
      </c>
      <c r="O625" s="10">
        <f t="shared" si="298"/>
        <v>-0.14810000000000001</v>
      </c>
      <c r="P625" s="10">
        <f t="shared" si="319"/>
        <v>13.042307701141006</v>
      </c>
      <c r="Q625" s="42">
        <f t="shared" si="320"/>
        <v>0.8900304273502595</v>
      </c>
      <c r="R625" s="4">
        <f t="shared" si="321"/>
        <v>183761.51573884196</v>
      </c>
      <c r="S625">
        <f t="shared" si="302"/>
        <v>1.8376151573884196E-4</v>
      </c>
      <c r="T625" s="41">
        <f t="shared" si="303"/>
        <v>5.8893185061794826E-4</v>
      </c>
      <c r="U625" s="42">
        <f t="shared" si="322"/>
        <v>0.32802349366961986</v>
      </c>
      <c r="V625" s="42">
        <f t="shared" si="323"/>
        <v>0.99383497862658987</v>
      </c>
      <c r="W625" s="42">
        <f t="shared" si="324"/>
        <v>0.98346203114457176</v>
      </c>
      <c r="X625" s="42">
        <f t="shared" si="325"/>
        <v>1.0372947482018113E-2</v>
      </c>
      <c r="Y625" s="42">
        <f t="shared" si="299"/>
        <v>1.2198901475038638E-2</v>
      </c>
      <c r="Z625" s="10">
        <f t="shared" si="326"/>
        <v>20.713604574516904</v>
      </c>
      <c r="AA625">
        <f t="shared" si="304"/>
        <v>6487736.1514866045</v>
      </c>
      <c r="AB625" s="10">
        <f t="shared" si="305"/>
        <v>6.4877361514866045</v>
      </c>
      <c r="AC625" s="10">
        <f t="shared" si="306"/>
        <v>6.3867361514866046</v>
      </c>
      <c r="AD625" s="3">
        <f t="shared" si="307"/>
        <v>926.28515612568594</v>
      </c>
      <c r="AI625" s="94">
        <f t="shared" si="308"/>
        <v>0.98346203114457176</v>
      </c>
    </row>
    <row r="626" spans="2:35">
      <c r="B626" s="39">
        <f t="shared" si="309"/>
        <v>598</v>
      </c>
      <c r="C626" s="42">
        <f t="shared" si="310"/>
        <v>11.257314148680026</v>
      </c>
      <c r="D626" s="10">
        <f t="shared" si="311"/>
        <v>4.4426858513199967</v>
      </c>
      <c r="E626" s="40">
        <f t="shared" si="312"/>
        <v>37.514628297360005</v>
      </c>
      <c r="F626" s="40">
        <f t="shared" si="313"/>
        <v>46.4</v>
      </c>
      <c r="G626" s="3">
        <f t="shared" si="314"/>
        <v>312.42685851319573</v>
      </c>
      <c r="H626" s="3">
        <f t="shared" si="315"/>
        <v>134.69012151470801</v>
      </c>
      <c r="I626">
        <f t="shared" si="300"/>
        <v>1.3469012151470802E-4</v>
      </c>
      <c r="J626" s="4">
        <f t="shared" si="316"/>
        <v>1112.6243621217</v>
      </c>
      <c r="K626" s="40">
        <f t="shared" si="317"/>
        <v>8.2606233449733928</v>
      </c>
      <c r="L626" s="40">
        <f t="shared" si="301"/>
        <v>0</v>
      </c>
      <c r="M626" s="10">
        <f t="shared" si="318"/>
        <v>6.4877361514866045</v>
      </c>
      <c r="N626" s="10">
        <f t="shared" si="297"/>
        <v>17.20418640980624</v>
      </c>
      <c r="O626" s="10">
        <f t="shared" si="298"/>
        <v>-0.14810000000000001</v>
      </c>
      <c r="P626" s="10">
        <f t="shared" si="319"/>
        <v>13.042568901314286</v>
      </c>
      <c r="Q626" s="42">
        <f t="shared" si="320"/>
        <v>0.89147377338050837</v>
      </c>
      <c r="R626" s="4">
        <f t="shared" si="321"/>
        <v>182958.04835319612</v>
      </c>
      <c r="S626">
        <f t="shared" si="302"/>
        <v>1.8295804835319611E-4</v>
      </c>
      <c r="T626" s="41">
        <f t="shared" si="303"/>
        <v>5.8973531800359414E-4</v>
      </c>
      <c r="U626" s="42">
        <f t="shared" si="322"/>
        <v>0.32658926421287271</v>
      </c>
      <c r="V626" s="42">
        <f t="shared" si="323"/>
        <v>0.99368372288372886</v>
      </c>
      <c r="W626" s="42">
        <f t="shared" si="324"/>
        <v>0.98332694801272558</v>
      </c>
      <c r="X626" s="42">
        <f t="shared" si="325"/>
        <v>1.0356774871003283E-2</v>
      </c>
      <c r="Y626" s="42">
        <f t="shared" si="299"/>
        <v>1.2213849884934883E-2</v>
      </c>
      <c r="Z626" s="10">
        <f t="shared" si="326"/>
        <v>20.710731597832581</v>
      </c>
      <c r="AA626">
        <f t="shared" si="304"/>
        <v>6486850.311265694</v>
      </c>
      <c r="AB626" s="10">
        <f t="shared" si="305"/>
        <v>6.4868503112656937</v>
      </c>
      <c r="AC626" s="10">
        <f t="shared" si="306"/>
        <v>6.3858503112656937</v>
      </c>
      <c r="AD626" s="3">
        <f t="shared" si="307"/>
        <v>926.15668038661261</v>
      </c>
      <c r="AI626" s="94">
        <f t="shared" si="308"/>
        <v>0.98332694801272558</v>
      </c>
    </row>
    <row r="627" spans="2:35">
      <c r="B627" s="39">
        <f t="shared" si="309"/>
        <v>599</v>
      </c>
      <c r="C627" s="42">
        <f t="shared" si="310"/>
        <v>11.276139088727986</v>
      </c>
      <c r="D627" s="10">
        <f t="shared" si="311"/>
        <v>4.4238609112720368</v>
      </c>
      <c r="E627" s="40">
        <f t="shared" si="312"/>
        <v>37.552278177455925</v>
      </c>
      <c r="F627" s="40">
        <f t="shared" si="313"/>
        <v>46.4</v>
      </c>
      <c r="G627" s="3">
        <f t="shared" si="314"/>
        <v>312.23860911271612</v>
      </c>
      <c r="H627" s="3">
        <f t="shared" si="315"/>
        <v>134.69012151470801</v>
      </c>
      <c r="I627">
        <f t="shared" si="300"/>
        <v>1.3469012151470802E-4</v>
      </c>
      <c r="J627" s="4">
        <f t="shared" si="316"/>
        <v>1114.8441015569342</v>
      </c>
      <c r="K627" s="40">
        <f t="shared" si="317"/>
        <v>8.2771036882255284</v>
      </c>
      <c r="L627" s="40">
        <f t="shared" si="301"/>
        <v>0</v>
      </c>
      <c r="M627" s="10">
        <f t="shared" si="318"/>
        <v>6.4868503112656937</v>
      </c>
      <c r="N627" s="10">
        <f t="shared" si="297"/>
        <v>17.20418640980624</v>
      </c>
      <c r="O627" s="10">
        <f t="shared" si="298"/>
        <v>-0.14810000000000001</v>
      </c>
      <c r="P627" s="10">
        <f t="shared" si="319"/>
        <v>13.042832664668277</v>
      </c>
      <c r="Q627" s="42">
        <f t="shared" si="320"/>
        <v>0.89291709022217536</v>
      </c>
      <c r="R627" s="4">
        <f t="shared" si="321"/>
        <v>182154.72062018589</v>
      </c>
      <c r="S627">
        <f t="shared" si="302"/>
        <v>1.8215472062018588E-4</v>
      </c>
      <c r="T627" s="41">
        <f t="shared" si="303"/>
        <v>5.9053864573660442E-4</v>
      </c>
      <c r="U627" s="42">
        <f t="shared" si="322"/>
        <v>0.32515528404306282</v>
      </c>
      <c r="V627" s="42">
        <f t="shared" si="323"/>
        <v>0.99353110031868486</v>
      </c>
      <c r="W627" s="42">
        <f t="shared" si="324"/>
        <v>0.98319056057786147</v>
      </c>
      <c r="X627" s="42">
        <f t="shared" si="325"/>
        <v>1.0340539740823385E-2</v>
      </c>
      <c r="Y627" s="42">
        <f t="shared" si="299"/>
        <v>1.2228774560094739E-2</v>
      </c>
      <c r="Z627" s="10">
        <f t="shared" si="326"/>
        <v>20.707831144295831</v>
      </c>
      <c r="AA627">
        <f t="shared" si="304"/>
        <v>6485955.9989603572</v>
      </c>
      <c r="AB627" s="10">
        <f t="shared" si="305"/>
        <v>6.4859559989603568</v>
      </c>
      <c r="AC627" s="10">
        <f t="shared" si="306"/>
        <v>6.3849559989603568</v>
      </c>
      <c r="AD627" s="3">
        <f t="shared" si="307"/>
        <v>926.0269759188335</v>
      </c>
      <c r="AI627" s="94">
        <f t="shared" si="308"/>
        <v>0.98319056057786147</v>
      </c>
    </row>
    <row r="628" spans="2:35">
      <c r="B628" s="39">
        <f t="shared" si="309"/>
        <v>600</v>
      </c>
      <c r="C628" s="42">
        <f t="shared" si="310"/>
        <v>11.294964028775945</v>
      </c>
      <c r="D628" s="10">
        <f t="shared" si="311"/>
        <v>4.405035971224077</v>
      </c>
      <c r="E628" s="40">
        <f t="shared" si="312"/>
        <v>37.589928057551845</v>
      </c>
      <c r="F628" s="40">
        <f t="shared" si="313"/>
        <v>46.4</v>
      </c>
      <c r="G628" s="3">
        <f t="shared" si="314"/>
        <v>312.05035971223651</v>
      </c>
      <c r="H628" s="3">
        <f t="shared" si="315"/>
        <v>134.69012151470801</v>
      </c>
      <c r="I628">
        <f t="shared" si="300"/>
        <v>1.3469012151470802E-4</v>
      </c>
      <c r="J628" s="4">
        <f t="shared" si="316"/>
        <v>1117.0660676171224</v>
      </c>
      <c r="K628" s="40">
        <f t="shared" si="317"/>
        <v>8.2936005629421015</v>
      </c>
      <c r="L628" s="40">
        <f t="shared" si="301"/>
        <v>0</v>
      </c>
      <c r="M628" s="10">
        <f t="shared" si="318"/>
        <v>6.4859559989603568</v>
      </c>
      <c r="N628" s="10">
        <f t="shared" si="297"/>
        <v>17.20418640980624</v>
      </c>
      <c r="O628" s="10">
        <f t="shared" si="298"/>
        <v>-0.14810000000000001</v>
      </c>
      <c r="P628" s="10">
        <f t="shared" si="319"/>
        <v>13.043098992580061</v>
      </c>
      <c r="Q628" s="42">
        <f t="shared" si="320"/>
        <v>0.89436037759265907</v>
      </c>
      <c r="R628" s="4">
        <f t="shared" si="321"/>
        <v>181351.5337972937</v>
      </c>
      <c r="S628">
        <f t="shared" si="302"/>
        <v>1.813515337972937E-4</v>
      </c>
      <c r="T628" s="41">
        <f t="shared" si="303"/>
        <v>5.9134183255949661E-4</v>
      </c>
      <c r="U628" s="42">
        <f t="shared" si="322"/>
        <v>0.32372155540485914</v>
      </c>
      <c r="V628" s="42">
        <f t="shared" si="323"/>
        <v>0.99337711084048952</v>
      </c>
      <c r="W628" s="42">
        <f t="shared" si="324"/>
        <v>0.98305286874764997</v>
      </c>
      <c r="X628" s="42">
        <f t="shared" si="325"/>
        <v>1.0324242092839553E-2</v>
      </c>
      <c r="Y628" s="42">
        <f t="shared" si="299"/>
        <v>1.2243675408317152E-2</v>
      </c>
      <c r="Z628" s="10">
        <f t="shared" si="326"/>
        <v>20.704903211942611</v>
      </c>
      <c r="AA628">
        <f t="shared" si="304"/>
        <v>6485053.2139650108</v>
      </c>
      <c r="AB628" s="10">
        <f t="shared" si="305"/>
        <v>6.4850532139650108</v>
      </c>
      <c r="AC628" s="10">
        <f t="shared" si="306"/>
        <v>6.3840532139650108</v>
      </c>
      <c r="AD628" s="3">
        <f t="shared" si="307"/>
        <v>925.89604263451929</v>
      </c>
      <c r="AI628" s="94">
        <f t="shared" si="308"/>
        <v>0.98305286874764997</v>
      </c>
    </row>
    <row r="629" spans="2:35">
      <c r="B629" s="39">
        <f t="shared" si="309"/>
        <v>601</v>
      </c>
      <c r="C629" s="42">
        <f t="shared" si="310"/>
        <v>11.313788968823905</v>
      </c>
      <c r="D629" s="10">
        <f t="shared" si="311"/>
        <v>4.3862110311761171</v>
      </c>
      <c r="E629" s="40">
        <f t="shared" si="312"/>
        <v>37.627577937647764</v>
      </c>
      <c r="F629" s="40">
        <f t="shared" si="313"/>
        <v>46.4</v>
      </c>
      <c r="G629" s="3">
        <f t="shared" si="314"/>
        <v>311.86211031175691</v>
      </c>
      <c r="H629" s="3">
        <f t="shared" si="315"/>
        <v>134.69012151470801</v>
      </c>
      <c r="I629">
        <f t="shared" si="300"/>
        <v>1.3469012151470802E-4</v>
      </c>
      <c r="J629" s="4">
        <f t="shared" si="316"/>
        <v>1119.2902603022644</v>
      </c>
      <c r="K629" s="40">
        <f t="shared" si="317"/>
        <v>8.3101139691231118</v>
      </c>
      <c r="L629" s="40">
        <f t="shared" si="301"/>
        <v>0</v>
      </c>
      <c r="M629" s="10">
        <f t="shared" si="318"/>
        <v>6.4850532139650108</v>
      </c>
      <c r="N629" s="10">
        <f t="shared" si="297"/>
        <v>17.20418640980624</v>
      </c>
      <c r="O629" s="10">
        <f t="shared" si="298"/>
        <v>-0.14810000000000001</v>
      </c>
      <c r="P629" s="10">
        <f t="shared" si="319"/>
        <v>13.043367886440635</v>
      </c>
      <c r="Q629" s="42">
        <f t="shared" si="320"/>
        <v>0.895803635209239</v>
      </c>
      <c r="R629" s="4">
        <f t="shared" si="321"/>
        <v>180548.48914200198</v>
      </c>
      <c r="S629">
        <f t="shared" si="302"/>
        <v>1.8054848914200199E-4</v>
      </c>
      <c r="T629" s="41">
        <f t="shared" si="303"/>
        <v>5.9214487721478829E-4</v>
      </c>
      <c r="U629" s="42">
        <f t="shared" si="322"/>
        <v>0.32228808054293062</v>
      </c>
      <c r="V629" s="42">
        <f t="shared" si="323"/>
        <v>0.99322175435692994</v>
      </c>
      <c r="W629" s="42">
        <f t="shared" si="324"/>
        <v>0.98291387242885264</v>
      </c>
      <c r="X629" s="42">
        <f t="shared" si="325"/>
        <v>1.03078819280773E-2</v>
      </c>
      <c r="Y629" s="42">
        <f t="shared" si="299"/>
        <v>1.2258552337420656E-2</v>
      </c>
      <c r="Z629" s="10">
        <f t="shared" si="326"/>
        <v>20.701947798788641</v>
      </c>
      <c r="AA629">
        <f t="shared" si="304"/>
        <v>6484141.955667831</v>
      </c>
      <c r="AB629" s="10">
        <f t="shared" si="305"/>
        <v>6.4841419556678312</v>
      </c>
      <c r="AC629" s="10">
        <f t="shared" si="306"/>
        <v>6.3831419556678313</v>
      </c>
      <c r="AD629" s="3">
        <f t="shared" si="307"/>
        <v>925.76388044493558</v>
      </c>
      <c r="AI629" s="94">
        <f t="shared" si="308"/>
        <v>0.98291387242885264</v>
      </c>
    </row>
    <row r="630" spans="2:35">
      <c r="B630" s="39">
        <f t="shared" si="309"/>
        <v>602</v>
      </c>
      <c r="C630" s="42">
        <f t="shared" si="310"/>
        <v>11.332613908871865</v>
      </c>
      <c r="D630" s="10">
        <f t="shared" si="311"/>
        <v>4.3673860911281572</v>
      </c>
      <c r="E630" s="40">
        <f t="shared" si="312"/>
        <v>37.665227817743684</v>
      </c>
      <c r="F630" s="40">
        <f t="shared" si="313"/>
        <v>46.4</v>
      </c>
      <c r="G630" s="3">
        <f t="shared" si="314"/>
        <v>311.6738609112773</v>
      </c>
      <c r="H630" s="3">
        <f t="shared" si="315"/>
        <v>134.69012151470801</v>
      </c>
      <c r="I630">
        <f t="shared" si="300"/>
        <v>1.3469012151470802E-4</v>
      </c>
      <c r="J630" s="4">
        <f t="shared" si="316"/>
        <v>1121.5166796123601</v>
      </c>
      <c r="K630" s="40">
        <f t="shared" si="317"/>
        <v>8.3266439067685578</v>
      </c>
      <c r="L630" s="40">
        <f t="shared" si="301"/>
        <v>0</v>
      </c>
      <c r="M630" s="10">
        <f t="shared" si="318"/>
        <v>6.4841419556678312</v>
      </c>
      <c r="N630" s="10">
        <f t="shared" si="297"/>
        <v>17.20418640980624</v>
      </c>
      <c r="O630" s="10">
        <f t="shared" si="298"/>
        <v>-0.14810000000000001</v>
      </c>
      <c r="P630" s="10">
        <f t="shared" si="319"/>
        <v>13.043639347655063</v>
      </c>
      <c r="Q630" s="42">
        <f t="shared" si="320"/>
        <v>0.89724686278907428</v>
      </c>
      <c r="R630" s="4">
        <f t="shared" si="321"/>
        <v>179745.58791179312</v>
      </c>
      <c r="S630">
        <f t="shared" si="302"/>
        <v>1.7974558791179312E-4</v>
      </c>
      <c r="T630" s="41">
        <f t="shared" si="303"/>
        <v>5.9294777844499718E-4</v>
      </c>
      <c r="U630" s="42">
        <f t="shared" si="322"/>
        <v>0.32085486170194633</v>
      </c>
      <c r="V630" s="42">
        <f t="shared" si="323"/>
        <v>0.99306503077489106</v>
      </c>
      <c r="W630" s="42">
        <f t="shared" si="324"/>
        <v>0.98277357152727118</v>
      </c>
      <c r="X630" s="42">
        <f t="shared" si="325"/>
        <v>1.0291459247619872E-2</v>
      </c>
      <c r="Y630" s="42">
        <f t="shared" si="299"/>
        <v>1.2273405255243572E-2</v>
      </c>
      <c r="Z630" s="10">
        <f t="shared" si="326"/>
        <v>20.698964902829253</v>
      </c>
      <c r="AA630">
        <f t="shared" si="304"/>
        <v>6483222.2234507063</v>
      </c>
      <c r="AB630" s="10">
        <f t="shared" si="305"/>
        <v>6.4832222234507064</v>
      </c>
      <c r="AC630" s="10">
        <f t="shared" si="306"/>
        <v>6.3822222234507064</v>
      </c>
      <c r="AD630" s="3">
        <f t="shared" si="307"/>
        <v>925.63048926043598</v>
      </c>
      <c r="AI630" s="94">
        <f t="shared" si="308"/>
        <v>0.98277357152727118</v>
      </c>
    </row>
    <row r="631" spans="2:35">
      <c r="B631" s="39">
        <f t="shared" si="309"/>
        <v>603</v>
      </c>
      <c r="C631" s="42">
        <f t="shared" si="310"/>
        <v>11.351438848919825</v>
      </c>
      <c r="D631" s="10">
        <f t="shared" si="311"/>
        <v>4.3485611510801974</v>
      </c>
      <c r="E631" s="40">
        <f t="shared" si="312"/>
        <v>37.702877697839604</v>
      </c>
      <c r="F631" s="40">
        <f t="shared" si="313"/>
        <v>46.4</v>
      </c>
      <c r="G631" s="3">
        <f t="shared" si="314"/>
        <v>311.4856115107977</v>
      </c>
      <c r="H631" s="3">
        <f t="shared" si="315"/>
        <v>134.69012151470801</v>
      </c>
      <c r="I631">
        <f t="shared" si="300"/>
        <v>1.3469012151470802E-4</v>
      </c>
      <c r="J631" s="4">
        <f t="shared" si="316"/>
        <v>1123.7453255474097</v>
      </c>
      <c r="K631" s="40">
        <f t="shared" si="317"/>
        <v>8.3431903758784411</v>
      </c>
      <c r="L631" s="40">
        <f t="shared" si="301"/>
        <v>0</v>
      </c>
      <c r="M631" s="10">
        <f t="shared" si="318"/>
        <v>6.4832222234507064</v>
      </c>
      <c r="N631" s="10">
        <f t="shared" si="297"/>
        <v>17.20418640980624</v>
      </c>
      <c r="O631" s="10">
        <f t="shared" si="298"/>
        <v>-0.14810000000000001</v>
      </c>
      <c r="P631" s="10">
        <f t="shared" si="319"/>
        <v>13.043913377642475</v>
      </c>
      <c r="Q631" s="42">
        <f t="shared" si="320"/>
        <v>0.89869006004920227</v>
      </c>
      <c r="R631" s="4">
        <f t="shared" si="321"/>
        <v>178942.83136414966</v>
      </c>
      <c r="S631">
        <f t="shared" si="302"/>
        <v>1.7894283136414966E-4</v>
      </c>
      <c r="T631" s="41">
        <f t="shared" si="303"/>
        <v>5.9375053499264056E-4</v>
      </c>
      <c r="U631" s="42">
        <f t="shared" si="322"/>
        <v>0.31942190112657537</v>
      </c>
      <c r="V631" s="42">
        <f t="shared" si="323"/>
        <v>0.99290694000062207</v>
      </c>
      <c r="W631" s="42">
        <f t="shared" si="324"/>
        <v>0.98263196594773838</v>
      </c>
      <c r="X631" s="42">
        <f t="shared" si="325"/>
        <v>1.027497405288369E-2</v>
      </c>
      <c r="Y631" s="42">
        <f t="shared" si="299"/>
        <v>1.228823406964458E-2</v>
      </c>
      <c r="Z631" s="10">
        <f t="shared" si="326"/>
        <v>20.695954522039951</v>
      </c>
      <c r="AA631">
        <f t="shared" si="304"/>
        <v>6482294.0166894151</v>
      </c>
      <c r="AB631" s="10">
        <f t="shared" si="305"/>
        <v>6.4822940166894147</v>
      </c>
      <c r="AC631" s="10">
        <f t="shared" si="306"/>
        <v>6.3812940166894148</v>
      </c>
      <c r="AD631" s="3">
        <f t="shared" si="307"/>
        <v>925.49586899048802</v>
      </c>
      <c r="AI631" s="94">
        <f t="shared" si="308"/>
        <v>0.98263196594773838</v>
      </c>
    </row>
    <row r="632" spans="2:35">
      <c r="B632" s="39">
        <f t="shared" si="309"/>
        <v>604</v>
      </c>
      <c r="C632" s="42">
        <f t="shared" si="310"/>
        <v>11.370263788967785</v>
      </c>
      <c r="D632" s="10">
        <f t="shared" si="311"/>
        <v>4.3297362110322375</v>
      </c>
      <c r="E632" s="40">
        <f t="shared" si="312"/>
        <v>37.740527577935524</v>
      </c>
      <c r="F632" s="40">
        <f t="shared" si="313"/>
        <v>46.4</v>
      </c>
      <c r="G632" s="3">
        <f t="shared" si="314"/>
        <v>311.29736211031809</v>
      </c>
      <c r="H632" s="3">
        <f t="shared" si="315"/>
        <v>134.69012151470801</v>
      </c>
      <c r="I632">
        <f t="shared" si="300"/>
        <v>1.3469012151470802E-4</v>
      </c>
      <c r="J632" s="4">
        <f t="shared" si="316"/>
        <v>1125.9761981074128</v>
      </c>
      <c r="K632" s="40">
        <f t="shared" si="317"/>
        <v>8.3597533764527601</v>
      </c>
      <c r="L632" s="40">
        <f t="shared" si="301"/>
        <v>0</v>
      </c>
      <c r="M632" s="10">
        <f t="shared" si="318"/>
        <v>6.4822940166894147</v>
      </c>
      <c r="N632" s="10">
        <f t="shared" si="297"/>
        <v>17.20418640980624</v>
      </c>
      <c r="O632" s="10">
        <f t="shared" si="298"/>
        <v>-0.14810000000000001</v>
      </c>
      <c r="P632" s="10">
        <f t="shared" si="319"/>
        <v>13.044189977836071</v>
      </c>
      <c r="Q632" s="42">
        <f t="shared" si="320"/>
        <v>0.9001332267065375</v>
      </c>
      <c r="R632" s="4">
        <f t="shared" si="321"/>
        <v>178140.22075655402</v>
      </c>
      <c r="S632">
        <f t="shared" si="302"/>
        <v>1.7814022075655401E-4</v>
      </c>
      <c r="T632" s="41">
        <f t="shared" si="303"/>
        <v>5.9455314560023624E-4</v>
      </c>
      <c r="U632" s="42">
        <f t="shared" si="322"/>
        <v>0.31798920106148676</v>
      </c>
      <c r="V632" s="42">
        <f t="shared" si="323"/>
        <v>0.99274748193950546</v>
      </c>
      <c r="W632" s="42">
        <f t="shared" si="324"/>
        <v>0.98248905559414679</v>
      </c>
      <c r="X632" s="42">
        <f t="shared" si="325"/>
        <v>1.0258426345358673E-2</v>
      </c>
      <c r="Y632" s="42">
        <f t="shared" si="299"/>
        <v>1.2303038688502931E-2</v>
      </c>
      <c r="Z632" s="10">
        <f t="shared" si="326"/>
        <v>20.692916654376276</v>
      </c>
      <c r="AA632">
        <f t="shared" si="304"/>
        <v>6481357.3347535785</v>
      </c>
      <c r="AB632" s="10">
        <f t="shared" si="305"/>
        <v>6.4813573347535787</v>
      </c>
      <c r="AC632" s="10">
        <f t="shared" si="306"/>
        <v>6.3803573347535787</v>
      </c>
      <c r="AD632" s="3">
        <f t="shared" si="307"/>
        <v>925.36001954366623</v>
      </c>
      <c r="AI632" s="94">
        <f t="shared" si="308"/>
        <v>0.98248905559414679</v>
      </c>
    </row>
    <row r="633" spans="2:35">
      <c r="B633" s="39">
        <f t="shared" si="309"/>
        <v>605</v>
      </c>
      <c r="C633" s="42">
        <f t="shared" si="310"/>
        <v>11.389088729015745</v>
      </c>
      <c r="D633" s="10">
        <f t="shared" si="311"/>
        <v>4.3109112709842776</v>
      </c>
      <c r="E633" s="40">
        <f t="shared" si="312"/>
        <v>37.778177458031443</v>
      </c>
      <c r="F633" s="40">
        <f t="shared" si="313"/>
        <v>46.4</v>
      </c>
      <c r="G633" s="3">
        <f t="shared" si="314"/>
        <v>311.10911270983848</v>
      </c>
      <c r="H633" s="3">
        <f t="shared" si="315"/>
        <v>134.69012151470801</v>
      </c>
      <c r="I633">
        <f t="shared" si="300"/>
        <v>1.3469012151470802E-4</v>
      </c>
      <c r="J633" s="4">
        <f t="shared" si="316"/>
        <v>1128.2092972923701</v>
      </c>
      <c r="K633" s="40">
        <f t="shared" si="317"/>
        <v>8.3763329084915181</v>
      </c>
      <c r="L633" s="40">
        <f t="shared" si="301"/>
        <v>0</v>
      </c>
      <c r="M633" s="10">
        <f t="shared" si="318"/>
        <v>6.4813573347535787</v>
      </c>
      <c r="N633" s="10">
        <f t="shared" si="297"/>
        <v>17.20418640980624</v>
      </c>
      <c r="O633" s="10">
        <f t="shared" si="298"/>
        <v>-0.14810000000000001</v>
      </c>
      <c r="P633" s="10">
        <f t="shared" si="319"/>
        <v>13.044469149683138</v>
      </c>
      <c r="Q633" s="42">
        <f t="shared" si="320"/>
        <v>0.90157636247787065</v>
      </c>
      <c r="R633" s="4">
        <f t="shared" si="321"/>
        <v>177337.75734648851</v>
      </c>
      <c r="S633">
        <f t="shared" si="302"/>
        <v>1.7733775734648851E-4</v>
      </c>
      <c r="T633" s="41">
        <f t="shared" si="303"/>
        <v>5.9535560901030171E-4</v>
      </c>
      <c r="U633" s="42">
        <f t="shared" si="322"/>
        <v>0.31655676375134928</v>
      </c>
      <c r="V633" s="42">
        <f t="shared" si="323"/>
        <v>0.99258665649609301</v>
      </c>
      <c r="W633" s="42">
        <f t="shared" si="324"/>
        <v>0.98234484036944059</v>
      </c>
      <c r="X633" s="42">
        <f t="shared" si="325"/>
        <v>1.0241816126652425E-2</v>
      </c>
      <c r="Y633" s="42">
        <f t="shared" si="299"/>
        <v>1.2317819019718719E-2</v>
      </c>
      <c r="Z633" s="10">
        <f t="shared" si="326"/>
        <v>20.689851297773828</v>
      </c>
      <c r="AA633">
        <f t="shared" si="304"/>
        <v>6480412.1770066675</v>
      </c>
      <c r="AB633" s="10">
        <f t="shared" si="305"/>
        <v>6.4804121770066674</v>
      </c>
      <c r="AC633" s="10">
        <f t="shared" si="306"/>
        <v>6.3794121770066674</v>
      </c>
      <c r="AD633" s="3">
        <f t="shared" si="307"/>
        <v>925.22294082765302</v>
      </c>
      <c r="AI633" s="94">
        <f t="shared" si="308"/>
        <v>0.98234484036944059</v>
      </c>
    </row>
    <row r="634" spans="2:35">
      <c r="B634" s="39">
        <f t="shared" si="309"/>
        <v>606</v>
      </c>
      <c r="C634" s="42">
        <f t="shared" si="310"/>
        <v>11.407913669063705</v>
      </c>
      <c r="D634" s="10">
        <f t="shared" si="311"/>
        <v>4.2920863309363178</v>
      </c>
      <c r="E634" s="40">
        <f t="shared" si="312"/>
        <v>37.815827338127363</v>
      </c>
      <c r="F634" s="40">
        <f t="shared" si="313"/>
        <v>46.4</v>
      </c>
      <c r="G634" s="3">
        <f t="shared" si="314"/>
        <v>310.92086330935888</v>
      </c>
      <c r="H634" s="3">
        <f t="shared" si="315"/>
        <v>134.69012151470801</v>
      </c>
      <c r="I634">
        <f t="shared" si="300"/>
        <v>1.3469012151470802E-4</v>
      </c>
      <c r="J634" s="4">
        <f t="shared" si="316"/>
        <v>1130.444623102281</v>
      </c>
      <c r="K634" s="40">
        <f t="shared" si="317"/>
        <v>8.39292897199471</v>
      </c>
      <c r="L634" s="40">
        <f t="shared" si="301"/>
        <v>0</v>
      </c>
      <c r="M634" s="10">
        <f t="shared" si="318"/>
        <v>6.4804121770066674</v>
      </c>
      <c r="N634" s="10">
        <f t="shared" si="297"/>
        <v>17.20418640980624</v>
      </c>
      <c r="O634" s="10">
        <f t="shared" si="298"/>
        <v>-0.14810000000000001</v>
      </c>
      <c r="P634" s="10">
        <f t="shared" si="319"/>
        <v>13.04475089464507</v>
      </c>
      <c r="Q634" s="42">
        <f t="shared" si="320"/>
        <v>0.90301946707986713</v>
      </c>
      <c r="R634" s="4">
        <f t="shared" si="321"/>
        <v>176535.44239143567</v>
      </c>
      <c r="S634">
        <f t="shared" si="302"/>
        <v>1.7653544239143568E-4</v>
      </c>
      <c r="T634" s="41">
        <f t="shared" si="303"/>
        <v>5.9615792396535458E-4</v>
      </c>
      <c r="U634" s="42">
        <f t="shared" si="322"/>
        <v>0.31512459144083227</v>
      </c>
      <c r="V634" s="42">
        <f t="shared" si="323"/>
        <v>0.992424463573641</v>
      </c>
      <c r="W634" s="42">
        <f t="shared" si="324"/>
        <v>0.98219932017561784</v>
      </c>
      <c r="X634" s="42">
        <f t="shared" si="325"/>
        <v>1.0225143398023162E-2</v>
      </c>
      <c r="Y634" s="42">
        <f t="shared" si="299"/>
        <v>1.2332574971212479E-2</v>
      </c>
      <c r="Z634" s="10">
        <f t="shared" si="326"/>
        <v>20.686758450147146</v>
      </c>
      <c r="AA634">
        <f t="shared" si="304"/>
        <v>6479458.5428056614</v>
      </c>
      <c r="AB634" s="10">
        <f t="shared" si="305"/>
        <v>6.479458542805661</v>
      </c>
      <c r="AC634" s="10">
        <f t="shared" si="306"/>
        <v>6.378458542805661</v>
      </c>
      <c r="AD634" s="3">
        <f t="shared" si="307"/>
        <v>925.0846327491895</v>
      </c>
      <c r="AI634" s="94">
        <f t="shared" si="308"/>
        <v>0.98219932017561784</v>
      </c>
    </row>
    <row r="635" spans="2:35">
      <c r="B635" s="39">
        <f t="shared" si="309"/>
        <v>607</v>
      </c>
      <c r="C635" s="42">
        <f t="shared" si="310"/>
        <v>11.426738609111665</v>
      </c>
      <c r="D635" s="10">
        <f t="shared" si="311"/>
        <v>4.2732613908883579</v>
      </c>
      <c r="E635" s="40">
        <f t="shared" si="312"/>
        <v>37.853477218223283</v>
      </c>
      <c r="F635" s="40">
        <f t="shared" si="313"/>
        <v>46.4</v>
      </c>
      <c r="G635" s="3">
        <f t="shared" si="314"/>
        <v>310.73261390887927</v>
      </c>
      <c r="H635" s="3">
        <f t="shared" si="315"/>
        <v>134.69012151470801</v>
      </c>
      <c r="I635">
        <f t="shared" si="300"/>
        <v>1.3469012151470802E-4</v>
      </c>
      <c r="J635" s="4">
        <f t="shared" si="316"/>
        <v>1132.6821755371457</v>
      </c>
      <c r="K635" s="40">
        <f t="shared" si="317"/>
        <v>8.409541566962341</v>
      </c>
      <c r="L635" s="40">
        <f t="shared" si="301"/>
        <v>0</v>
      </c>
      <c r="M635" s="10">
        <f t="shared" si="318"/>
        <v>6.479458542805661</v>
      </c>
      <c r="N635" s="10">
        <f t="shared" si="297"/>
        <v>17.20418640980624</v>
      </c>
      <c r="O635" s="10">
        <f t="shared" si="298"/>
        <v>-0.14810000000000001</v>
      </c>
      <c r="P635" s="10">
        <f t="shared" si="319"/>
        <v>13.045035214197501</v>
      </c>
      <c r="Q635" s="42">
        <f t="shared" si="320"/>
        <v>0.9044625402290658</v>
      </c>
      <c r="R635" s="4">
        <f t="shared" si="321"/>
        <v>175733.27714887797</v>
      </c>
      <c r="S635">
        <f t="shared" si="302"/>
        <v>1.7573327714887798E-4</v>
      </c>
      <c r="T635" s="41">
        <f t="shared" si="303"/>
        <v>5.9696008920791222E-4</v>
      </c>
      <c r="U635" s="42">
        <f t="shared" si="322"/>
        <v>0.31369268637460462</v>
      </c>
      <c r="V635" s="42">
        <f t="shared" si="323"/>
        <v>0.99226090307533865</v>
      </c>
      <c r="W635" s="42">
        <f t="shared" si="324"/>
        <v>0.98205249491367574</v>
      </c>
      <c r="X635" s="42">
        <f t="shared" si="325"/>
        <v>1.0208408161662907E-2</v>
      </c>
      <c r="Y635" s="42">
        <f t="shared" si="299"/>
        <v>1.2347306450926635E-2</v>
      </c>
      <c r="Z635" s="10">
        <f t="shared" si="326"/>
        <v>20.683638109391687</v>
      </c>
      <c r="AA635">
        <f t="shared" si="304"/>
        <v>6478496.4315016558</v>
      </c>
      <c r="AB635" s="10">
        <f t="shared" si="305"/>
        <v>6.4784964315016556</v>
      </c>
      <c r="AC635" s="10">
        <f t="shared" si="306"/>
        <v>6.3774964315016556</v>
      </c>
      <c r="AD635" s="3">
        <f t="shared" si="307"/>
        <v>924.9450952141633</v>
      </c>
      <c r="AI635" s="94">
        <f t="shared" si="308"/>
        <v>0.98205249491367574</v>
      </c>
    </row>
    <row r="636" spans="2:35">
      <c r="B636" s="39">
        <f t="shared" si="309"/>
        <v>608</v>
      </c>
      <c r="C636" s="42">
        <f t="shared" si="310"/>
        <v>11.445563549159624</v>
      </c>
      <c r="D636" s="10">
        <f t="shared" si="311"/>
        <v>4.254436450840398</v>
      </c>
      <c r="E636" s="40">
        <f t="shared" si="312"/>
        <v>37.891127098319203</v>
      </c>
      <c r="F636" s="40">
        <f t="shared" si="313"/>
        <v>46.4</v>
      </c>
      <c r="G636" s="3">
        <f t="shared" si="314"/>
        <v>310.54436450839967</v>
      </c>
      <c r="H636" s="3">
        <f t="shared" si="315"/>
        <v>134.69012151470801</v>
      </c>
      <c r="I636">
        <f t="shared" si="300"/>
        <v>1.3469012151470802E-4</v>
      </c>
      <c r="J636" s="4">
        <f t="shared" si="316"/>
        <v>1134.9219545969643</v>
      </c>
      <c r="K636" s="40">
        <f t="shared" si="317"/>
        <v>8.4261706933944076</v>
      </c>
      <c r="L636" s="40">
        <f t="shared" si="301"/>
        <v>0</v>
      </c>
      <c r="M636" s="10">
        <f t="shared" si="318"/>
        <v>6.4784964315016556</v>
      </c>
      <c r="N636" s="10">
        <f t="shared" si="297"/>
        <v>17.20418640980624</v>
      </c>
      <c r="O636" s="10">
        <f t="shared" si="298"/>
        <v>-0.14810000000000001</v>
      </c>
      <c r="P636" s="10">
        <f t="shared" si="319"/>
        <v>13.045322109830144</v>
      </c>
      <c r="Q636" s="42">
        <f t="shared" si="320"/>
        <v>0.90590558164187807</v>
      </c>
      <c r="R636" s="4">
        <f t="shared" si="321"/>
        <v>174931.26287629775</v>
      </c>
      <c r="S636">
        <f t="shared" si="302"/>
        <v>1.7493126287629777E-4</v>
      </c>
      <c r="T636" s="41">
        <f t="shared" si="303"/>
        <v>5.9776210348049246E-4</v>
      </c>
      <c r="U636" s="42">
        <f t="shared" si="322"/>
        <v>0.31226105079733535</v>
      </c>
      <c r="V636" s="42">
        <f t="shared" si="323"/>
        <v>0.99209597490292412</v>
      </c>
      <c r="W636" s="42">
        <f t="shared" si="324"/>
        <v>0.98190436448370699</v>
      </c>
      <c r="X636" s="42">
        <f t="shared" si="325"/>
        <v>1.0191610419217123E-2</v>
      </c>
      <c r="Y636" s="42">
        <f t="shared" si="299"/>
        <v>1.2362013366824815E-2</v>
      </c>
      <c r="Z636" s="10">
        <f t="shared" si="326"/>
        <v>20.680490273382212</v>
      </c>
      <c r="AA636">
        <f t="shared" si="304"/>
        <v>6477525.8424393637</v>
      </c>
      <c r="AB636" s="10">
        <f t="shared" si="305"/>
        <v>6.4775258424393636</v>
      </c>
      <c r="AC636" s="10">
        <f t="shared" si="306"/>
        <v>6.3765258424393636</v>
      </c>
      <c r="AD636" s="3">
        <f t="shared" si="307"/>
        <v>924.80432812753645</v>
      </c>
      <c r="AI636" s="94">
        <f t="shared" si="308"/>
        <v>0.98190436448370699</v>
      </c>
    </row>
    <row r="637" spans="2:35">
      <c r="B637" s="39">
        <f t="shared" si="309"/>
        <v>609</v>
      </c>
      <c r="C637" s="42">
        <f t="shared" si="310"/>
        <v>11.464388489207584</v>
      </c>
      <c r="D637" s="10">
        <f t="shared" si="311"/>
        <v>4.2356115107924381</v>
      </c>
      <c r="E637" s="40">
        <f t="shared" si="312"/>
        <v>37.928776978415122</v>
      </c>
      <c r="F637" s="40">
        <f t="shared" si="313"/>
        <v>46.4</v>
      </c>
      <c r="G637" s="3">
        <f t="shared" si="314"/>
        <v>310.35611510792006</v>
      </c>
      <c r="H637" s="3">
        <f t="shared" si="315"/>
        <v>134.69012151470801</v>
      </c>
      <c r="I637">
        <f t="shared" si="300"/>
        <v>1.3469012151470802E-4</v>
      </c>
      <c r="J637" s="4">
        <f t="shared" si="316"/>
        <v>1137.1639602817365</v>
      </c>
      <c r="K637" s="40">
        <f t="shared" si="317"/>
        <v>8.4428163512909116</v>
      </c>
      <c r="L637" s="40">
        <f t="shared" si="301"/>
        <v>0</v>
      </c>
      <c r="M637" s="10">
        <f t="shared" si="318"/>
        <v>6.4775258424393636</v>
      </c>
      <c r="N637" s="10">
        <f t="shared" si="297"/>
        <v>17.20418640980624</v>
      </c>
      <c r="O637" s="10">
        <f t="shared" si="298"/>
        <v>-0.14810000000000001</v>
      </c>
      <c r="P637" s="10">
        <f t="shared" si="319"/>
        <v>13.045611583046954</v>
      </c>
      <c r="Q637" s="42">
        <f t="shared" si="320"/>
        <v>0.90734859103458632</v>
      </c>
      <c r="R637" s="4">
        <f t="shared" si="321"/>
        <v>174129.40083117757</v>
      </c>
      <c r="S637">
        <f t="shared" si="302"/>
        <v>1.7412940083117757E-4</v>
      </c>
      <c r="T637" s="41">
        <f t="shared" si="303"/>
        <v>5.9856396552561268E-4</v>
      </c>
      <c r="U637" s="42">
        <f t="shared" si="322"/>
        <v>0.31082968695369351</v>
      </c>
      <c r="V637" s="42">
        <f t="shared" si="323"/>
        <v>0.99192967895756268</v>
      </c>
      <c r="W637" s="42">
        <f t="shared" si="324"/>
        <v>0.98175492878482107</v>
      </c>
      <c r="X637" s="42">
        <f t="shared" si="325"/>
        <v>1.0174750172741609E-2</v>
      </c>
      <c r="Y637" s="42">
        <f t="shared" si="299"/>
        <v>1.2376695626892541E-2</v>
      </c>
      <c r="Z637" s="10">
        <f t="shared" si="326"/>
        <v>20.677314939973513</v>
      </c>
      <c r="AA637">
        <f t="shared" si="304"/>
        <v>6476546.774957343</v>
      </c>
      <c r="AB637" s="10">
        <f t="shared" si="305"/>
        <v>6.4765467749573427</v>
      </c>
      <c r="AC637" s="10">
        <f t="shared" si="306"/>
        <v>6.3755467749573427</v>
      </c>
      <c r="AD637" s="3">
        <f t="shared" si="307"/>
        <v>924.66233139337828</v>
      </c>
      <c r="AI637" s="94">
        <f t="shared" si="308"/>
        <v>0.98175492878482107</v>
      </c>
    </row>
    <row r="638" spans="2:35">
      <c r="B638" s="39">
        <f t="shared" si="309"/>
        <v>610</v>
      </c>
      <c r="C638" s="42">
        <f t="shared" si="310"/>
        <v>11.483213429255544</v>
      </c>
      <c r="D638" s="10">
        <f t="shared" si="311"/>
        <v>4.2167865707444783</v>
      </c>
      <c r="E638" s="40">
        <f t="shared" si="312"/>
        <v>37.966426858511042</v>
      </c>
      <c r="F638" s="40">
        <f t="shared" si="313"/>
        <v>46.4</v>
      </c>
      <c r="G638" s="3">
        <f t="shared" si="314"/>
        <v>310.16786570744046</v>
      </c>
      <c r="H638" s="3">
        <f t="shared" si="315"/>
        <v>134.69012151470801</v>
      </c>
      <c r="I638">
        <f t="shared" si="300"/>
        <v>1.3469012151470802E-4</v>
      </c>
      <c r="J638" s="4">
        <f t="shared" si="316"/>
        <v>1139.4081925914627</v>
      </c>
      <c r="K638" s="40">
        <f t="shared" si="317"/>
        <v>8.4594785406518511</v>
      </c>
      <c r="L638" s="40">
        <f t="shared" si="301"/>
        <v>0</v>
      </c>
      <c r="M638" s="10">
        <f t="shared" si="318"/>
        <v>6.4765467749573427</v>
      </c>
      <c r="N638" s="10">
        <f t="shared" si="297"/>
        <v>17.20418640980624</v>
      </c>
      <c r="O638" s="10">
        <f t="shared" si="298"/>
        <v>-0.14810000000000001</v>
      </c>
      <c r="P638" s="10">
        <f t="shared" si="319"/>
        <v>13.0459036353661</v>
      </c>
      <c r="Q638" s="42">
        <f t="shared" si="320"/>
        <v>0.90879156812334294</v>
      </c>
      <c r="R638" s="4">
        <f t="shared" si="321"/>
        <v>173327.69227099975</v>
      </c>
      <c r="S638">
        <f t="shared" si="302"/>
        <v>1.7332769227099975E-4</v>
      </c>
      <c r="T638" s="41">
        <f t="shared" si="303"/>
        <v>5.9936567408579047E-4</v>
      </c>
      <c r="U638" s="42">
        <f t="shared" si="322"/>
        <v>0.3093985970883481</v>
      </c>
      <c r="V638" s="42">
        <f t="shared" si="323"/>
        <v>0.99176201513950224</v>
      </c>
      <c r="W638" s="42">
        <f t="shared" si="324"/>
        <v>0.98160418771517943</v>
      </c>
      <c r="X638" s="42">
        <f t="shared" si="325"/>
        <v>1.0157827424322807E-2</v>
      </c>
      <c r="Y638" s="42">
        <f t="shared" si="299"/>
        <v>1.2391353139137383E-2</v>
      </c>
      <c r="Z638" s="10">
        <f t="shared" si="326"/>
        <v>20.674112107000209</v>
      </c>
      <c r="AA638">
        <f t="shared" si="304"/>
        <v>6475559.2283879276</v>
      </c>
      <c r="AB638" s="10">
        <f t="shared" si="305"/>
        <v>6.4755592283879277</v>
      </c>
      <c r="AC638" s="10">
        <f t="shared" si="306"/>
        <v>6.3745592283879278</v>
      </c>
      <c r="AD638" s="3">
        <f t="shared" si="307"/>
        <v>924.51910491485535</v>
      </c>
      <c r="AI638" s="94">
        <f t="shared" si="308"/>
        <v>0.98160418771517943</v>
      </c>
    </row>
    <row r="639" spans="2:35">
      <c r="B639" s="39">
        <f t="shared" si="309"/>
        <v>611</v>
      </c>
      <c r="C639" s="42">
        <f t="shared" si="310"/>
        <v>11.502038369303504</v>
      </c>
      <c r="D639" s="10">
        <f t="shared" si="311"/>
        <v>4.1979616306965184</v>
      </c>
      <c r="E639" s="40">
        <f t="shared" si="312"/>
        <v>38.004076738606962</v>
      </c>
      <c r="F639" s="40">
        <f t="shared" si="313"/>
        <v>46.4</v>
      </c>
      <c r="G639" s="3">
        <f t="shared" si="314"/>
        <v>309.97961630696085</v>
      </c>
      <c r="H639" s="3">
        <f t="shared" si="315"/>
        <v>134.69012151470801</v>
      </c>
      <c r="I639">
        <f t="shared" si="300"/>
        <v>1.3469012151470802E-4</v>
      </c>
      <c r="J639" s="4">
        <f t="shared" si="316"/>
        <v>1141.6546515261427</v>
      </c>
      <c r="K639" s="40">
        <f t="shared" si="317"/>
        <v>8.4761572614772298</v>
      </c>
      <c r="L639" s="40">
        <f t="shared" si="301"/>
        <v>0</v>
      </c>
      <c r="M639" s="10">
        <f t="shared" si="318"/>
        <v>6.4755592283879277</v>
      </c>
      <c r="N639" s="10">
        <f t="shared" si="297"/>
        <v>17.20418640980624</v>
      </c>
      <c r="O639" s="10">
        <f t="shared" si="298"/>
        <v>-0.14810000000000001</v>
      </c>
      <c r="P639" s="10">
        <f t="shared" si="319"/>
        <v>13.046198268319994</v>
      </c>
      <c r="Q639" s="42">
        <f t="shared" si="320"/>
        <v>0.9102345126241691</v>
      </c>
      <c r="R639" s="4">
        <f t="shared" si="321"/>
        <v>172526.13845324673</v>
      </c>
      <c r="S639">
        <f t="shared" si="302"/>
        <v>1.7252613845324675E-4</v>
      </c>
      <c r="T639" s="41">
        <f t="shared" si="303"/>
        <v>6.0016722790354345E-4</v>
      </c>
      <c r="U639" s="42">
        <f t="shared" si="322"/>
        <v>0.30796778344596804</v>
      </c>
      <c r="V639" s="42">
        <f t="shared" si="323"/>
        <v>0.99159298334818458</v>
      </c>
      <c r="W639" s="42">
        <f t="shared" si="324"/>
        <v>0.98145214117198587</v>
      </c>
      <c r="X639" s="42">
        <f t="shared" si="325"/>
        <v>1.0140842176198706E-2</v>
      </c>
      <c r="Y639" s="42">
        <f t="shared" si="299"/>
        <v>1.2405985811589275E-2</v>
      </c>
      <c r="Z639" s="10">
        <f t="shared" si="326"/>
        <v>20.670881772276836</v>
      </c>
      <c r="AA639">
        <f t="shared" si="304"/>
        <v>6474563.2020572647</v>
      </c>
      <c r="AB639" s="10">
        <f t="shared" si="305"/>
        <v>6.474563202057265</v>
      </c>
      <c r="AC639" s="10">
        <f t="shared" si="306"/>
        <v>6.373563202057265</v>
      </c>
      <c r="AD639" s="3">
        <f t="shared" si="307"/>
        <v>924.3746485942371</v>
      </c>
      <c r="AI639" s="94">
        <f t="shared" si="308"/>
        <v>0.98145214117198587</v>
      </c>
    </row>
    <row r="640" spans="2:35">
      <c r="B640" s="39">
        <f t="shared" si="309"/>
        <v>612</v>
      </c>
      <c r="C640" s="42">
        <f t="shared" si="310"/>
        <v>11.520863309351464</v>
      </c>
      <c r="D640" s="10">
        <f t="shared" si="311"/>
        <v>4.1791366906485585</v>
      </c>
      <c r="E640" s="40">
        <f t="shared" si="312"/>
        <v>38.041726618702882</v>
      </c>
      <c r="F640" s="40">
        <f t="shared" si="313"/>
        <v>46.4</v>
      </c>
      <c r="G640" s="3">
        <f t="shared" si="314"/>
        <v>309.79136690648124</v>
      </c>
      <c r="H640" s="3">
        <f t="shared" si="315"/>
        <v>134.69012151470801</v>
      </c>
      <c r="I640">
        <f t="shared" si="300"/>
        <v>1.3469012151470802E-4</v>
      </c>
      <c r="J640" s="4">
        <f t="shared" si="316"/>
        <v>1143.9033370857765</v>
      </c>
      <c r="K640" s="40">
        <f t="shared" si="317"/>
        <v>8.4928525137670441</v>
      </c>
      <c r="L640" s="40">
        <f t="shared" si="301"/>
        <v>0</v>
      </c>
      <c r="M640" s="10">
        <f t="shared" si="318"/>
        <v>6.474563202057265</v>
      </c>
      <c r="N640" s="10">
        <f t="shared" si="297"/>
        <v>17.20418640980624</v>
      </c>
      <c r="O640" s="10">
        <f t="shared" si="298"/>
        <v>-0.14810000000000001</v>
      </c>
      <c r="P640" s="10">
        <f t="shared" si="319"/>
        <v>13.046495483455317</v>
      </c>
      <c r="Q640" s="42">
        <f t="shared" si="320"/>
        <v>0.91167742425295339</v>
      </c>
      <c r="R640" s="4">
        <f t="shared" si="321"/>
        <v>171724.74063540107</v>
      </c>
      <c r="S640">
        <f t="shared" si="302"/>
        <v>1.7172474063540107E-4</v>
      </c>
      <c r="T640" s="41">
        <f t="shared" si="303"/>
        <v>6.0096862572138921E-4</v>
      </c>
      <c r="U640" s="42">
        <f t="shared" si="322"/>
        <v>0.3065372482712227</v>
      </c>
      <c r="V640" s="42">
        <f t="shared" si="323"/>
        <v>0.99142258348185786</v>
      </c>
      <c r="W640" s="42">
        <f t="shared" si="324"/>
        <v>0.98129878905149104</v>
      </c>
      <c r="X640" s="42">
        <f t="shared" si="325"/>
        <v>1.0123794430366817E-2</v>
      </c>
      <c r="Y640" s="42">
        <f t="shared" si="299"/>
        <v>1.2420593552300272E-2</v>
      </c>
      <c r="Z640" s="10">
        <f t="shared" si="326"/>
        <v>20.667623933596985</v>
      </c>
      <c r="AA640">
        <f t="shared" si="304"/>
        <v>6473558.695285039</v>
      </c>
      <c r="AB640" s="10">
        <f t="shared" si="305"/>
        <v>6.473558695285039</v>
      </c>
      <c r="AC640" s="10">
        <f t="shared" si="306"/>
        <v>6.372558695285039</v>
      </c>
      <c r="AD640" s="3">
        <f t="shared" si="307"/>
        <v>924.22896233285553</v>
      </c>
      <c r="AI640" s="94">
        <f t="shared" si="308"/>
        <v>0.98129878905149104</v>
      </c>
    </row>
    <row r="641" spans="2:35">
      <c r="B641" s="39">
        <f t="shared" si="309"/>
        <v>613</v>
      </c>
      <c r="C641" s="42">
        <f t="shared" si="310"/>
        <v>11.539688249399424</v>
      </c>
      <c r="D641" s="10">
        <f t="shared" si="311"/>
        <v>4.1603117506005987</v>
      </c>
      <c r="E641" s="40">
        <f t="shared" si="312"/>
        <v>38.079376498798801</v>
      </c>
      <c r="F641" s="40">
        <f t="shared" si="313"/>
        <v>46.4</v>
      </c>
      <c r="G641" s="3">
        <f t="shared" si="314"/>
        <v>309.60311750600164</v>
      </c>
      <c r="H641" s="3">
        <f t="shared" si="315"/>
        <v>134.69012151470801</v>
      </c>
      <c r="I641">
        <f t="shared" si="300"/>
        <v>1.3469012151470802E-4</v>
      </c>
      <c r="J641" s="4">
        <f t="shared" si="316"/>
        <v>1146.1542492703641</v>
      </c>
      <c r="K641" s="40">
        <f t="shared" si="317"/>
        <v>8.509564297521294</v>
      </c>
      <c r="L641" s="40">
        <f t="shared" si="301"/>
        <v>0</v>
      </c>
      <c r="M641" s="10">
        <f t="shared" si="318"/>
        <v>6.473558695285039</v>
      </c>
      <c r="N641" s="10">
        <f t="shared" si="297"/>
        <v>17.20418640980624</v>
      </c>
      <c r="O641" s="10">
        <f t="shared" si="298"/>
        <v>-0.14810000000000001</v>
      </c>
      <c r="P641" s="10">
        <f t="shared" si="319"/>
        <v>13.046795282333111</v>
      </c>
      <c r="Q641" s="42">
        <f t="shared" si="320"/>
        <v>0.91312030272545086</v>
      </c>
      <c r="R641" s="4">
        <f t="shared" si="321"/>
        <v>170923.5000749451</v>
      </c>
      <c r="S641">
        <f t="shared" si="302"/>
        <v>1.7092350007494509E-4</v>
      </c>
      <c r="T641" s="41">
        <f t="shared" si="303"/>
        <v>6.0176986628184513E-4</v>
      </c>
      <c r="U641" s="42">
        <f t="shared" si="322"/>
        <v>0.30510699380878076</v>
      </c>
      <c r="V641" s="42">
        <f t="shared" si="323"/>
        <v>0.99125081543861571</v>
      </c>
      <c r="W641" s="42">
        <f t="shared" si="324"/>
        <v>0.98114413124895106</v>
      </c>
      <c r="X641" s="42">
        <f t="shared" si="325"/>
        <v>1.010668418966465E-2</v>
      </c>
      <c r="Y641" s="42">
        <f t="shared" si="299"/>
        <v>1.2435176269345869E-2</v>
      </c>
      <c r="Z641" s="10">
        <f t="shared" si="326"/>
        <v>20.66433858873506</v>
      </c>
      <c r="AA641">
        <f t="shared" si="304"/>
        <v>6472545.7073850194</v>
      </c>
      <c r="AB641" s="10">
        <f t="shared" si="305"/>
        <v>6.4725457073850192</v>
      </c>
      <c r="AC641" s="10">
        <f t="shared" si="306"/>
        <v>6.3715457073850192</v>
      </c>
      <c r="AD641" s="3">
        <f t="shared" si="307"/>
        <v>924.08204603118486</v>
      </c>
      <c r="AI641" s="94">
        <f t="shared" si="308"/>
        <v>0.98114413124895106</v>
      </c>
    </row>
    <row r="642" spans="2:35">
      <c r="B642" s="39">
        <f t="shared" si="309"/>
        <v>614</v>
      </c>
      <c r="C642" s="42">
        <f t="shared" si="310"/>
        <v>11.558513189447384</v>
      </c>
      <c r="D642" s="10">
        <f t="shared" si="311"/>
        <v>4.1414868105526388</v>
      </c>
      <c r="E642" s="40">
        <f t="shared" si="312"/>
        <v>38.117026378894721</v>
      </c>
      <c r="F642" s="40">
        <f t="shared" si="313"/>
        <v>46.4</v>
      </c>
      <c r="G642" s="3">
        <f t="shared" si="314"/>
        <v>309.41486810552203</v>
      </c>
      <c r="H642" s="3">
        <f t="shared" si="315"/>
        <v>134.69012151470801</v>
      </c>
      <c r="I642">
        <f t="shared" si="300"/>
        <v>1.3469012151470802E-4</v>
      </c>
      <c r="J642" s="4">
        <f t="shared" si="316"/>
        <v>1148.4073880799051</v>
      </c>
      <c r="K642" s="40">
        <f t="shared" si="317"/>
        <v>8.5262926127399794</v>
      </c>
      <c r="L642" s="40">
        <f t="shared" si="301"/>
        <v>0</v>
      </c>
      <c r="M642" s="10">
        <f t="shared" si="318"/>
        <v>6.4725457073850192</v>
      </c>
      <c r="N642" s="10">
        <f t="shared" si="297"/>
        <v>17.20418640980624</v>
      </c>
      <c r="O642" s="10">
        <f t="shared" si="298"/>
        <v>-0.14810000000000001</v>
      </c>
      <c r="P642" s="10">
        <f t="shared" si="319"/>
        <v>13.04709766652865</v>
      </c>
      <c r="Q642" s="42">
        <f t="shared" si="320"/>
        <v>0.91456314775728154</v>
      </c>
      <c r="R642" s="4">
        <f t="shared" si="321"/>
        <v>170122.41802936135</v>
      </c>
      <c r="S642">
        <f t="shared" si="302"/>
        <v>1.7012241802936135E-4</v>
      </c>
      <c r="T642" s="41">
        <f t="shared" si="303"/>
        <v>6.0257094832742893E-4</v>
      </c>
      <c r="U642" s="42">
        <f t="shared" si="322"/>
        <v>0.30367702230331151</v>
      </c>
      <c r="V642" s="42">
        <f t="shared" si="323"/>
        <v>0.99107767911492939</v>
      </c>
      <c r="W642" s="42">
        <f t="shared" si="324"/>
        <v>0.98098816765871155</v>
      </c>
      <c r="X642" s="42">
        <f t="shared" si="325"/>
        <v>1.0089511456217837E-2</v>
      </c>
      <c r="Y642" s="42">
        <f t="shared" si="299"/>
        <v>1.2449733870824072E-2</v>
      </c>
      <c r="Z642" s="10">
        <f t="shared" si="326"/>
        <v>20.661025735444277</v>
      </c>
      <c r="AA642">
        <f t="shared" si="304"/>
        <v>6471524.2376644453</v>
      </c>
      <c r="AB642" s="10">
        <f t="shared" si="305"/>
        <v>6.4715242376644451</v>
      </c>
      <c r="AC642" s="10">
        <f t="shared" si="306"/>
        <v>6.3705242376644451</v>
      </c>
      <c r="AD642" s="3">
        <f t="shared" si="307"/>
        <v>923.93389958875207</v>
      </c>
      <c r="AI642" s="94">
        <f t="shared" si="308"/>
        <v>0.98098816765871155</v>
      </c>
    </row>
    <row r="643" spans="2:35">
      <c r="B643" s="39">
        <f t="shared" si="309"/>
        <v>615</v>
      </c>
      <c r="C643" s="42">
        <f t="shared" si="310"/>
        <v>11.577338129495343</v>
      </c>
      <c r="D643" s="10">
        <f t="shared" si="311"/>
        <v>4.1226618705046789</v>
      </c>
      <c r="E643" s="40">
        <f t="shared" si="312"/>
        <v>38.154676258990641</v>
      </c>
      <c r="F643" s="40">
        <f t="shared" si="313"/>
        <v>46.4</v>
      </c>
      <c r="G643" s="3">
        <f t="shared" si="314"/>
        <v>309.22661870504243</v>
      </c>
      <c r="H643" s="3">
        <f t="shared" si="315"/>
        <v>134.69012151470801</v>
      </c>
      <c r="I643">
        <f t="shared" si="300"/>
        <v>1.3469012151470802E-4</v>
      </c>
      <c r="J643" s="4">
        <f t="shared" si="316"/>
        <v>1150.6627535144003</v>
      </c>
      <c r="K643" s="40">
        <f t="shared" si="317"/>
        <v>8.543037459423104</v>
      </c>
      <c r="L643" s="40">
        <f t="shared" si="301"/>
        <v>0</v>
      </c>
      <c r="M643" s="10">
        <f t="shared" si="318"/>
        <v>6.4715242376644451</v>
      </c>
      <c r="N643" s="10">
        <f t="shared" si="297"/>
        <v>17.20418640980624</v>
      </c>
      <c r="O643" s="10">
        <f t="shared" si="298"/>
        <v>-0.14810000000000001</v>
      </c>
      <c r="P643" s="10">
        <f t="shared" si="319"/>
        <v>13.047402637631654</v>
      </c>
      <c r="Q643" s="42">
        <f t="shared" si="320"/>
        <v>0.91600595906392923</v>
      </c>
      <c r="R643" s="4">
        <f t="shared" si="321"/>
        <v>169321.49575613215</v>
      </c>
      <c r="S643">
        <f t="shared" si="302"/>
        <v>1.6932149575613214E-4</v>
      </c>
      <c r="T643" s="41">
        <f t="shared" si="303"/>
        <v>6.0337187060065809E-4</v>
      </c>
      <c r="U643" s="42">
        <f t="shared" si="322"/>
        <v>0.30224733599948372</v>
      </c>
      <c r="V643" s="42">
        <f t="shared" si="323"/>
        <v>0.99090317440718634</v>
      </c>
      <c r="W643" s="42">
        <f t="shared" si="324"/>
        <v>0.98083089817411129</v>
      </c>
      <c r="X643" s="42">
        <f t="shared" si="325"/>
        <v>1.007227623307505E-2</v>
      </c>
      <c r="Y643" s="42">
        <f t="shared" si="299"/>
        <v>1.2464266264856831E-2</v>
      </c>
      <c r="Z643" s="10">
        <f t="shared" si="326"/>
        <v>20.657685371458609</v>
      </c>
      <c r="AA643">
        <f t="shared" si="304"/>
        <v>6470494.2854246199</v>
      </c>
      <c r="AB643" s="10">
        <f t="shared" si="305"/>
        <v>6.4704942854246204</v>
      </c>
      <c r="AC643" s="10">
        <f t="shared" si="306"/>
        <v>6.3694942854246204</v>
      </c>
      <c r="AD643" s="3">
        <f t="shared" si="307"/>
        <v>923.78452290422331</v>
      </c>
      <c r="AI643" s="94">
        <f t="shared" si="308"/>
        <v>0.98083089817411129</v>
      </c>
    </row>
    <row r="644" spans="2:35">
      <c r="B644" s="39">
        <f t="shared" si="309"/>
        <v>616</v>
      </c>
      <c r="C644" s="42">
        <f t="shared" si="310"/>
        <v>11.596163069543303</v>
      </c>
      <c r="D644" s="10">
        <f t="shared" si="311"/>
        <v>4.103836930456719</v>
      </c>
      <c r="E644" s="40">
        <f t="shared" si="312"/>
        <v>38.19232613908656</v>
      </c>
      <c r="F644" s="40">
        <f t="shared" si="313"/>
        <v>46.4</v>
      </c>
      <c r="G644" s="3">
        <f t="shared" si="314"/>
        <v>309.03836930456282</v>
      </c>
      <c r="H644" s="3">
        <f t="shared" si="315"/>
        <v>134.69012151470801</v>
      </c>
      <c r="I644">
        <f t="shared" si="300"/>
        <v>1.3469012151470802E-4</v>
      </c>
      <c r="J644" s="4">
        <f t="shared" si="316"/>
        <v>1152.9203455738493</v>
      </c>
      <c r="K644" s="40">
        <f t="shared" si="317"/>
        <v>8.559798837570666</v>
      </c>
      <c r="L644" s="40">
        <f t="shared" si="301"/>
        <v>0</v>
      </c>
      <c r="M644" s="10">
        <f t="shared" si="318"/>
        <v>6.4704942854246204</v>
      </c>
      <c r="N644" s="10">
        <f t="shared" si="297"/>
        <v>17.20418640980624</v>
      </c>
      <c r="O644" s="10">
        <f t="shared" si="298"/>
        <v>-0.14810000000000001</v>
      </c>
      <c r="P644" s="10">
        <f t="shared" si="319"/>
        <v>13.047710197246115</v>
      </c>
      <c r="Q644" s="42">
        <f t="shared" si="320"/>
        <v>0.91744873636074054</v>
      </c>
      <c r="R644" s="4">
        <f t="shared" si="321"/>
        <v>168520.73451273996</v>
      </c>
      <c r="S644">
        <f t="shared" si="302"/>
        <v>1.6852073451273996E-4</v>
      </c>
      <c r="T644" s="41">
        <f t="shared" si="303"/>
        <v>6.0417263184405032E-4</v>
      </c>
      <c r="U644" s="42">
        <f t="shared" si="322"/>
        <v>0.30081793714196647</v>
      </c>
      <c r="V644" s="42">
        <f t="shared" si="323"/>
        <v>0.99072730121022712</v>
      </c>
      <c r="W644" s="42">
        <f t="shared" si="324"/>
        <v>0.98067232268757754</v>
      </c>
      <c r="X644" s="42">
        <f t="shared" si="325"/>
        <v>1.0054978522649582E-2</v>
      </c>
      <c r="Y644" s="42">
        <f t="shared" si="299"/>
        <v>1.2478773359589235E-2</v>
      </c>
      <c r="Z644" s="10">
        <f t="shared" si="326"/>
        <v>20.654317494490993</v>
      </c>
      <c r="AA644">
        <f t="shared" si="304"/>
        <v>6469455.8499603597</v>
      </c>
      <c r="AB644" s="10">
        <f t="shared" si="305"/>
        <v>6.4694558499603598</v>
      </c>
      <c r="AC644" s="10">
        <f t="shared" si="306"/>
        <v>6.3684558499603598</v>
      </c>
      <c r="AD644" s="3">
        <f t="shared" si="307"/>
        <v>923.63391587532408</v>
      </c>
      <c r="AI644" s="94">
        <f t="shared" si="308"/>
        <v>0.98067232268757754</v>
      </c>
    </row>
    <row r="645" spans="2:35">
      <c r="B645" s="39">
        <f t="shared" si="309"/>
        <v>617</v>
      </c>
      <c r="C645" s="42">
        <f t="shared" si="310"/>
        <v>11.614988009591263</v>
      </c>
      <c r="D645" s="10">
        <f t="shared" si="311"/>
        <v>4.0850119904087592</v>
      </c>
      <c r="E645" s="40">
        <f t="shared" si="312"/>
        <v>38.22997601918248</v>
      </c>
      <c r="F645" s="40">
        <f t="shared" si="313"/>
        <v>46.4</v>
      </c>
      <c r="G645" s="3">
        <f t="shared" si="314"/>
        <v>308.85011990408321</v>
      </c>
      <c r="H645" s="3">
        <f t="shared" si="315"/>
        <v>134.69012151470801</v>
      </c>
      <c r="I645">
        <f t="shared" si="300"/>
        <v>1.3469012151470802E-4</v>
      </c>
      <c r="J645" s="4">
        <f t="shared" si="316"/>
        <v>1155.180164258252</v>
      </c>
      <c r="K645" s="40">
        <f t="shared" si="317"/>
        <v>8.5765767471826635</v>
      </c>
      <c r="L645" s="40">
        <f t="shared" si="301"/>
        <v>0</v>
      </c>
      <c r="M645" s="10">
        <f t="shared" si="318"/>
        <v>6.4694558499603598</v>
      </c>
      <c r="N645" s="10">
        <f t="shared" si="297"/>
        <v>17.20418640980624</v>
      </c>
      <c r="O645" s="10">
        <f t="shared" si="298"/>
        <v>-0.14810000000000001</v>
      </c>
      <c r="P645" s="10">
        <f t="shared" si="319"/>
        <v>13.048020346990505</v>
      </c>
      <c r="Q645" s="42">
        <f t="shared" si="320"/>
        <v>0.91889147936292337</v>
      </c>
      <c r="R645" s="4">
        <f t="shared" si="321"/>
        <v>167720.13555666732</v>
      </c>
      <c r="S645">
        <f t="shared" si="302"/>
        <v>1.6772013555666732E-4</v>
      </c>
      <c r="T645" s="41">
        <f t="shared" si="303"/>
        <v>6.0497323080012291E-4</v>
      </c>
      <c r="U645" s="42">
        <f t="shared" si="322"/>
        <v>0.29938882797542904</v>
      </c>
      <c r="V645" s="42">
        <f t="shared" si="323"/>
        <v>0.99055005941822527</v>
      </c>
      <c r="W645" s="42">
        <f t="shared" si="324"/>
        <v>0.98051244109053637</v>
      </c>
      <c r="X645" s="42">
        <f t="shared" si="325"/>
        <v>1.0037618327688902E-2</v>
      </c>
      <c r="Y645" s="42">
        <f t="shared" si="299"/>
        <v>1.249325506319009E-2</v>
      </c>
      <c r="Z645" s="10">
        <f t="shared" si="326"/>
        <v>20.650922102233871</v>
      </c>
      <c r="AA645">
        <f t="shared" si="304"/>
        <v>6468408.9305601642</v>
      </c>
      <c r="AB645" s="10">
        <f t="shared" si="305"/>
        <v>6.4684089305601642</v>
      </c>
      <c r="AC645" s="10">
        <f t="shared" si="306"/>
        <v>6.3674089305601642</v>
      </c>
      <c r="AD645" s="3">
        <f t="shared" si="307"/>
        <v>923.48207839886356</v>
      </c>
      <c r="AI645" s="94">
        <f t="shared" si="308"/>
        <v>0.98051244109053637</v>
      </c>
    </row>
    <row r="646" spans="2:35">
      <c r="B646" s="39">
        <f t="shared" si="309"/>
        <v>618</v>
      </c>
      <c r="C646" s="42">
        <f t="shared" si="310"/>
        <v>11.633812949639223</v>
      </c>
      <c r="D646" s="10">
        <f t="shared" si="311"/>
        <v>4.0661870503607993</v>
      </c>
      <c r="E646" s="40">
        <f t="shared" si="312"/>
        <v>38.2676258992784</v>
      </c>
      <c r="F646" s="40">
        <f t="shared" si="313"/>
        <v>46.4</v>
      </c>
      <c r="G646" s="3">
        <f t="shared" si="314"/>
        <v>308.66187050360361</v>
      </c>
      <c r="H646" s="3">
        <f t="shared" si="315"/>
        <v>134.69012151470801</v>
      </c>
      <c r="I646">
        <f t="shared" si="300"/>
        <v>1.3469012151470802E-4</v>
      </c>
      <c r="J646" s="4">
        <f t="shared" si="316"/>
        <v>1157.4422095676086</v>
      </c>
      <c r="K646" s="40">
        <f t="shared" si="317"/>
        <v>8.5933711882590984</v>
      </c>
      <c r="L646" s="40">
        <f t="shared" si="301"/>
        <v>0</v>
      </c>
      <c r="M646" s="10">
        <f t="shared" si="318"/>
        <v>6.4684089305601642</v>
      </c>
      <c r="N646" s="10">
        <f t="shared" si="297"/>
        <v>17.20418640980624</v>
      </c>
      <c r="O646" s="10">
        <f t="shared" si="298"/>
        <v>-0.14810000000000001</v>
      </c>
      <c r="P646" s="10">
        <f t="shared" si="319"/>
        <v>13.048333088497753</v>
      </c>
      <c r="Q646" s="42">
        <f t="shared" si="320"/>
        <v>0.92033418778554588</v>
      </c>
      <c r="R646" s="4">
        <f t="shared" si="321"/>
        <v>166919.70014539652</v>
      </c>
      <c r="S646">
        <f t="shared" si="302"/>
        <v>1.6691970014539651E-4</v>
      </c>
      <c r="T646" s="41">
        <f t="shared" si="303"/>
        <v>6.0577366621139377E-4</v>
      </c>
      <c r="U646" s="42">
        <f t="shared" si="322"/>
        <v>0.29796001074454009</v>
      </c>
      <c r="V646" s="42">
        <f t="shared" si="323"/>
        <v>0.9903714489249944</v>
      </c>
      <c r="W646" s="42">
        <f t="shared" si="324"/>
        <v>0.98035125327344308</v>
      </c>
      <c r="X646" s="42">
        <f t="shared" si="325"/>
        <v>1.0020195651551322E-2</v>
      </c>
      <c r="Y646" s="42">
        <f t="shared" si="299"/>
        <v>1.2507711283852909E-2</v>
      </c>
      <c r="Z646" s="10">
        <f t="shared" si="326"/>
        <v>20.647499192360332</v>
      </c>
      <c r="AA646">
        <f t="shared" si="304"/>
        <v>6467353.5265065646</v>
      </c>
      <c r="AB646" s="10">
        <f t="shared" si="305"/>
        <v>6.4673535265065647</v>
      </c>
      <c r="AC646" s="10">
        <f t="shared" si="306"/>
        <v>6.3663535265065647</v>
      </c>
      <c r="AD646" s="3">
        <f t="shared" si="307"/>
        <v>923.32901037078534</v>
      </c>
      <c r="AI646" s="94">
        <f t="shared" si="308"/>
        <v>0.98035125327344308</v>
      </c>
    </row>
    <row r="647" spans="2:35">
      <c r="B647" s="39">
        <f t="shared" si="309"/>
        <v>619</v>
      </c>
      <c r="C647" s="42">
        <f t="shared" si="310"/>
        <v>11.652637889687183</v>
      </c>
      <c r="D647" s="10">
        <f t="shared" si="311"/>
        <v>4.0473621103128394</v>
      </c>
      <c r="E647" s="40">
        <f t="shared" si="312"/>
        <v>38.30527577937432</v>
      </c>
      <c r="F647" s="40">
        <f t="shared" si="313"/>
        <v>46.4</v>
      </c>
      <c r="G647" s="3">
        <f t="shared" si="314"/>
        <v>308.473621103124</v>
      </c>
      <c r="H647" s="3">
        <f t="shared" si="315"/>
        <v>134.69012151470801</v>
      </c>
      <c r="I647">
        <f t="shared" si="300"/>
        <v>1.3469012151470802E-4</v>
      </c>
      <c r="J647" s="4">
        <f t="shared" si="316"/>
        <v>1159.7064815019189</v>
      </c>
      <c r="K647" s="40">
        <f t="shared" si="317"/>
        <v>8.6101821607999689</v>
      </c>
      <c r="L647" s="40">
        <f t="shared" si="301"/>
        <v>0</v>
      </c>
      <c r="M647" s="10">
        <f t="shared" si="318"/>
        <v>6.4673535265065647</v>
      </c>
      <c r="N647" s="10">
        <f t="shared" si="297"/>
        <v>17.20418640980624</v>
      </c>
      <c r="O647" s="10">
        <f t="shared" si="298"/>
        <v>-0.14810000000000001</v>
      </c>
      <c r="P647" s="10">
        <f t="shared" si="319"/>
        <v>13.04864842341515</v>
      </c>
      <c r="Q647" s="42">
        <f t="shared" si="320"/>
        <v>0.9217768613435352</v>
      </c>
      <c r="R647" s="4">
        <f t="shared" si="321"/>
        <v>166119.42953641008</v>
      </c>
      <c r="S647">
        <f t="shared" si="302"/>
        <v>1.6611942953641008E-4</v>
      </c>
      <c r="T647" s="41">
        <f t="shared" si="303"/>
        <v>6.0657393682038018E-4</v>
      </c>
      <c r="U647" s="42">
        <f t="shared" si="322"/>
        <v>0.29653148769396881</v>
      </c>
      <c r="V647" s="42">
        <f t="shared" si="323"/>
        <v>0.99019146962271609</v>
      </c>
      <c r="W647" s="42">
        <f t="shared" si="324"/>
        <v>0.98018875912583303</v>
      </c>
      <c r="X647" s="42">
        <f t="shared" si="325"/>
        <v>1.000271049688306E-2</v>
      </c>
      <c r="Y647" s="42">
        <f t="shared" si="299"/>
        <v>1.2522141929794985E-2</v>
      </c>
      <c r="Z647" s="10">
        <f t="shared" si="326"/>
        <v>20.644048762522193</v>
      </c>
      <c r="AA647">
        <f t="shared" si="304"/>
        <v>6466289.6370755322</v>
      </c>
      <c r="AB647" s="10">
        <f t="shared" si="305"/>
        <v>6.4662896370755325</v>
      </c>
      <c r="AC647" s="10">
        <f t="shared" si="306"/>
        <v>6.3652896370755325</v>
      </c>
      <c r="AD647" s="3">
        <f t="shared" si="307"/>
        <v>923.17471168608154</v>
      </c>
      <c r="AI647" s="94">
        <f t="shared" si="308"/>
        <v>0.98018875912583303</v>
      </c>
    </row>
    <row r="648" spans="2:35">
      <c r="B648" s="39">
        <f t="shared" si="309"/>
        <v>620</v>
      </c>
      <c r="C648" s="42">
        <f t="shared" si="310"/>
        <v>11.671462829735143</v>
      </c>
      <c r="D648" s="10">
        <f t="shared" si="311"/>
        <v>4.0285371702648796</v>
      </c>
      <c r="E648" s="40">
        <f t="shared" si="312"/>
        <v>38.342925659470239</v>
      </c>
      <c r="F648" s="40">
        <f t="shared" si="313"/>
        <v>46.4</v>
      </c>
      <c r="G648" s="3">
        <f t="shared" si="314"/>
        <v>308.2853717026444</v>
      </c>
      <c r="H648" s="3">
        <f t="shared" si="315"/>
        <v>134.69012151470801</v>
      </c>
      <c r="I648">
        <f t="shared" si="300"/>
        <v>1.3469012151470802E-4</v>
      </c>
      <c r="J648" s="4">
        <f t="shared" si="316"/>
        <v>1161.9729800611831</v>
      </c>
      <c r="K648" s="40">
        <f t="shared" si="317"/>
        <v>8.6270096648052768</v>
      </c>
      <c r="L648" s="40">
        <f t="shared" si="301"/>
        <v>0</v>
      </c>
      <c r="M648" s="10">
        <f t="shared" si="318"/>
        <v>6.4662896370755325</v>
      </c>
      <c r="N648" s="10">
        <f t="shared" si="297"/>
        <v>17.20418640980624</v>
      </c>
      <c r="O648" s="10">
        <f t="shared" si="298"/>
        <v>-0.14810000000000001</v>
      </c>
      <c r="P648" s="10">
        <f t="shared" si="319"/>
        <v>13.048966353404566</v>
      </c>
      <c r="Q648" s="42">
        <f t="shared" si="320"/>
        <v>0.92321949975167616</v>
      </c>
      <c r="R648" s="4">
        <f t="shared" si="321"/>
        <v>165319.32498719046</v>
      </c>
      <c r="S648">
        <f t="shared" si="302"/>
        <v>1.6531932498719046E-4</v>
      </c>
      <c r="T648" s="41">
        <f t="shared" si="303"/>
        <v>6.0737404136959974E-4</v>
      </c>
      <c r="U648" s="42">
        <f t="shared" si="322"/>
        <v>0.29510326106838436</v>
      </c>
      <c r="V648" s="42">
        <f t="shared" si="323"/>
        <v>0.99001012140312894</v>
      </c>
      <c r="W648" s="42">
        <f t="shared" si="324"/>
        <v>0.98002495853623195</v>
      </c>
      <c r="X648" s="42">
        <f t="shared" si="325"/>
        <v>9.9851628668969905E-3</v>
      </c>
      <c r="Y648" s="42">
        <f t="shared" si="299"/>
        <v>1.2536546909258314E-2</v>
      </c>
      <c r="Z648" s="10">
        <f t="shared" si="326"/>
        <v>20.640570810351054</v>
      </c>
      <c r="AA648">
        <f t="shared" si="304"/>
        <v>6465217.2615368059</v>
      </c>
      <c r="AB648" s="10">
        <f t="shared" si="305"/>
        <v>6.4652172615368055</v>
      </c>
      <c r="AC648" s="10">
        <f t="shared" si="306"/>
        <v>6.3642172615368056</v>
      </c>
      <c r="AD648" s="3">
        <f t="shared" si="307"/>
        <v>923.01918223884059</v>
      </c>
      <c r="AI648" s="94">
        <f t="shared" si="308"/>
        <v>0.98002495853623195</v>
      </c>
    </row>
    <row r="649" spans="2:35">
      <c r="B649" s="39">
        <f t="shared" si="309"/>
        <v>621</v>
      </c>
      <c r="C649" s="42">
        <f t="shared" si="310"/>
        <v>11.690287769783103</v>
      </c>
      <c r="D649" s="10">
        <f t="shared" si="311"/>
        <v>4.0097122302169197</v>
      </c>
      <c r="E649" s="40">
        <f t="shared" si="312"/>
        <v>38.380575539566159</v>
      </c>
      <c r="F649" s="40">
        <f t="shared" si="313"/>
        <v>46.4</v>
      </c>
      <c r="G649" s="3">
        <f t="shared" si="314"/>
        <v>308.09712230216479</v>
      </c>
      <c r="H649" s="3">
        <f t="shared" si="315"/>
        <v>134.69012151470801</v>
      </c>
      <c r="I649">
        <f t="shared" si="300"/>
        <v>1.3469012151470802E-4</v>
      </c>
      <c r="J649" s="4">
        <f t="shared" si="316"/>
        <v>1164.2417052454011</v>
      </c>
      <c r="K649" s="40">
        <f t="shared" si="317"/>
        <v>8.643853700275022</v>
      </c>
      <c r="L649" s="40">
        <f t="shared" si="301"/>
        <v>0</v>
      </c>
      <c r="M649" s="10">
        <f t="shared" si="318"/>
        <v>6.4652172615368055</v>
      </c>
      <c r="N649" s="10">
        <f t="shared" si="297"/>
        <v>17.20418640980624</v>
      </c>
      <c r="O649" s="10">
        <f t="shared" si="298"/>
        <v>-0.14810000000000001</v>
      </c>
      <c r="P649" s="10">
        <f t="shared" si="319"/>
        <v>13.049286880142366</v>
      </c>
      <c r="Q649" s="42">
        <f t="shared" si="320"/>
        <v>0.92466210272461002</v>
      </c>
      <c r="R649" s="4">
        <f t="shared" si="321"/>
        <v>164519.38775522</v>
      </c>
      <c r="S649">
        <f t="shared" si="302"/>
        <v>1.6451938775522001E-4</v>
      </c>
      <c r="T649" s="41">
        <f t="shared" si="303"/>
        <v>6.0817397860157027E-4</v>
      </c>
      <c r="U649" s="42">
        <f t="shared" si="322"/>
        <v>0.29367533311245542</v>
      </c>
      <c r="V649" s="42">
        <f t="shared" si="323"/>
        <v>0.98982740415745019</v>
      </c>
      <c r="W649" s="42">
        <f t="shared" si="324"/>
        <v>0.97985985139220599</v>
      </c>
      <c r="X649" s="42">
        <f t="shared" si="325"/>
        <v>9.967552765244192E-3</v>
      </c>
      <c r="Y649" s="42">
        <f t="shared" si="299"/>
        <v>1.255092613051033E-2</v>
      </c>
      <c r="Z649" s="10">
        <f t="shared" si="326"/>
        <v>20.637065333459049</v>
      </c>
      <c r="AA649">
        <f t="shared" si="304"/>
        <v>6464136.3991541229</v>
      </c>
      <c r="AB649" s="10">
        <f t="shared" si="305"/>
        <v>6.464136399154123</v>
      </c>
      <c r="AC649" s="10">
        <f t="shared" si="306"/>
        <v>6.363136399154123</v>
      </c>
      <c r="AD649" s="3">
        <f t="shared" si="307"/>
        <v>922.8624219222803</v>
      </c>
      <c r="AI649" s="94">
        <f t="shared" si="308"/>
        <v>0.97985985139220599</v>
      </c>
    </row>
    <row r="650" spans="2:35">
      <c r="B650" s="39">
        <f t="shared" si="309"/>
        <v>622</v>
      </c>
      <c r="C650" s="42">
        <f t="shared" si="310"/>
        <v>11.709112709831063</v>
      </c>
      <c r="D650" s="10">
        <f t="shared" si="311"/>
        <v>3.9908872901689598</v>
      </c>
      <c r="E650" s="40">
        <f t="shared" si="312"/>
        <v>38.418225419662079</v>
      </c>
      <c r="F650" s="40">
        <f t="shared" si="313"/>
        <v>46.4</v>
      </c>
      <c r="G650" s="3">
        <f t="shared" si="314"/>
        <v>307.90887290168519</v>
      </c>
      <c r="H650" s="3">
        <f t="shared" si="315"/>
        <v>134.69012151470801</v>
      </c>
      <c r="I650">
        <f t="shared" si="300"/>
        <v>1.3469012151470802E-4</v>
      </c>
      <c r="J650" s="4">
        <f t="shared" si="316"/>
        <v>1166.5126570545731</v>
      </c>
      <c r="K650" s="40">
        <f t="shared" si="317"/>
        <v>8.6607142672092046</v>
      </c>
      <c r="L650" s="40">
        <f t="shared" si="301"/>
        <v>0</v>
      </c>
      <c r="M650" s="10">
        <f t="shared" si="318"/>
        <v>6.464136399154123</v>
      </c>
      <c r="N650" s="10">
        <f t="shared" si="297"/>
        <v>17.20418640980624</v>
      </c>
      <c r="O650" s="10">
        <f t="shared" si="298"/>
        <v>-0.14810000000000001</v>
      </c>
      <c r="P650" s="10">
        <f t="shared" si="319"/>
        <v>13.049610005319382</v>
      </c>
      <c r="Q650" s="42">
        <f t="shared" si="320"/>
        <v>0.92610466997683338</v>
      </c>
      <c r="R650" s="4">
        <f t="shared" si="321"/>
        <v>163719.61909798128</v>
      </c>
      <c r="S650">
        <f t="shared" si="302"/>
        <v>1.6371961909798129E-4</v>
      </c>
      <c r="T650" s="41">
        <f t="shared" si="303"/>
        <v>6.0897374725880893E-4</v>
      </c>
      <c r="U650" s="42">
        <f t="shared" si="322"/>
        <v>0.29224770607085149</v>
      </c>
      <c r="V650" s="42">
        <f t="shared" si="323"/>
        <v>0.98964331777502712</v>
      </c>
      <c r="W650" s="42">
        <f t="shared" si="324"/>
        <v>0.97969343758039729</v>
      </c>
      <c r="X650" s="42">
        <f t="shared" si="325"/>
        <v>9.9498801946298343E-3</v>
      </c>
      <c r="Y650" s="42">
        <f t="shared" si="299"/>
        <v>1.2565279501842649E-2</v>
      </c>
      <c r="Z650" s="10">
        <f t="shared" si="326"/>
        <v>20.633532329436374</v>
      </c>
      <c r="AA650">
        <f t="shared" si="304"/>
        <v>6463047.0491844546</v>
      </c>
      <c r="AB650" s="10">
        <f t="shared" si="305"/>
        <v>6.4630470491844543</v>
      </c>
      <c r="AC650" s="10">
        <f t="shared" si="306"/>
        <v>6.3620470491844543</v>
      </c>
      <c r="AD650" s="3">
        <f t="shared" si="307"/>
        <v>922.7044306286374</v>
      </c>
      <c r="AI650" s="94">
        <f t="shared" si="308"/>
        <v>0.97969343758039729</v>
      </c>
    </row>
    <row r="651" spans="2:35">
      <c r="B651" s="39">
        <f t="shared" si="309"/>
        <v>623</v>
      </c>
      <c r="C651" s="42">
        <f t="shared" si="310"/>
        <v>11.727937649879022</v>
      </c>
      <c r="D651" s="10">
        <f t="shared" si="311"/>
        <v>3.972062350121</v>
      </c>
      <c r="E651" s="40">
        <f t="shared" si="312"/>
        <v>38.455875299757999</v>
      </c>
      <c r="F651" s="40">
        <f t="shared" si="313"/>
        <v>46.4</v>
      </c>
      <c r="G651" s="3">
        <f t="shared" si="314"/>
        <v>307.72062350120558</v>
      </c>
      <c r="H651" s="3">
        <f t="shared" si="315"/>
        <v>134.69012151470801</v>
      </c>
      <c r="I651">
        <f t="shared" si="300"/>
        <v>1.3469012151470802E-4</v>
      </c>
      <c r="J651" s="4">
        <f t="shared" si="316"/>
        <v>1168.7858354886985</v>
      </c>
      <c r="K651" s="40">
        <f t="shared" si="317"/>
        <v>8.677591365607821</v>
      </c>
      <c r="L651" s="40">
        <f t="shared" si="301"/>
        <v>0</v>
      </c>
      <c r="M651" s="10">
        <f t="shared" si="318"/>
        <v>6.4630470491844543</v>
      </c>
      <c r="N651" s="10">
        <f t="shared" si="297"/>
        <v>17.20418640980624</v>
      </c>
      <c r="O651" s="10">
        <f t="shared" si="298"/>
        <v>-0.14810000000000001</v>
      </c>
      <c r="P651" s="10">
        <f t="shared" si="319"/>
        <v>13.049935730641154</v>
      </c>
      <c r="Q651" s="42">
        <f t="shared" si="320"/>
        <v>0.92754720122269685</v>
      </c>
      <c r="R651" s="4">
        <f t="shared" si="321"/>
        <v>162920.02027295661</v>
      </c>
      <c r="S651">
        <f t="shared" si="302"/>
        <v>1.6292002027295662E-4</v>
      </c>
      <c r="T651" s="41">
        <f t="shared" si="303"/>
        <v>6.0977334608383366E-4</v>
      </c>
      <c r="U651" s="42">
        <f t="shared" si="322"/>
        <v>0.29082038218824119</v>
      </c>
      <c r="V651" s="42">
        <f t="shared" si="323"/>
        <v>0.98945786214560361</v>
      </c>
      <c r="W651" s="42">
        <f t="shared" si="324"/>
        <v>0.97952571698640623</v>
      </c>
      <c r="X651" s="42">
        <f t="shared" si="325"/>
        <v>9.9321451591973808E-3</v>
      </c>
      <c r="Y651" s="42">
        <f t="shared" si="299"/>
        <v>1.2579606931573244E-2</v>
      </c>
      <c r="Z651" s="10">
        <f t="shared" si="326"/>
        <v>20.629971795854384</v>
      </c>
      <c r="AA651">
        <f t="shared" si="304"/>
        <v>6461949.2108789654</v>
      </c>
      <c r="AB651" s="10">
        <f t="shared" si="305"/>
        <v>6.4619492108789656</v>
      </c>
      <c r="AC651" s="10">
        <f t="shared" si="306"/>
        <v>6.3609492108789656</v>
      </c>
      <c r="AD651" s="3">
        <f t="shared" si="307"/>
        <v>922.54520824930603</v>
      </c>
      <c r="AI651" s="94">
        <f t="shared" si="308"/>
        <v>0.97952571698640623</v>
      </c>
    </row>
    <row r="652" spans="2:35">
      <c r="B652" s="39">
        <f t="shared" si="309"/>
        <v>624</v>
      </c>
      <c r="C652" s="42">
        <f t="shared" si="310"/>
        <v>11.746762589926982</v>
      </c>
      <c r="D652" s="10">
        <f t="shared" si="311"/>
        <v>3.9532374100730401</v>
      </c>
      <c r="E652" s="40">
        <f t="shared" si="312"/>
        <v>38.493525179853918</v>
      </c>
      <c r="F652" s="40">
        <f t="shared" si="313"/>
        <v>46.4</v>
      </c>
      <c r="G652" s="3">
        <f t="shared" si="314"/>
        <v>307.53237410072597</v>
      </c>
      <c r="H652" s="3">
        <f t="shared" si="315"/>
        <v>134.69012151470801</v>
      </c>
      <c r="I652">
        <f t="shared" si="300"/>
        <v>1.3469012151470802E-4</v>
      </c>
      <c r="J652" s="4">
        <f t="shared" si="316"/>
        <v>1171.0612405477777</v>
      </c>
      <c r="K652" s="40">
        <f t="shared" si="317"/>
        <v>8.6944849954708747</v>
      </c>
      <c r="L652" s="40">
        <f t="shared" si="301"/>
        <v>0</v>
      </c>
      <c r="M652" s="10">
        <f t="shared" si="318"/>
        <v>6.4619492108789656</v>
      </c>
      <c r="N652" s="10">
        <f t="shared" si="297"/>
        <v>17.20418640980624</v>
      </c>
      <c r="O652" s="10">
        <f t="shared" si="298"/>
        <v>-0.14810000000000001</v>
      </c>
      <c r="P652" s="10">
        <f t="shared" si="319"/>
        <v>13.050264057827686</v>
      </c>
      <c r="Q652" s="42">
        <f t="shared" si="320"/>
        <v>0.92898969617640381</v>
      </c>
      <c r="R652" s="4">
        <f t="shared" si="321"/>
        <v>162120.59253762854</v>
      </c>
      <c r="S652">
        <f t="shared" si="302"/>
        <v>1.6212059253762855E-4</v>
      </c>
      <c r="T652" s="41">
        <f t="shared" si="303"/>
        <v>6.1057277381916172E-4</v>
      </c>
      <c r="U652" s="42">
        <f t="shared" si="322"/>
        <v>0.2893933637092938</v>
      </c>
      <c r="V652" s="42">
        <f t="shared" si="323"/>
        <v>0.98927103715697073</v>
      </c>
      <c r="W652" s="42">
        <f t="shared" si="324"/>
        <v>0.97935668949493904</v>
      </c>
      <c r="X652" s="42">
        <f t="shared" si="325"/>
        <v>9.9143476620316973E-3</v>
      </c>
      <c r="Y652" s="42">
        <f t="shared" si="299"/>
        <v>1.2593908328045021E-2</v>
      </c>
      <c r="Z652" s="10">
        <f t="shared" si="326"/>
        <v>20.626383730262859</v>
      </c>
      <c r="AA652">
        <f t="shared" si="304"/>
        <v>6460842.8834821638</v>
      </c>
      <c r="AB652" s="10">
        <f t="shared" si="305"/>
        <v>6.4608428834821634</v>
      </c>
      <c r="AC652" s="10">
        <f t="shared" si="306"/>
        <v>6.3598428834821634</v>
      </c>
      <c r="AD652" s="3">
        <f t="shared" si="307"/>
        <v>922.38475467471551</v>
      </c>
      <c r="AI652" s="94">
        <f t="shared" si="308"/>
        <v>0.97935668949493904</v>
      </c>
    </row>
    <row r="653" spans="2:35">
      <c r="B653" s="39">
        <f t="shared" si="309"/>
        <v>625</v>
      </c>
      <c r="C653" s="42">
        <f t="shared" si="310"/>
        <v>11.765587529974942</v>
      </c>
      <c r="D653" s="10">
        <f t="shared" si="311"/>
        <v>3.9344124700250802</v>
      </c>
      <c r="E653" s="40">
        <f t="shared" si="312"/>
        <v>38.531175059949838</v>
      </c>
      <c r="F653" s="40">
        <f t="shared" si="313"/>
        <v>46.4</v>
      </c>
      <c r="G653" s="3">
        <f t="shared" si="314"/>
        <v>307.34412470024637</v>
      </c>
      <c r="H653" s="3">
        <f t="shared" si="315"/>
        <v>134.69012151470801</v>
      </c>
      <c r="I653">
        <f t="shared" si="300"/>
        <v>1.3469012151470802E-4</v>
      </c>
      <c r="J653" s="4">
        <f t="shared" si="316"/>
        <v>1173.3388722318109</v>
      </c>
      <c r="K653" s="40">
        <f t="shared" si="317"/>
        <v>8.7113951567983676</v>
      </c>
      <c r="L653" s="40">
        <f t="shared" si="301"/>
        <v>0</v>
      </c>
      <c r="M653" s="10">
        <f t="shared" si="318"/>
        <v>6.4608428834821634</v>
      </c>
      <c r="N653" s="10">
        <f t="shared" si="297"/>
        <v>17.20418640980624</v>
      </c>
      <c r="O653" s="10">
        <f t="shared" si="298"/>
        <v>-0.14810000000000001</v>
      </c>
      <c r="P653" s="10">
        <f t="shared" si="319"/>
        <v>13.050594988613705</v>
      </c>
      <c r="Q653" s="42">
        <f t="shared" si="320"/>
        <v>0.93043215455200923</v>
      </c>
      <c r="R653" s="4">
        <f t="shared" si="321"/>
        <v>161321.33714947943</v>
      </c>
      <c r="S653">
        <f t="shared" si="302"/>
        <v>1.6132133714947942E-4</v>
      </c>
      <c r="T653" s="41">
        <f t="shared" si="303"/>
        <v>6.1137202920731083E-4</v>
      </c>
      <c r="U653" s="42">
        <f t="shared" si="322"/>
        <v>0.28796665287867823</v>
      </c>
      <c r="V653" s="42">
        <f t="shared" si="323"/>
        <v>0.98908284269677316</v>
      </c>
      <c r="W653" s="42">
        <f t="shared" si="324"/>
        <v>0.97918635498967743</v>
      </c>
      <c r="X653" s="42">
        <f t="shared" si="325"/>
        <v>9.8964877070957247E-3</v>
      </c>
      <c r="Y653" s="42">
        <f t="shared" si="299"/>
        <v>1.2608183599627197E-2</v>
      </c>
      <c r="Z653" s="10">
        <f t="shared" si="326"/>
        <v>20.622768130191762</v>
      </c>
      <c r="AA653">
        <f t="shared" si="304"/>
        <v>6459728.0662324512</v>
      </c>
      <c r="AB653" s="10">
        <f t="shared" si="305"/>
        <v>6.4597280662324517</v>
      </c>
      <c r="AC653" s="10">
        <f t="shared" si="306"/>
        <v>6.3587280662324517</v>
      </c>
      <c r="AD653" s="3">
        <f t="shared" si="307"/>
        <v>922.22306979440918</v>
      </c>
      <c r="AI653" s="94">
        <f t="shared" si="308"/>
        <v>0.97918635498967743</v>
      </c>
    </row>
    <row r="654" spans="2:35">
      <c r="B654" s="39">
        <f t="shared" si="309"/>
        <v>626</v>
      </c>
      <c r="C654" s="42">
        <f t="shared" si="310"/>
        <v>11.784412470022902</v>
      </c>
      <c r="D654" s="10">
        <f t="shared" si="311"/>
        <v>3.9155875299771203</v>
      </c>
      <c r="E654" s="40">
        <f t="shared" si="312"/>
        <v>38.568824940045758</v>
      </c>
      <c r="F654" s="40">
        <f t="shared" si="313"/>
        <v>46.4</v>
      </c>
      <c r="G654" s="3">
        <f t="shared" si="314"/>
        <v>307.15587529976676</v>
      </c>
      <c r="H654" s="3">
        <f t="shared" si="315"/>
        <v>134.69012151470801</v>
      </c>
      <c r="I654">
        <f t="shared" si="300"/>
        <v>1.3469012151470802E-4</v>
      </c>
      <c r="J654" s="4">
        <f t="shared" si="316"/>
        <v>1175.618730540798</v>
      </c>
      <c r="K654" s="40">
        <f t="shared" si="317"/>
        <v>8.7283218495902961</v>
      </c>
      <c r="L654" s="40">
        <f t="shared" si="301"/>
        <v>0</v>
      </c>
      <c r="M654" s="10">
        <f t="shared" si="318"/>
        <v>6.4597280662324517</v>
      </c>
      <c r="N654" s="10">
        <f t="shared" si="297"/>
        <v>17.20418640980624</v>
      </c>
      <c r="O654" s="10">
        <f t="shared" si="298"/>
        <v>-0.14810000000000001</v>
      </c>
      <c r="P654" s="10">
        <f t="shared" si="319"/>
        <v>13.050928524748546</v>
      </c>
      <c r="Q654" s="42">
        <f t="shared" si="320"/>
        <v>0.93187457606341839</v>
      </c>
      <c r="R654" s="4">
        <f t="shared" si="321"/>
        <v>160522.2553659917</v>
      </c>
      <c r="S654">
        <f t="shared" si="302"/>
        <v>1.6052225536599169E-4</v>
      </c>
      <c r="T654" s="41">
        <f t="shared" si="303"/>
        <v>6.1217111099079859E-4</v>
      </c>
      <c r="U654" s="42">
        <f t="shared" si="322"/>
        <v>0.28654025194106347</v>
      </c>
      <c r="V654" s="42">
        <f t="shared" si="323"/>
        <v>0.98889327865142895</v>
      </c>
      <c r="W654" s="42">
        <f t="shared" si="324"/>
        <v>0.97901471335336254</v>
      </c>
      <c r="X654" s="42">
        <f t="shared" si="325"/>
        <v>9.8785652980664107E-3</v>
      </c>
      <c r="Y654" s="42">
        <f t="shared" si="299"/>
        <v>1.2622432654714988E-2</v>
      </c>
      <c r="Z654" s="10">
        <f t="shared" si="326"/>
        <v>20.619124993150344</v>
      </c>
      <c r="AA654">
        <f t="shared" si="304"/>
        <v>6458604.7583618425</v>
      </c>
      <c r="AB654" s="10">
        <f t="shared" si="305"/>
        <v>6.4586047583618429</v>
      </c>
      <c r="AC654" s="10">
        <f t="shared" si="306"/>
        <v>6.3576047583618429</v>
      </c>
      <c r="AD654" s="3">
        <f t="shared" si="307"/>
        <v>922.06015349700397</v>
      </c>
      <c r="AI654" s="94">
        <f t="shared" si="308"/>
        <v>0.97901471335336254</v>
      </c>
    </row>
    <row r="655" spans="2:35">
      <c r="B655" s="39">
        <f t="shared" si="309"/>
        <v>627</v>
      </c>
      <c r="C655" s="42">
        <f t="shared" si="310"/>
        <v>11.803237410070862</v>
      </c>
      <c r="D655" s="10">
        <f t="shared" si="311"/>
        <v>3.8967625899291605</v>
      </c>
      <c r="E655" s="40">
        <f t="shared" si="312"/>
        <v>38.606474820141678</v>
      </c>
      <c r="F655" s="40">
        <f t="shared" si="313"/>
        <v>46.4</v>
      </c>
      <c r="G655" s="3">
        <f t="shared" si="314"/>
        <v>306.96762589928716</v>
      </c>
      <c r="H655" s="3">
        <f t="shared" si="315"/>
        <v>134.69012151470801</v>
      </c>
      <c r="I655">
        <f t="shared" si="300"/>
        <v>1.3469012151470802E-4</v>
      </c>
      <c r="J655" s="4">
        <f t="shared" si="316"/>
        <v>1177.9008154747389</v>
      </c>
      <c r="K655" s="40">
        <f t="shared" si="317"/>
        <v>8.745265073846662</v>
      </c>
      <c r="L655" s="40">
        <f t="shared" si="301"/>
        <v>0</v>
      </c>
      <c r="M655" s="10">
        <f t="shared" si="318"/>
        <v>6.4586047583618429</v>
      </c>
      <c r="N655" s="10">
        <f t="shared" si="297"/>
        <v>17.20418640980624</v>
      </c>
      <c r="O655" s="10">
        <f t="shared" si="298"/>
        <v>-0.14810000000000001</v>
      </c>
      <c r="P655" s="10">
        <f t="shared" si="319"/>
        <v>13.051264667996247</v>
      </c>
      <c r="Q655" s="42">
        <f t="shared" si="320"/>
        <v>0.9333169604243855</v>
      </c>
      <c r="R655" s="4">
        <f t="shared" si="321"/>
        <v>159723.34844464783</v>
      </c>
      <c r="S655">
        <f t="shared" si="302"/>
        <v>1.5972334844464783E-4</v>
      </c>
      <c r="T655" s="41">
        <f t="shared" si="303"/>
        <v>6.1297001791214248E-4</v>
      </c>
      <c r="U655" s="42">
        <f t="shared" si="322"/>
        <v>0.28511416314111859</v>
      </c>
      <c r="V655" s="42">
        <f t="shared" si="323"/>
        <v>0.98870234490666409</v>
      </c>
      <c r="W655" s="42">
        <f t="shared" si="324"/>
        <v>0.97884176446775273</v>
      </c>
      <c r="X655" s="42">
        <f t="shared" si="325"/>
        <v>9.8605804389113594E-3</v>
      </c>
      <c r="Y655" s="42">
        <f t="shared" si="299"/>
        <v>1.2636655401730132E-2</v>
      </c>
      <c r="Z655" s="10">
        <f t="shared" si="326"/>
        <v>20.615454316627531</v>
      </c>
      <c r="AA655">
        <f t="shared" si="304"/>
        <v>6457472.9590960834</v>
      </c>
      <c r="AB655" s="10">
        <f t="shared" si="305"/>
        <v>6.4574729590960835</v>
      </c>
      <c r="AC655" s="10">
        <f t="shared" si="306"/>
        <v>6.3564729590960836</v>
      </c>
      <c r="AD655" s="3">
        <f t="shared" si="307"/>
        <v>921.89600567020784</v>
      </c>
      <c r="AI655" s="94">
        <f t="shared" si="308"/>
        <v>0.97884176446775273</v>
      </c>
    </row>
    <row r="656" spans="2:35">
      <c r="B656" s="39">
        <f t="shared" si="309"/>
        <v>628</v>
      </c>
      <c r="C656" s="42">
        <f t="shared" si="310"/>
        <v>11.822062350118822</v>
      </c>
      <c r="D656" s="10">
        <f t="shared" si="311"/>
        <v>3.8779376498812006</v>
      </c>
      <c r="E656" s="40">
        <f t="shared" si="312"/>
        <v>38.644124700237597</v>
      </c>
      <c r="F656" s="40">
        <f t="shared" si="313"/>
        <v>46.4</v>
      </c>
      <c r="G656" s="3">
        <f t="shared" si="314"/>
        <v>306.77937649880755</v>
      </c>
      <c r="H656" s="3">
        <f t="shared" si="315"/>
        <v>134.69012151470801</v>
      </c>
      <c r="I656">
        <f t="shared" si="300"/>
        <v>1.3469012151470802E-4</v>
      </c>
      <c r="J656" s="4">
        <f t="shared" si="316"/>
        <v>1180.1851270336333</v>
      </c>
      <c r="K656" s="40">
        <f t="shared" si="317"/>
        <v>8.7622248295674634</v>
      </c>
      <c r="L656" s="40">
        <f t="shared" si="301"/>
        <v>0</v>
      </c>
      <c r="M656" s="10">
        <f t="shared" si="318"/>
        <v>6.4574729590960835</v>
      </c>
      <c r="N656" s="10">
        <f t="shared" si="297"/>
        <v>17.20418640980624</v>
      </c>
      <c r="O656" s="10">
        <f t="shared" si="298"/>
        <v>-0.14810000000000001</v>
      </c>
      <c r="P656" s="10">
        <f t="shared" si="319"/>
        <v>13.051603420135551</v>
      </c>
      <c r="Q656" s="42">
        <f t="shared" si="320"/>
        <v>0.93475930734851265</v>
      </c>
      <c r="R656" s="4">
        <f t="shared" si="321"/>
        <v>158924.6176429303</v>
      </c>
      <c r="S656">
        <f t="shared" si="302"/>
        <v>1.589246176429303E-4</v>
      </c>
      <c r="T656" s="41">
        <f t="shared" si="303"/>
        <v>6.1376874871386E-4</v>
      </c>
      <c r="U656" s="42">
        <f t="shared" si="322"/>
        <v>0.28368838872351276</v>
      </c>
      <c r="V656" s="42">
        <f t="shared" si="323"/>
        <v>0.9885100413471285</v>
      </c>
      <c r="W656" s="42">
        <f t="shared" si="324"/>
        <v>0.97866750821364046</v>
      </c>
      <c r="X656" s="42">
        <f t="shared" si="325"/>
        <v>9.8425331334880406E-3</v>
      </c>
      <c r="Y656" s="42">
        <f t="shared" si="299"/>
        <v>1.2650851749120838E-2</v>
      </c>
      <c r="Z656" s="10">
        <f t="shared" si="326"/>
        <v>20.611756098091409</v>
      </c>
      <c r="AA656">
        <f t="shared" si="304"/>
        <v>6456332.6676544957</v>
      </c>
      <c r="AB656" s="10">
        <f t="shared" si="305"/>
        <v>6.4563326676544959</v>
      </c>
      <c r="AC656" s="10">
        <f t="shared" si="306"/>
        <v>6.3553326676544959</v>
      </c>
      <c r="AD656" s="3">
        <f t="shared" si="307"/>
        <v>921.73062620079702</v>
      </c>
      <c r="AI656" s="94">
        <f t="shared" si="308"/>
        <v>0.97866750821364046</v>
      </c>
    </row>
    <row r="657" spans="2:35">
      <c r="B657" s="39">
        <f t="shared" si="309"/>
        <v>629</v>
      </c>
      <c r="C657" s="42">
        <f t="shared" si="310"/>
        <v>11.840887290166782</v>
      </c>
      <c r="D657" s="10">
        <f t="shared" si="311"/>
        <v>3.8591127098332407</v>
      </c>
      <c r="E657" s="40">
        <f t="shared" si="312"/>
        <v>38.681774580333517</v>
      </c>
      <c r="F657" s="40">
        <f t="shared" si="313"/>
        <v>46.4</v>
      </c>
      <c r="G657" s="3">
        <f t="shared" si="314"/>
        <v>306.59112709832795</v>
      </c>
      <c r="H657" s="3">
        <f t="shared" si="315"/>
        <v>134.69012151470801</v>
      </c>
      <c r="I657">
        <f t="shared" si="300"/>
        <v>1.3469012151470802E-4</v>
      </c>
      <c r="J657" s="4">
        <f t="shared" si="316"/>
        <v>1182.4716652174816</v>
      </c>
      <c r="K657" s="40">
        <f t="shared" si="317"/>
        <v>8.7792011167527004</v>
      </c>
      <c r="L657" s="40">
        <f t="shared" si="301"/>
        <v>0</v>
      </c>
      <c r="M657" s="10">
        <f t="shared" si="318"/>
        <v>6.4563326676544959</v>
      </c>
      <c r="N657" s="10">
        <f t="shared" si="297"/>
        <v>17.20418640980624</v>
      </c>
      <c r="O657" s="10">
        <f t="shared" si="298"/>
        <v>-0.14810000000000001</v>
      </c>
      <c r="P657" s="10">
        <f t="shared" si="319"/>
        <v>13.051944782959984</v>
      </c>
      <c r="Q657" s="42">
        <f t="shared" si="320"/>
        <v>0.93620161654924849</v>
      </c>
      <c r="R657" s="4">
        <f t="shared" si="321"/>
        <v>158126.06421832147</v>
      </c>
      <c r="S657">
        <f t="shared" si="302"/>
        <v>1.5812606421832147E-4</v>
      </c>
      <c r="T657" s="41">
        <f t="shared" si="303"/>
        <v>6.1456730213846876E-4</v>
      </c>
      <c r="U657" s="42">
        <f t="shared" si="322"/>
        <v>0.28226293093291471</v>
      </c>
      <c r="V657" s="42">
        <f t="shared" si="323"/>
        <v>0.98831636785704502</v>
      </c>
      <c r="W657" s="42">
        <f t="shared" si="324"/>
        <v>0.97849194447082932</v>
      </c>
      <c r="X657" s="42">
        <f t="shared" si="325"/>
        <v>9.8244233862156971E-3</v>
      </c>
      <c r="Y657" s="42">
        <f t="shared" si="299"/>
        <v>1.2665021605362701E-2</v>
      </c>
      <c r="Z657" s="10">
        <f t="shared" si="326"/>
        <v>20.608030334990282</v>
      </c>
      <c r="AA657">
        <f t="shared" si="304"/>
        <v>6455183.8832503017</v>
      </c>
      <c r="AB657" s="10">
        <f t="shared" si="305"/>
        <v>6.4551838832503021</v>
      </c>
      <c r="AC657" s="10">
        <f t="shared" si="306"/>
        <v>6.3541838832503021</v>
      </c>
      <c r="AD657" s="3">
        <f t="shared" si="307"/>
        <v>921.564014974663</v>
      </c>
      <c r="AI657" s="94">
        <f t="shared" si="308"/>
        <v>0.97849194447082932</v>
      </c>
    </row>
    <row r="658" spans="2:35">
      <c r="B658" s="39">
        <f t="shared" si="309"/>
        <v>630</v>
      </c>
      <c r="C658" s="42">
        <f t="shared" si="310"/>
        <v>11.859712230214742</v>
      </c>
      <c r="D658" s="10">
        <f t="shared" si="311"/>
        <v>3.8402877697852809</v>
      </c>
      <c r="E658" s="40">
        <f t="shared" si="312"/>
        <v>38.719424460429437</v>
      </c>
      <c r="F658" s="40">
        <f t="shared" si="313"/>
        <v>46.4</v>
      </c>
      <c r="G658" s="3">
        <f t="shared" si="314"/>
        <v>306.40287769784834</v>
      </c>
      <c r="H658" s="3">
        <f t="shared" si="315"/>
        <v>134.69012151470801</v>
      </c>
      <c r="I658">
        <f t="shared" si="300"/>
        <v>1.3469012151470802E-4</v>
      </c>
      <c r="J658" s="4">
        <f t="shared" si="316"/>
        <v>1184.7604300262838</v>
      </c>
      <c r="K658" s="40">
        <f t="shared" si="317"/>
        <v>8.7961939354023766</v>
      </c>
      <c r="L658" s="40">
        <f t="shared" si="301"/>
        <v>0</v>
      </c>
      <c r="M658" s="10">
        <f t="shared" si="318"/>
        <v>6.4551838832503021</v>
      </c>
      <c r="N658" s="10">
        <f t="shared" si="297"/>
        <v>17.20418640980624</v>
      </c>
      <c r="O658" s="10">
        <f t="shared" si="298"/>
        <v>-0.14810000000000001</v>
      </c>
      <c r="P658" s="10">
        <f t="shared" si="319"/>
        <v>13.052288758277768</v>
      </c>
      <c r="Q658" s="42">
        <f t="shared" si="320"/>
        <v>0.93764388773988705</v>
      </c>
      <c r="R658" s="4">
        <f t="shared" si="321"/>
        <v>157327.6894283038</v>
      </c>
      <c r="S658">
        <f t="shared" si="302"/>
        <v>1.573276894283038E-4</v>
      </c>
      <c r="T658" s="41">
        <f t="shared" si="303"/>
        <v>6.1536567692848645E-4</v>
      </c>
      <c r="U658" s="42">
        <f t="shared" si="322"/>
        <v>0.28083779201399373</v>
      </c>
      <c r="V658" s="42">
        <f t="shared" si="323"/>
        <v>0.98812132431905342</v>
      </c>
      <c r="W658" s="42">
        <f t="shared" si="324"/>
        <v>0.97831507311818422</v>
      </c>
      <c r="X658" s="42">
        <f t="shared" si="325"/>
        <v>9.8062512008691982E-3</v>
      </c>
      <c r="Y658" s="42">
        <f t="shared" si="299"/>
        <v>1.267916487895788E-2</v>
      </c>
      <c r="Z658" s="10">
        <f t="shared" si="326"/>
        <v>20.604277024750871</v>
      </c>
      <c r="AA658">
        <f t="shared" si="304"/>
        <v>6454026.6050900687</v>
      </c>
      <c r="AB658" s="10">
        <f t="shared" si="305"/>
        <v>6.4540266050900685</v>
      </c>
      <c r="AC658" s="10">
        <f t="shared" si="306"/>
        <v>6.3530266050900686</v>
      </c>
      <c r="AD658" s="3">
        <f t="shared" si="307"/>
        <v>921.39617187673218</v>
      </c>
      <c r="AI658" s="94">
        <f t="shared" si="308"/>
        <v>0.97831507311818422</v>
      </c>
    </row>
    <row r="659" spans="2:35">
      <c r="B659" s="39">
        <f t="shared" si="309"/>
        <v>631</v>
      </c>
      <c r="C659" s="42">
        <f t="shared" si="310"/>
        <v>11.878537170262701</v>
      </c>
      <c r="D659" s="10">
        <f t="shared" si="311"/>
        <v>3.821462829737321</v>
      </c>
      <c r="E659" s="40">
        <f t="shared" si="312"/>
        <v>38.757074340525357</v>
      </c>
      <c r="F659" s="40">
        <f t="shared" si="313"/>
        <v>46.4</v>
      </c>
      <c r="G659" s="3">
        <f t="shared" si="314"/>
        <v>306.21462829736873</v>
      </c>
      <c r="H659" s="3">
        <f t="shared" si="315"/>
        <v>134.69012151470801</v>
      </c>
      <c r="I659">
        <f t="shared" si="300"/>
        <v>1.3469012151470802E-4</v>
      </c>
      <c r="J659" s="4">
        <f t="shared" si="316"/>
        <v>1187.0514214600398</v>
      </c>
      <c r="K659" s="40">
        <f t="shared" si="317"/>
        <v>8.8132032855164901</v>
      </c>
      <c r="L659" s="40">
        <f t="shared" si="301"/>
        <v>0</v>
      </c>
      <c r="M659" s="10">
        <f t="shared" si="318"/>
        <v>6.4540266050900685</v>
      </c>
      <c r="N659" s="10">
        <f t="shared" si="297"/>
        <v>17.20418640980624</v>
      </c>
      <c r="O659" s="10">
        <f t="shared" si="298"/>
        <v>-0.14810000000000001</v>
      </c>
      <c r="P659" s="10">
        <f t="shared" si="319"/>
        <v>13.052635347912041</v>
      </c>
      <c r="Q659" s="42">
        <f t="shared" si="320"/>
        <v>0.93908612063356633</v>
      </c>
      <c r="R659" s="4">
        <f t="shared" si="321"/>
        <v>156529.49453035969</v>
      </c>
      <c r="S659">
        <f t="shared" si="302"/>
        <v>1.565294945303597E-4</v>
      </c>
      <c r="T659" s="41">
        <f t="shared" si="303"/>
        <v>6.1616387182643058E-4</v>
      </c>
      <c r="U659" s="42">
        <f t="shared" si="322"/>
        <v>0.27941297421141859</v>
      </c>
      <c r="V659" s="42">
        <f t="shared" si="323"/>
        <v>0.98792491061570709</v>
      </c>
      <c r="W659" s="42">
        <f t="shared" si="324"/>
        <v>0.97813689403354509</v>
      </c>
      <c r="X659" s="42">
        <f t="shared" si="325"/>
        <v>9.7880165821619958E-3</v>
      </c>
      <c r="Y659" s="42">
        <f t="shared" si="299"/>
        <v>1.2693281478436553E-2</v>
      </c>
      <c r="Z659" s="10">
        <f t="shared" si="326"/>
        <v>20.600496164780285</v>
      </c>
      <c r="AA659">
        <f t="shared" si="304"/>
        <v>6452860.8323743166</v>
      </c>
      <c r="AB659" s="10">
        <f t="shared" si="305"/>
        <v>6.4528608323743164</v>
      </c>
      <c r="AC659" s="10">
        <f t="shared" si="306"/>
        <v>6.3518608323743164</v>
      </c>
      <c r="AD659" s="3">
        <f t="shared" si="307"/>
        <v>921.2270967910539</v>
      </c>
      <c r="AI659" s="94">
        <f t="shared" si="308"/>
        <v>0.97813689403354509</v>
      </c>
    </row>
    <row r="660" spans="2:35">
      <c r="B660" s="39">
        <f t="shared" si="309"/>
        <v>632</v>
      </c>
      <c r="C660" s="42">
        <f t="shared" si="310"/>
        <v>11.897362110310661</v>
      </c>
      <c r="D660" s="10">
        <f t="shared" si="311"/>
        <v>3.8026378896893611</v>
      </c>
      <c r="E660" s="40">
        <f t="shared" si="312"/>
        <v>38.794724220621276</v>
      </c>
      <c r="F660" s="40">
        <f t="shared" si="313"/>
        <v>46.4</v>
      </c>
      <c r="G660" s="3">
        <f t="shared" si="314"/>
        <v>306.02637889688913</v>
      </c>
      <c r="H660" s="3">
        <f t="shared" si="315"/>
        <v>134.69012151470801</v>
      </c>
      <c r="I660">
        <f t="shared" si="300"/>
        <v>1.3469012151470802E-4</v>
      </c>
      <c r="J660" s="4">
        <f t="shared" si="316"/>
        <v>1189.3446395187498</v>
      </c>
      <c r="K660" s="40">
        <f t="shared" si="317"/>
        <v>8.8302291670950392</v>
      </c>
      <c r="L660" s="40">
        <f t="shared" si="301"/>
        <v>0</v>
      </c>
      <c r="M660" s="10">
        <f t="shared" si="318"/>
        <v>6.4528608323743164</v>
      </c>
      <c r="N660" s="10">
        <f t="shared" si="297"/>
        <v>17.20418640980624</v>
      </c>
      <c r="O660" s="10">
        <f t="shared" si="298"/>
        <v>-0.14810000000000001</v>
      </c>
      <c r="P660" s="10">
        <f t="shared" si="319"/>
        <v>13.052984553700679</v>
      </c>
      <c r="Q660" s="42">
        <f t="shared" si="320"/>
        <v>0.94052831494326716</v>
      </c>
      <c r="R660" s="4">
        <f t="shared" si="321"/>
        <v>155731.48078197171</v>
      </c>
      <c r="S660">
        <f t="shared" si="302"/>
        <v>1.5573148078197171E-4</v>
      </c>
      <c r="T660" s="41">
        <f t="shared" si="303"/>
        <v>6.1696188557481852E-4</v>
      </c>
      <c r="U660" s="42">
        <f t="shared" si="322"/>
        <v>0.27798847976985858</v>
      </c>
      <c r="V660" s="42">
        <f t="shared" si="323"/>
        <v>0.98772712662797091</v>
      </c>
      <c r="W660" s="42">
        <f t="shared" si="324"/>
        <v>0.97795740709382084</v>
      </c>
      <c r="X660" s="42">
        <f t="shared" si="325"/>
        <v>9.7697195341500676E-3</v>
      </c>
      <c r="Y660" s="42">
        <f t="shared" si="299"/>
        <v>1.2707371312356077E-2</v>
      </c>
      <c r="Z660" s="10">
        <f t="shared" si="326"/>
        <v>20.596687752464188</v>
      </c>
      <c r="AA660">
        <f t="shared" si="304"/>
        <v>6451686.5642969534</v>
      </c>
      <c r="AB660" s="10">
        <f t="shared" si="305"/>
        <v>6.4516865642969536</v>
      </c>
      <c r="AC660" s="10">
        <f t="shared" si="306"/>
        <v>6.3506865642969537</v>
      </c>
      <c r="AD660" s="3">
        <f t="shared" si="307"/>
        <v>921.05678960071839</v>
      </c>
      <c r="AI660" s="94">
        <f t="shared" si="308"/>
        <v>0.97795740709382084</v>
      </c>
    </row>
    <row r="661" spans="2:35">
      <c r="B661" s="39">
        <f t="shared" si="309"/>
        <v>633</v>
      </c>
      <c r="C661" s="42">
        <f t="shared" si="310"/>
        <v>11.916187050358621</v>
      </c>
      <c r="D661" s="10">
        <f t="shared" si="311"/>
        <v>3.7838129496414012</v>
      </c>
      <c r="E661" s="40">
        <f t="shared" si="312"/>
        <v>38.832374100717196</v>
      </c>
      <c r="F661" s="40">
        <f t="shared" si="313"/>
        <v>46.4</v>
      </c>
      <c r="G661" s="3">
        <f t="shared" si="314"/>
        <v>305.83812949640952</v>
      </c>
      <c r="H661" s="3">
        <f t="shared" si="315"/>
        <v>134.69012151470801</v>
      </c>
      <c r="I661">
        <f t="shared" si="300"/>
        <v>1.3469012151470802E-4</v>
      </c>
      <c r="J661" s="4">
        <f t="shared" si="316"/>
        <v>1191.6400842024132</v>
      </c>
      <c r="K661" s="40">
        <f t="shared" si="317"/>
        <v>8.8472715801380239</v>
      </c>
      <c r="L661" s="40">
        <f t="shared" si="301"/>
        <v>0</v>
      </c>
      <c r="M661" s="10">
        <f t="shared" si="318"/>
        <v>6.4516865642969536</v>
      </c>
      <c r="N661" s="10">
        <f t="shared" si="297"/>
        <v>17.20418640980624</v>
      </c>
      <c r="O661" s="10">
        <f t="shared" si="298"/>
        <v>-0.14810000000000001</v>
      </c>
      <c r="P661" s="10">
        <f t="shared" si="319"/>
        <v>13.053336377496514</v>
      </c>
      <c r="Q661" s="42">
        <f t="shared" si="320"/>
        <v>0.94197047038181192</v>
      </c>
      <c r="R661" s="4">
        <f t="shared" si="321"/>
        <v>154933.64944062216</v>
      </c>
      <c r="S661">
        <f t="shared" si="302"/>
        <v>1.5493364944062216E-4</v>
      </c>
      <c r="T661" s="41">
        <f t="shared" si="303"/>
        <v>6.1775971691616809E-4</v>
      </c>
      <c r="U661" s="42">
        <f t="shared" si="322"/>
        <v>0.27656431093398259</v>
      </c>
      <c r="V661" s="42">
        <f t="shared" si="323"/>
        <v>0.98752797223652711</v>
      </c>
      <c r="W661" s="42">
        <f t="shared" si="324"/>
        <v>0.9777766121749023</v>
      </c>
      <c r="X661" s="42">
        <f t="shared" si="325"/>
        <v>9.7513600616248031E-3</v>
      </c>
      <c r="Y661" s="42">
        <f t="shared" si="299"/>
        <v>1.2721434289302157E-2</v>
      </c>
      <c r="Z661" s="10">
        <f t="shared" si="326"/>
        <v>20.592851785168271</v>
      </c>
      <c r="AA661">
        <f t="shared" si="304"/>
        <v>6450503.8000457287</v>
      </c>
      <c r="AB661" s="10">
        <f t="shared" si="305"/>
        <v>6.4505038000457287</v>
      </c>
      <c r="AC661" s="10">
        <f t="shared" si="306"/>
        <v>6.3495038000457287</v>
      </c>
      <c r="AD661" s="3">
        <f t="shared" si="307"/>
        <v>920.88525018792291</v>
      </c>
      <c r="AI661" s="94">
        <f t="shared" si="308"/>
        <v>0.9777766121749023</v>
      </c>
    </row>
    <row r="662" spans="2:35">
      <c r="B662" s="39">
        <f t="shared" si="309"/>
        <v>634</v>
      </c>
      <c r="C662" s="42">
        <f t="shared" si="310"/>
        <v>11.935011990406581</v>
      </c>
      <c r="D662" s="10">
        <f t="shared" si="311"/>
        <v>3.7649880095934414</v>
      </c>
      <c r="E662" s="40">
        <f t="shared" si="312"/>
        <v>38.870023980813116</v>
      </c>
      <c r="F662" s="40">
        <f t="shared" si="313"/>
        <v>46.4</v>
      </c>
      <c r="G662" s="3">
        <f t="shared" si="314"/>
        <v>305.64988009592992</v>
      </c>
      <c r="H662" s="3">
        <f t="shared" si="315"/>
        <v>134.69012151470801</v>
      </c>
      <c r="I662">
        <f t="shared" si="300"/>
        <v>1.3469012151470802E-4</v>
      </c>
      <c r="J662" s="4">
        <f t="shared" si="316"/>
        <v>1193.9377555110307</v>
      </c>
      <c r="K662" s="40">
        <f t="shared" si="317"/>
        <v>8.8643305246454478</v>
      </c>
      <c r="L662" s="40">
        <f t="shared" si="301"/>
        <v>0</v>
      </c>
      <c r="M662" s="10">
        <f t="shared" si="318"/>
        <v>6.4505038000457287</v>
      </c>
      <c r="N662" s="10">
        <f t="shared" si="297"/>
        <v>17.20418640980624</v>
      </c>
      <c r="O662" s="10">
        <f t="shared" si="298"/>
        <v>-0.14810000000000001</v>
      </c>
      <c r="P662" s="10">
        <f t="shared" si="319"/>
        <v>13.053690821167219</v>
      </c>
      <c r="Q662" s="42">
        <f t="shared" si="320"/>
        <v>0.94341258666186312</v>
      </c>
      <c r="R662" s="4">
        <f t="shared" si="321"/>
        <v>154136.00176379352</v>
      </c>
      <c r="S662">
        <f t="shared" si="302"/>
        <v>1.5413600176379351E-4</v>
      </c>
      <c r="T662" s="41">
        <f t="shared" si="303"/>
        <v>6.1855736459299668E-4</v>
      </c>
      <c r="U662" s="42">
        <f t="shared" si="322"/>
        <v>0.27514046994845964</v>
      </c>
      <c r="V662" s="42">
        <f t="shared" si="323"/>
        <v>0.987327447320962</v>
      </c>
      <c r="W662" s="42">
        <f t="shared" si="324"/>
        <v>0.97759450915173218</v>
      </c>
      <c r="X662" s="42">
        <f t="shared" si="325"/>
        <v>9.7329381692298211E-3</v>
      </c>
      <c r="Y662" s="42">
        <f t="shared" si="299"/>
        <v>1.2735470317888735E-2</v>
      </c>
      <c r="Z662" s="10">
        <f t="shared" si="326"/>
        <v>20.588988260237628</v>
      </c>
      <c r="AA662">
        <f t="shared" si="304"/>
        <v>6449312.5388020389</v>
      </c>
      <c r="AB662" s="10">
        <f t="shared" si="305"/>
        <v>6.4493125388020385</v>
      </c>
      <c r="AC662" s="10">
        <f t="shared" si="306"/>
        <v>6.3483125388020385</v>
      </c>
      <c r="AD662" s="3">
        <f t="shared" si="307"/>
        <v>920.71247843394326</v>
      </c>
      <c r="AI662" s="94">
        <f t="shared" si="308"/>
        <v>0.97759450915173218</v>
      </c>
    </row>
    <row r="663" spans="2:35">
      <c r="B663" s="39">
        <f t="shared" si="309"/>
        <v>635</v>
      </c>
      <c r="C663" s="42">
        <f t="shared" si="310"/>
        <v>11.953836930454541</v>
      </c>
      <c r="D663" s="10">
        <f t="shared" si="311"/>
        <v>3.7461630695454815</v>
      </c>
      <c r="E663" s="40">
        <f t="shared" si="312"/>
        <v>38.907673860909036</v>
      </c>
      <c r="F663" s="40">
        <f t="shared" si="313"/>
        <v>46.4</v>
      </c>
      <c r="G663" s="3">
        <f t="shared" si="314"/>
        <v>305.46163069545031</v>
      </c>
      <c r="H663" s="3">
        <f t="shared" si="315"/>
        <v>134.69012151470801</v>
      </c>
      <c r="I663">
        <f t="shared" si="300"/>
        <v>1.3469012151470802E-4</v>
      </c>
      <c r="J663" s="4">
        <f t="shared" si="316"/>
        <v>1196.2376534446018</v>
      </c>
      <c r="K663" s="40">
        <f t="shared" si="317"/>
        <v>8.8814060006173055</v>
      </c>
      <c r="L663" s="40">
        <f t="shared" si="301"/>
        <v>0</v>
      </c>
      <c r="M663" s="10">
        <f t="shared" si="318"/>
        <v>6.4493125388020385</v>
      </c>
      <c r="N663" s="10">
        <f t="shared" si="297"/>
        <v>17.20418640980624</v>
      </c>
      <c r="O663" s="10">
        <f t="shared" si="298"/>
        <v>-0.14810000000000001</v>
      </c>
      <c r="P663" s="10">
        <f t="shared" si="319"/>
        <v>13.054047886595395</v>
      </c>
      <c r="Q663" s="42">
        <f t="shared" si="320"/>
        <v>0.9448546634959224</v>
      </c>
      <c r="R663" s="4">
        <f t="shared" si="321"/>
        <v>153338.53900896825</v>
      </c>
      <c r="S663">
        <f t="shared" si="302"/>
        <v>1.5333853900896825E-4</v>
      </c>
      <c r="T663" s="41">
        <f t="shared" si="303"/>
        <v>6.19354827347822E-4</v>
      </c>
      <c r="U663" s="42">
        <f t="shared" si="322"/>
        <v>0.27371695905795879</v>
      </c>
      <c r="V663" s="42">
        <f t="shared" si="323"/>
        <v>0.98712555175984418</v>
      </c>
      <c r="W663" s="42">
        <f t="shared" si="324"/>
        <v>0.97741109789827518</v>
      </c>
      <c r="X663" s="42">
        <f t="shared" si="325"/>
        <v>9.7144538615689946E-3</v>
      </c>
      <c r="Y663" s="42">
        <f t="shared" si="299"/>
        <v>1.2749479306758042E-2</v>
      </c>
      <c r="Z663" s="10">
        <f t="shared" si="326"/>
        <v>20.585097174996413</v>
      </c>
      <c r="AA663">
        <f t="shared" si="304"/>
        <v>6448112.77974083</v>
      </c>
      <c r="AB663" s="10">
        <f t="shared" si="305"/>
        <v>6.4481127797408302</v>
      </c>
      <c r="AC663" s="10">
        <f t="shared" si="306"/>
        <v>6.3471127797408302</v>
      </c>
      <c r="AD663" s="3">
        <f t="shared" si="307"/>
        <v>920.53847421911962</v>
      </c>
      <c r="AI663" s="94">
        <f t="shared" si="308"/>
        <v>0.97741109789827518</v>
      </c>
    </row>
    <row r="664" spans="2:35">
      <c r="B664" s="39">
        <f t="shared" si="309"/>
        <v>636</v>
      </c>
      <c r="C664" s="42">
        <f t="shared" si="310"/>
        <v>11.972661870502501</v>
      </c>
      <c r="D664" s="10">
        <f t="shared" si="311"/>
        <v>3.7273381294975216</v>
      </c>
      <c r="E664" s="40">
        <f t="shared" si="312"/>
        <v>38.945323741004955</v>
      </c>
      <c r="F664" s="40">
        <f t="shared" si="313"/>
        <v>46.4</v>
      </c>
      <c r="G664" s="3">
        <f t="shared" si="314"/>
        <v>305.2733812949707</v>
      </c>
      <c r="H664" s="3">
        <f t="shared" si="315"/>
        <v>134.69012151470801</v>
      </c>
      <c r="I664">
        <f t="shared" si="300"/>
        <v>1.3469012151470802E-4</v>
      </c>
      <c r="J664" s="4">
        <f t="shared" si="316"/>
        <v>1198.5397780031269</v>
      </c>
      <c r="K664" s="40">
        <f t="shared" si="317"/>
        <v>8.8984980080536022</v>
      </c>
      <c r="L664" s="40">
        <f t="shared" si="301"/>
        <v>0</v>
      </c>
      <c r="M664" s="10">
        <f t="shared" si="318"/>
        <v>6.4481127797408302</v>
      </c>
      <c r="N664" s="10">
        <f t="shared" si="297"/>
        <v>17.20418640980624</v>
      </c>
      <c r="O664" s="10">
        <f t="shared" si="298"/>
        <v>-0.14810000000000001</v>
      </c>
      <c r="P664" s="10">
        <f t="shared" si="319"/>
        <v>13.054407575678628</v>
      </c>
      <c r="Q664" s="42">
        <f t="shared" si="320"/>
        <v>0.9462967005963292</v>
      </c>
      <c r="R664" s="4">
        <f t="shared" si="321"/>
        <v>152541.26243362881</v>
      </c>
      <c r="S664">
        <f t="shared" si="302"/>
        <v>1.5254126243362883E-4</v>
      </c>
      <c r="T664" s="41">
        <f t="shared" si="303"/>
        <v>6.2015210392316143E-4</v>
      </c>
      <c r="U664" s="42">
        <f t="shared" si="322"/>
        <v>0.27229378050714914</v>
      </c>
      <c r="V664" s="42">
        <f t="shared" si="323"/>
        <v>0.98692228543091154</v>
      </c>
      <c r="W664" s="42">
        <f t="shared" si="324"/>
        <v>0.97722637828750269</v>
      </c>
      <c r="X664" s="42">
        <f t="shared" si="325"/>
        <v>9.695907143408844E-3</v>
      </c>
      <c r="Y664" s="42">
        <f t="shared" si="299"/>
        <v>1.2763461164580936E-2</v>
      </c>
      <c r="Z664" s="10">
        <f t="shared" si="326"/>
        <v>20.581178526747955</v>
      </c>
      <c r="AA664">
        <f t="shared" si="304"/>
        <v>6446904.5220306208</v>
      </c>
      <c r="AB664" s="10">
        <f t="shared" si="305"/>
        <v>6.4469045220306205</v>
      </c>
      <c r="AC664" s="10">
        <f t="shared" si="306"/>
        <v>6.3459045220306205</v>
      </c>
      <c r="AD664" s="3">
        <f t="shared" si="307"/>
        <v>920.36323742286015</v>
      </c>
      <c r="AI664" s="94">
        <f t="shared" si="308"/>
        <v>0.97722637828750269</v>
      </c>
    </row>
    <row r="665" spans="2:35">
      <c r="B665" s="39">
        <f t="shared" si="309"/>
        <v>637</v>
      </c>
      <c r="C665" s="42">
        <f t="shared" si="310"/>
        <v>11.991486810550461</v>
      </c>
      <c r="D665" s="10">
        <f t="shared" si="311"/>
        <v>3.7085131894495618</v>
      </c>
      <c r="E665" s="40">
        <f t="shared" si="312"/>
        <v>38.982973621100875</v>
      </c>
      <c r="F665" s="40">
        <f t="shared" si="313"/>
        <v>46.4</v>
      </c>
      <c r="G665" s="3">
        <f t="shared" si="314"/>
        <v>305.0851318944911</v>
      </c>
      <c r="H665" s="3">
        <f t="shared" si="315"/>
        <v>134.69012151470801</v>
      </c>
      <c r="I665">
        <f t="shared" si="300"/>
        <v>1.3469012151470802E-4</v>
      </c>
      <c r="J665" s="4">
        <f t="shared" si="316"/>
        <v>1200.8441291866056</v>
      </c>
      <c r="K665" s="40">
        <f t="shared" si="317"/>
        <v>8.9156065469543346</v>
      </c>
      <c r="L665" s="40">
        <f t="shared" si="301"/>
        <v>0</v>
      </c>
      <c r="M665" s="10">
        <f t="shared" si="318"/>
        <v>6.4469045220306205</v>
      </c>
      <c r="N665" s="10">
        <f t="shared" si="297"/>
        <v>17.20418640980624</v>
      </c>
      <c r="O665" s="10">
        <f t="shared" si="298"/>
        <v>-0.14810000000000001</v>
      </c>
      <c r="P665" s="10">
        <f t="shared" si="319"/>
        <v>13.054769890329524</v>
      </c>
      <c r="Q665" s="42">
        <f t="shared" si="320"/>
        <v>0.94773869767525931</v>
      </c>
      <c r="R665" s="4">
        <f t="shared" si="321"/>
        <v>151744.17329525758</v>
      </c>
      <c r="S665">
        <f t="shared" si="302"/>
        <v>1.5174417329525758E-4</v>
      </c>
      <c r="T665" s="41">
        <f t="shared" si="303"/>
        <v>6.2094919306153267E-4</v>
      </c>
      <c r="U665" s="42">
        <f t="shared" si="322"/>
        <v>0.27087093654069955</v>
      </c>
      <c r="V665" s="42">
        <f t="shared" si="323"/>
        <v>0.98671764821137542</v>
      </c>
      <c r="W665" s="42">
        <f t="shared" si="324"/>
        <v>0.97704035019139657</v>
      </c>
      <c r="X665" s="42">
        <f t="shared" si="325"/>
        <v>9.6772980199788528E-3</v>
      </c>
      <c r="Y665" s="42">
        <f t="shared" si="299"/>
        <v>1.2777415800057682E-2</v>
      </c>
      <c r="Z665" s="10">
        <f t="shared" si="326"/>
        <v>20.577232312775564</v>
      </c>
      <c r="AA665">
        <f t="shared" si="304"/>
        <v>6445687.7648337604</v>
      </c>
      <c r="AB665" s="10">
        <f t="shared" si="305"/>
        <v>6.4456877648337603</v>
      </c>
      <c r="AC665" s="10">
        <f t="shared" si="306"/>
        <v>6.3446877648337603</v>
      </c>
      <c r="AD665" s="3">
        <f t="shared" si="307"/>
        <v>920.18676792367808</v>
      </c>
      <c r="AI665" s="94">
        <f t="shared" si="308"/>
        <v>0.97704035019139657</v>
      </c>
    </row>
    <row r="666" spans="2:35">
      <c r="B666" s="39">
        <f t="shared" si="309"/>
        <v>638</v>
      </c>
      <c r="C666" s="42">
        <f t="shared" si="310"/>
        <v>12.01031175059842</v>
      </c>
      <c r="D666" s="10">
        <f t="shared" si="311"/>
        <v>3.6896882494016019</v>
      </c>
      <c r="E666" s="40">
        <f t="shared" si="312"/>
        <v>39.020623501196795</v>
      </c>
      <c r="F666" s="40">
        <f t="shared" si="313"/>
        <v>46.4</v>
      </c>
      <c r="G666" s="3">
        <f t="shared" si="314"/>
        <v>304.89688249401149</v>
      </c>
      <c r="H666" s="3">
        <f t="shared" si="315"/>
        <v>134.69012151470801</v>
      </c>
      <c r="I666">
        <f t="shared" si="300"/>
        <v>1.3469012151470802E-4</v>
      </c>
      <c r="J666" s="4">
        <f t="shared" si="316"/>
        <v>1203.150706995038</v>
      </c>
      <c r="K666" s="40">
        <f t="shared" si="317"/>
        <v>8.9327316173195026</v>
      </c>
      <c r="L666" s="40">
        <f t="shared" si="301"/>
        <v>0</v>
      </c>
      <c r="M666" s="10">
        <f t="shared" si="318"/>
        <v>6.4456877648337603</v>
      </c>
      <c r="N666" s="10">
        <f t="shared" si="297"/>
        <v>17.20418640980624</v>
      </c>
      <c r="O666" s="10">
        <f t="shared" si="298"/>
        <v>-0.14810000000000001</v>
      </c>
      <c r="P666" s="10">
        <f t="shared" si="319"/>
        <v>13.05513483247565</v>
      </c>
      <c r="Q666" s="42">
        <f t="shared" si="320"/>
        <v>0.94918065444472377</v>
      </c>
      <c r="R666" s="4">
        <f t="shared" si="321"/>
        <v>150947.27285133707</v>
      </c>
      <c r="S666">
        <f t="shared" si="302"/>
        <v>1.5094727285133705E-4</v>
      </c>
      <c r="T666" s="41">
        <f t="shared" si="303"/>
        <v>6.2174609350545322E-4</v>
      </c>
      <c r="U666" s="42">
        <f t="shared" si="322"/>
        <v>0.26944842940327923</v>
      </c>
      <c r="V666" s="42">
        <f t="shared" si="323"/>
        <v>0.98651163997699631</v>
      </c>
      <c r="W666" s="42">
        <f t="shared" si="324"/>
        <v>0.97685301348098896</v>
      </c>
      <c r="X666" s="42">
        <f t="shared" si="325"/>
        <v>9.6586264960073498E-3</v>
      </c>
      <c r="Y666" s="42">
        <f t="shared" si="299"/>
        <v>1.2791343121917329E-2</v>
      </c>
      <c r="Z666" s="10">
        <f t="shared" si="326"/>
        <v>20.573258530341114</v>
      </c>
      <c r="AA666">
        <f t="shared" si="304"/>
        <v>6444462.5073059872</v>
      </c>
      <c r="AB666" s="10">
        <f t="shared" si="305"/>
        <v>6.4444625073059871</v>
      </c>
      <c r="AC666" s="10">
        <f t="shared" si="306"/>
        <v>6.3434625073059872</v>
      </c>
      <c r="AD666" s="3">
        <f t="shared" si="307"/>
        <v>920.00906559912789</v>
      </c>
      <c r="AI666" s="94">
        <f t="shared" si="308"/>
        <v>0.97685301348098896</v>
      </c>
    </row>
    <row r="667" spans="2:35">
      <c r="B667" s="39">
        <f t="shared" si="309"/>
        <v>639</v>
      </c>
      <c r="C667" s="42">
        <f t="shared" si="310"/>
        <v>12.02913669064638</v>
      </c>
      <c r="D667" s="10">
        <f t="shared" si="311"/>
        <v>3.670863309353642</v>
      </c>
      <c r="E667" s="40">
        <f t="shared" si="312"/>
        <v>39.058273381292715</v>
      </c>
      <c r="F667" s="40">
        <f t="shared" si="313"/>
        <v>46.4</v>
      </c>
      <c r="G667" s="3">
        <f t="shared" si="314"/>
        <v>304.70863309353189</v>
      </c>
      <c r="H667" s="3">
        <f t="shared" si="315"/>
        <v>134.69012151470801</v>
      </c>
      <c r="I667">
        <f t="shared" si="300"/>
        <v>1.3469012151470802E-4</v>
      </c>
      <c r="J667" s="4">
        <f t="shared" si="316"/>
        <v>1205.4595114284245</v>
      </c>
      <c r="K667" s="40">
        <f t="shared" si="317"/>
        <v>8.9498732191491097</v>
      </c>
      <c r="L667" s="40">
        <f t="shared" si="301"/>
        <v>0</v>
      </c>
      <c r="M667" s="10">
        <f t="shared" si="318"/>
        <v>6.4444625073059871</v>
      </c>
      <c r="N667" s="10">
        <f t="shared" si="297"/>
        <v>17.20418640980624</v>
      </c>
      <c r="O667" s="10">
        <f t="shared" si="298"/>
        <v>-0.14810000000000001</v>
      </c>
      <c r="P667" s="10">
        <f t="shared" si="319"/>
        <v>13.055502404059697</v>
      </c>
      <c r="Q667" s="42">
        <f t="shared" si="320"/>
        <v>0.95062257061656763</v>
      </c>
      <c r="R667" s="4">
        <f t="shared" si="321"/>
        <v>150150.5623593496</v>
      </c>
      <c r="S667">
        <f t="shared" si="302"/>
        <v>1.5015056235934959E-4</v>
      </c>
      <c r="T667" s="41">
        <f t="shared" si="303"/>
        <v>6.2254280399744069E-4</v>
      </c>
      <c r="U667" s="42">
        <f t="shared" si="322"/>
        <v>0.26802626133955698</v>
      </c>
      <c r="V667" s="42">
        <f t="shared" si="323"/>
        <v>0.98630426060319731</v>
      </c>
      <c r="W667" s="42">
        <f t="shared" si="324"/>
        <v>0.97666436802629386</v>
      </c>
      <c r="X667" s="42">
        <f t="shared" si="325"/>
        <v>9.6398925769034527E-3</v>
      </c>
      <c r="Y667" s="42">
        <f t="shared" si="299"/>
        <v>1.2805243038918803E-2</v>
      </c>
      <c r="Z667" s="10">
        <f t="shared" si="326"/>
        <v>20.569257176686353</v>
      </c>
      <c r="AA667">
        <f t="shared" si="304"/>
        <v>6443228.748596835</v>
      </c>
      <c r="AB667" s="10">
        <f t="shared" si="305"/>
        <v>6.4432287485968347</v>
      </c>
      <c r="AC667" s="10">
        <f t="shared" si="306"/>
        <v>6.3422287485968347</v>
      </c>
      <c r="AD667" s="3">
        <f t="shared" si="307"/>
        <v>919.83013032586439</v>
      </c>
      <c r="AI667" s="94">
        <f t="shared" si="308"/>
        <v>0.97666436802629386</v>
      </c>
    </row>
    <row r="668" spans="2:35">
      <c r="B668" s="39">
        <f t="shared" si="309"/>
        <v>640</v>
      </c>
      <c r="C668" s="42">
        <f t="shared" si="310"/>
        <v>12.04796163069434</v>
      </c>
      <c r="D668" s="10">
        <f t="shared" si="311"/>
        <v>3.6520383693056822</v>
      </c>
      <c r="E668" s="40">
        <f t="shared" si="312"/>
        <v>39.095923261388634</v>
      </c>
      <c r="F668" s="40">
        <f t="shared" si="313"/>
        <v>46.4</v>
      </c>
      <c r="G668" s="3">
        <f t="shared" si="314"/>
        <v>304.52038369305228</v>
      </c>
      <c r="H668" s="3">
        <f t="shared" si="315"/>
        <v>134.69012151470801</v>
      </c>
      <c r="I668">
        <f t="shared" si="300"/>
        <v>1.3469012151470802E-4</v>
      </c>
      <c r="J668" s="4">
        <f t="shared" si="316"/>
        <v>1207.7705424867647</v>
      </c>
      <c r="K668" s="40">
        <f t="shared" si="317"/>
        <v>8.9670313524431524</v>
      </c>
      <c r="L668" s="40">
        <f t="shared" si="301"/>
        <v>0</v>
      </c>
      <c r="M668" s="10">
        <f t="shared" si="318"/>
        <v>6.4432287485968347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17.20418640980624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-0.14810000000000001</v>
      </c>
      <c r="P668" s="10">
        <f t="shared" si="319"/>
        <v>13.055872607039399</v>
      </c>
      <c r="Q668" s="42">
        <f t="shared" si="320"/>
        <v>0.95206444590246853</v>
      </c>
      <c r="R668" s="4">
        <f t="shared" si="321"/>
        <v>149354.04307677769</v>
      </c>
      <c r="S668">
        <f t="shared" si="302"/>
        <v>1.4935404307677769E-4</v>
      </c>
      <c r="T668" s="41">
        <f t="shared" si="303"/>
        <v>6.2333932328001256E-4</v>
      </c>
      <c r="U668" s="42">
        <f t="shared" si="322"/>
        <v>0.26660443459420202</v>
      </c>
      <c r="V668" s="42">
        <f t="shared" si="323"/>
        <v>0.98609550996401918</v>
      </c>
      <c r="W668" s="42">
        <f t="shared" si="324"/>
        <v>0.97647441369637011</v>
      </c>
      <c r="X668" s="42">
        <f t="shared" si="325"/>
        <v>9.6210962676490652E-3</v>
      </c>
      <c r="Y668" s="42">
        <f t="shared" si="299"/>
        <v>1.28191154598504E-2</v>
      </c>
      <c r="Z668" s="10">
        <f t="shared" si="326"/>
        <v>20.565228249031673</v>
      </c>
      <c r="AA668">
        <f t="shared" si="304"/>
        <v>6441986.4878492523</v>
      </c>
      <c r="AB668" s="10">
        <f t="shared" si="305"/>
        <v>6.4419864878492525</v>
      </c>
      <c r="AC668" s="10">
        <f t="shared" si="306"/>
        <v>6.3409864878492526</v>
      </c>
      <c r="AD668" s="3">
        <f t="shared" si="307"/>
        <v>919.64996197958703</v>
      </c>
      <c r="AI668" s="94">
        <f t="shared" si="308"/>
        <v>0.97647441369637011</v>
      </c>
    </row>
    <row r="669" spans="2:35">
      <c r="B669" s="39">
        <f t="shared" si="309"/>
        <v>641</v>
      </c>
      <c r="C669" s="42">
        <f t="shared" si="310"/>
        <v>12.0667865707423</v>
      </c>
      <c r="D669" s="10">
        <f t="shared" si="311"/>
        <v>3.6332134292577223</v>
      </c>
      <c r="E669" s="40">
        <f t="shared" si="312"/>
        <v>39.133573141484554</v>
      </c>
      <c r="F669" s="40">
        <f t="shared" si="313"/>
        <v>46.4</v>
      </c>
      <c r="G669" s="3">
        <f t="shared" si="314"/>
        <v>304.33213429257268</v>
      </c>
      <c r="H669" s="3">
        <f t="shared" si="315"/>
        <v>134.69012151470801</v>
      </c>
      <c r="I669">
        <f t="shared" si="300"/>
        <v>1.3469012151470802E-4</v>
      </c>
      <c r="J669" s="4">
        <f t="shared" si="316"/>
        <v>1210.0838001700586</v>
      </c>
      <c r="K669" s="40">
        <f t="shared" si="317"/>
        <v>8.9842060172016307</v>
      </c>
      <c r="L669" s="40">
        <f t="shared" si="301"/>
        <v>0</v>
      </c>
      <c r="M669" s="10">
        <f t="shared" si="318"/>
        <v>6.4419864878492525</v>
      </c>
      <c r="N669" s="10">
        <f t="shared" si="327"/>
        <v>17.20418640980624</v>
      </c>
      <c r="O669" s="10">
        <f t="shared" si="328"/>
        <v>-0.14810000000000001</v>
      </c>
      <c r="P669" s="10">
        <f t="shared" si="319"/>
        <v>13.05624544338767</v>
      </c>
      <c r="Q669" s="42">
        <f t="shared" si="320"/>
        <v>0.95350628001393534</v>
      </c>
      <c r="R669" s="4">
        <f t="shared" si="321"/>
        <v>148557.71626110378</v>
      </c>
      <c r="S669">
        <f t="shared" si="302"/>
        <v>1.4855771626110377E-4</v>
      </c>
      <c r="T669" s="41">
        <f t="shared" si="303"/>
        <v>6.2413565009568654E-4</v>
      </c>
      <c r="U669" s="42">
        <f t="shared" si="322"/>
        <v>0.26518295141188331</v>
      </c>
      <c r="V669" s="42">
        <f t="shared" si="323"/>
        <v>0.98588538793315783</v>
      </c>
      <c r="W669" s="42">
        <f t="shared" si="324"/>
        <v>0.97628315035926316</v>
      </c>
      <c r="X669" s="42">
        <f t="shared" si="325"/>
        <v>9.6022375738946675E-3</v>
      </c>
      <c r="Y669" s="42">
        <f t="shared" si="299"/>
        <v>1.283296029353085E-2</v>
      </c>
      <c r="Z669" s="10">
        <f t="shared" si="326"/>
        <v>20.561171744577358</v>
      </c>
      <c r="AA669">
        <f t="shared" si="304"/>
        <v>6440735.7241999879</v>
      </c>
      <c r="AB669" s="10">
        <f t="shared" si="305"/>
        <v>6.4407357241999881</v>
      </c>
      <c r="AC669" s="10">
        <f t="shared" si="306"/>
        <v>6.3397357241999881</v>
      </c>
      <c r="AD669" s="3">
        <f t="shared" si="307"/>
        <v>919.46856043509615</v>
      </c>
      <c r="AI669" s="94">
        <f t="shared" si="308"/>
        <v>0.97628315035926316</v>
      </c>
    </row>
    <row r="670" spans="2:35">
      <c r="B670" s="39">
        <f t="shared" si="309"/>
        <v>642</v>
      </c>
      <c r="C670" s="42">
        <f t="shared" si="310"/>
        <v>12.08561151079026</v>
      </c>
      <c r="D670" s="10">
        <f t="shared" si="311"/>
        <v>3.6143884892097624</v>
      </c>
      <c r="E670" s="40">
        <f t="shared" si="312"/>
        <v>39.171223021580474</v>
      </c>
      <c r="F670" s="40">
        <f t="shared" si="313"/>
        <v>46.4</v>
      </c>
      <c r="G670" s="3">
        <f t="shared" si="314"/>
        <v>304.14388489209307</v>
      </c>
      <c r="H670" s="3">
        <f t="shared" si="315"/>
        <v>134.69012151470801</v>
      </c>
      <c r="I670">
        <f t="shared" si="300"/>
        <v>1.3469012151470802E-4</v>
      </c>
      <c r="J670" s="4">
        <f t="shared" si="316"/>
        <v>1212.3992844783065</v>
      </c>
      <c r="K670" s="40">
        <f t="shared" si="317"/>
        <v>9.0013972134245481</v>
      </c>
      <c r="L670" s="40">
        <f t="shared" si="301"/>
        <v>0</v>
      </c>
      <c r="M670" s="10">
        <f t="shared" si="318"/>
        <v>6.4407357241999881</v>
      </c>
      <c r="N670" s="10">
        <f t="shared" si="327"/>
        <v>17.20418640980624</v>
      </c>
      <c r="O670" s="10">
        <f t="shared" si="328"/>
        <v>-0.14810000000000001</v>
      </c>
      <c r="P670" s="10">
        <f t="shared" si="319"/>
        <v>13.056620915092527</v>
      </c>
      <c r="Q670" s="42">
        <f t="shared" si="320"/>
        <v>0.9549480726623073</v>
      </c>
      <c r="R670" s="4">
        <f t="shared" si="321"/>
        <v>147761.58316981024</v>
      </c>
      <c r="S670">
        <f t="shared" si="302"/>
        <v>1.4776158316981024E-4</v>
      </c>
      <c r="T670" s="41">
        <f t="shared" si="303"/>
        <v>6.2493178318698002E-4</v>
      </c>
      <c r="U670" s="42">
        <f t="shared" si="322"/>
        <v>0.26376181403726978</v>
      </c>
      <c r="V670" s="42">
        <f t="shared" si="323"/>
        <v>0.98567389438296538</v>
      </c>
      <c r="W670" s="42">
        <f t="shared" si="324"/>
        <v>0.97609057788206266</v>
      </c>
      <c r="X670" s="42">
        <f t="shared" si="325"/>
        <v>9.5833165009027166E-3</v>
      </c>
      <c r="Y670" s="42">
        <f t="shared" ref="Y670:Y733" si="329">IF((X670*(Q670-Q669)+Y669)&lt;0,0,X670*(Q670-Q669)+Y669)</f>
        <v>1.2846777448808874E-2</v>
      </c>
      <c r="Z670" s="10">
        <f t="shared" si="326"/>
        <v>20.557087660502475</v>
      </c>
      <c r="AA670">
        <f t="shared" si="304"/>
        <v>6439476.456779249</v>
      </c>
      <c r="AB670" s="10">
        <f t="shared" si="305"/>
        <v>6.4394764567792491</v>
      </c>
      <c r="AC670" s="10">
        <f t="shared" si="306"/>
        <v>6.3384764567792491</v>
      </c>
      <c r="AD670" s="3">
        <f t="shared" si="307"/>
        <v>919.28592556624346</v>
      </c>
      <c r="AI670" s="94">
        <f t="shared" si="308"/>
        <v>0.97609057788206266</v>
      </c>
    </row>
    <row r="671" spans="2:35">
      <c r="B671" s="39">
        <f t="shared" si="309"/>
        <v>643</v>
      </c>
      <c r="C671" s="42">
        <f t="shared" si="310"/>
        <v>12.10443645083822</v>
      </c>
      <c r="D671" s="10">
        <f t="shared" si="311"/>
        <v>3.5955635491618025</v>
      </c>
      <c r="E671" s="40">
        <f t="shared" si="312"/>
        <v>39.208872901676393</v>
      </c>
      <c r="F671" s="40">
        <f t="shared" si="313"/>
        <v>46.4</v>
      </c>
      <c r="G671" s="3">
        <f t="shared" si="314"/>
        <v>303.95563549161346</v>
      </c>
      <c r="H671" s="3">
        <f t="shared" si="315"/>
        <v>134.69012151470801</v>
      </c>
      <c r="I671">
        <f t="shared" si="300"/>
        <v>1.3469012151470802E-4</v>
      </c>
      <c r="J671" s="4">
        <f t="shared" si="316"/>
        <v>1214.7169954115079</v>
      </c>
      <c r="K671" s="40">
        <f t="shared" si="317"/>
        <v>9.0186049411118994</v>
      </c>
      <c r="L671" s="40">
        <f t="shared" si="301"/>
        <v>0</v>
      </c>
      <c r="M671" s="10">
        <f t="shared" si="318"/>
        <v>6.4394764567792491</v>
      </c>
      <c r="N671" s="10">
        <f t="shared" si="327"/>
        <v>17.20418640980624</v>
      </c>
      <c r="O671" s="10">
        <f t="shared" si="328"/>
        <v>-0.14810000000000001</v>
      </c>
      <c r="P671" s="10">
        <f t="shared" si="319"/>
        <v>13.056999024157207</v>
      </c>
      <c r="Q671" s="42">
        <f t="shared" si="320"/>
        <v>0.95638982355875224</v>
      </c>
      <c r="R671" s="4">
        <f t="shared" si="321"/>
        <v>146965.64506037967</v>
      </c>
      <c r="S671">
        <f t="shared" si="302"/>
        <v>1.4696564506037966E-4</v>
      </c>
      <c r="T671" s="41">
        <f t="shared" si="303"/>
        <v>6.2572772129641059E-4</v>
      </c>
      <c r="U671" s="42">
        <f t="shared" si="322"/>
        <v>0.26234102471503074</v>
      </c>
      <c r="V671" s="42">
        <f t="shared" si="323"/>
        <v>0.98546102918501521</v>
      </c>
      <c r="W671" s="42">
        <f t="shared" si="324"/>
        <v>0.97589669613085273</v>
      </c>
      <c r="X671" s="42">
        <f t="shared" si="325"/>
        <v>9.5643330541624882E-3</v>
      </c>
      <c r="Y671" s="42">
        <f t="shared" si="329"/>
        <v>1.2860566834563611E-2</v>
      </c>
      <c r="Z671" s="10">
        <f t="shared" si="326"/>
        <v>20.552975993965099</v>
      </c>
      <c r="AA671">
        <f t="shared" si="304"/>
        <v>6438208.6847107681</v>
      </c>
      <c r="AB671" s="10">
        <f t="shared" si="305"/>
        <v>6.4382086847107685</v>
      </c>
      <c r="AC671" s="10">
        <f t="shared" si="306"/>
        <v>6.3372086847107685</v>
      </c>
      <c r="AD671" s="3">
        <f t="shared" si="307"/>
        <v>919.10205724594175</v>
      </c>
      <c r="AI671" s="94">
        <f t="shared" si="308"/>
        <v>0.97589669613085273</v>
      </c>
    </row>
    <row r="672" spans="2:35">
      <c r="B672" s="39">
        <f t="shared" si="309"/>
        <v>644</v>
      </c>
      <c r="C672" s="42">
        <f t="shared" si="310"/>
        <v>12.12326139088618</v>
      </c>
      <c r="D672" s="10">
        <f t="shared" si="311"/>
        <v>3.5767386091138427</v>
      </c>
      <c r="E672" s="40">
        <f t="shared" si="312"/>
        <v>39.246522781772313</v>
      </c>
      <c r="F672" s="40">
        <f t="shared" si="313"/>
        <v>46.4</v>
      </c>
      <c r="G672" s="3">
        <f t="shared" si="314"/>
        <v>303.76738609113386</v>
      </c>
      <c r="H672" s="3">
        <f t="shared" si="315"/>
        <v>134.69012151470801</v>
      </c>
      <c r="I672">
        <f t="shared" si="300"/>
        <v>1.3469012151470802E-4</v>
      </c>
      <c r="J672" s="4">
        <f t="shared" si="316"/>
        <v>1217.0369329696634</v>
      </c>
      <c r="K672" s="40">
        <f t="shared" si="317"/>
        <v>9.0358292002636915</v>
      </c>
      <c r="L672" s="40">
        <f t="shared" si="301"/>
        <v>0</v>
      </c>
      <c r="M672" s="10">
        <f t="shared" si="318"/>
        <v>6.4382086847107685</v>
      </c>
      <c r="N672" s="10">
        <f t="shared" si="327"/>
        <v>17.20418640980624</v>
      </c>
      <c r="O672" s="10">
        <f t="shared" si="328"/>
        <v>-0.14810000000000001</v>
      </c>
      <c r="P672" s="10">
        <f t="shared" si="319"/>
        <v>13.057379772600209</v>
      </c>
      <c r="Q672" s="42">
        <f t="shared" si="320"/>
        <v>0.95783153241426566</v>
      </c>
      <c r="R672" s="4">
        <f t="shared" si="321"/>
        <v>146169.90319029431</v>
      </c>
      <c r="S672">
        <f t="shared" si="302"/>
        <v>1.4616990319029431E-4</v>
      </c>
      <c r="T672" s="41">
        <f t="shared" si="303"/>
        <v>6.2652346316649597E-4</v>
      </c>
      <c r="U672" s="42">
        <f t="shared" si="322"/>
        <v>0.26092058568983489</v>
      </c>
      <c r="V672" s="42">
        <f t="shared" si="323"/>
        <v>0.98524679221033973</v>
      </c>
      <c r="W672" s="42">
        <f t="shared" si="324"/>
        <v>0.97570150497071906</v>
      </c>
      <c r="X672" s="42">
        <f t="shared" si="325"/>
        <v>9.5452872396206701E-3</v>
      </c>
      <c r="Y672" s="42">
        <f t="shared" si="329"/>
        <v>1.2874328359705391E-2</v>
      </c>
      <c r="Z672" s="10">
        <f t="shared" si="326"/>
        <v>20.548836742103134</v>
      </c>
      <c r="AA672">
        <f t="shared" si="304"/>
        <v>6436932.407112062</v>
      </c>
      <c r="AB672" s="10">
        <f t="shared" si="305"/>
        <v>6.4369324071120619</v>
      </c>
      <c r="AC672" s="10">
        <f t="shared" si="306"/>
        <v>6.335932407112062</v>
      </c>
      <c r="AD672" s="3">
        <f t="shared" si="307"/>
        <v>918.91695534620192</v>
      </c>
      <c r="AI672" s="94">
        <f t="shared" si="308"/>
        <v>0.97570150497071906</v>
      </c>
    </row>
    <row r="673" spans="2:35">
      <c r="B673" s="39">
        <f t="shared" si="309"/>
        <v>645</v>
      </c>
      <c r="C673" s="42">
        <f t="shared" si="310"/>
        <v>12.14208633093414</v>
      </c>
      <c r="D673" s="10">
        <f t="shared" si="311"/>
        <v>3.5579136690658828</v>
      </c>
      <c r="E673" s="40">
        <f t="shared" si="312"/>
        <v>39.284172661868233</v>
      </c>
      <c r="F673" s="40">
        <f t="shared" si="313"/>
        <v>46.4</v>
      </c>
      <c r="G673" s="3">
        <f t="shared" si="314"/>
        <v>303.57913669065425</v>
      </c>
      <c r="H673" s="3">
        <f t="shared" si="315"/>
        <v>134.69012151470801</v>
      </c>
      <c r="I673">
        <f t="shared" si="300"/>
        <v>1.3469012151470802E-4</v>
      </c>
      <c r="J673" s="4">
        <f t="shared" si="316"/>
        <v>1219.3590971527726</v>
      </c>
      <c r="K673" s="40">
        <f t="shared" si="317"/>
        <v>9.0530699908799175</v>
      </c>
      <c r="L673" s="40">
        <f t="shared" si="301"/>
        <v>0</v>
      </c>
      <c r="M673" s="10">
        <f t="shared" si="318"/>
        <v>6.4369324071120619</v>
      </c>
      <c r="N673" s="10">
        <f t="shared" si="327"/>
        <v>17.20418640980624</v>
      </c>
      <c r="O673" s="10">
        <f t="shared" si="328"/>
        <v>-0.14810000000000001</v>
      </c>
      <c r="P673" s="10">
        <f t="shared" si="319"/>
        <v>13.057763162455219</v>
      </c>
      <c r="Q673" s="42">
        <f t="shared" si="320"/>
        <v>0.95927319893966922</v>
      </c>
      <c r="R673" s="4">
        <f t="shared" si="321"/>
        <v>145374.35881703673</v>
      </c>
      <c r="S673">
        <f t="shared" si="302"/>
        <v>1.4537435881703672E-4</v>
      </c>
      <c r="T673" s="41">
        <f t="shared" si="303"/>
        <v>6.2731900753975353E-4</v>
      </c>
      <c r="U673" s="42">
        <f t="shared" si="322"/>
        <v>0.25950049920635143</v>
      </c>
      <c r="V673" s="42">
        <f t="shared" si="323"/>
        <v>0.98503118332857265</v>
      </c>
      <c r="W673" s="42">
        <f t="shared" si="324"/>
        <v>0.97550500426579168</v>
      </c>
      <c r="X673" s="42">
        <f t="shared" si="325"/>
        <v>9.5261790627809706E-3</v>
      </c>
      <c r="Y673" s="42">
        <f t="shared" si="329"/>
        <v>1.2888061933175203E-2</v>
      </c>
      <c r="Z673" s="10">
        <f t="shared" si="326"/>
        <v>20.544669902033025</v>
      </c>
      <c r="AA673">
        <f t="shared" si="304"/>
        <v>6435647.6230940269</v>
      </c>
      <c r="AB673" s="10">
        <f t="shared" si="305"/>
        <v>6.4356476230940265</v>
      </c>
      <c r="AC673" s="10">
        <f t="shared" si="306"/>
        <v>6.3346476230940265</v>
      </c>
      <c r="AD673" s="3">
        <f t="shared" si="307"/>
        <v>918.73061973807501</v>
      </c>
      <c r="AI673" s="94">
        <f t="shared" si="308"/>
        <v>0.97550500426579168</v>
      </c>
    </row>
    <row r="674" spans="2:35">
      <c r="B674" s="39">
        <f t="shared" si="309"/>
        <v>646</v>
      </c>
      <c r="C674" s="42">
        <f t="shared" si="310"/>
        <v>12.160911270982099</v>
      </c>
      <c r="D674" s="10">
        <f t="shared" si="311"/>
        <v>3.5390887290179229</v>
      </c>
      <c r="E674" s="40">
        <f t="shared" si="312"/>
        <v>39.321822541964153</v>
      </c>
      <c r="F674" s="40">
        <f t="shared" si="313"/>
        <v>46.4</v>
      </c>
      <c r="G674" s="3">
        <f t="shared" si="314"/>
        <v>303.39088729017465</v>
      </c>
      <c r="H674" s="3">
        <f t="shared" si="315"/>
        <v>134.69012151470801</v>
      </c>
      <c r="I674">
        <f t="shared" si="300"/>
        <v>1.3469012151470802E-4</v>
      </c>
      <c r="J674" s="4">
        <f t="shared" si="316"/>
        <v>1221.6834879608357</v>
      </c>
      <c r="K674" s="40">
        <f t="shared" si="317"/>
        <v>9.0703273129605808</v>
      </c>
      <c r="L674" s="40">
        <f t="shared" si="301"/>
        <v>0</v>
      </c>
      <c r="M674" s="10">
        <f t="shared" si="318"/>
        <v>6.4356476230940265</v>
      </c>
      <c r="N674" s="10">
        <f t="shared" si="327"/>
        <v>17.20418640980624</v>
      </c>
      <c r="O674" s="10">
        <f t="shared" si="328"/>
        <v>-0.14810000000000001</v>
      </c>
      <c r="P674" s="10">
        <f t="shared" si="319"/>
        <v>13.05814919577128</v>
      </c>
      <c r="Q674" s="42">
        <f t="shared" si="320"/>
        <v>0.96071482284560961</v>
      </c>
      <c r="R674" s="4">
        <f t="shared" si="321"/>
        <v>144579.01319808926</v>
      </c>
      <c r="S674">
        <f t="shared" si="302"/>
        <v>1.4457901319808925E-4</v>
      </c>
      <c r="T674" s="41">
        <f t="shared" si="303"/>
        <v>6.28114353158701E-4</v>
      </c>
      <c r="U674" s="42">
        <f t="shared" si="322"/>
        <v>0.25808076750924924</v>
      </c>
      <c r="V674" s="42">
        <f t="shared" si="323"/>
        <v>0.9848142024088371</v>
      </c>
      <c r="W674" s="42">
        <f t="shared" si="324"/>
        <v>0.97530719387918041</v>
      </c>
      <c r="X674" s="42">
        <f t="shared" si="325"/>
        <v>9.5070085296566909E-3</v>
      </c>
      <c r="Y674" s="42">
        <f t="shared" si="329"/>
        <v>1.2901767463945535E-2</v>
      </c>
      <c r="Z674" s="10">
        <f t="shared" si="326"/>
        <v>20.540475470850673</v>
      </c>
      <c r="AA674">
        <f t="shared" si="304"/>
        <v>6434354.3317612279</v>
      </c>
      <c r="AB674" s="10">
        <f t="shared" si="305"/>
        <v>6.4343543317612282</v>
      </c>
      <c r="AC674" s="10">
        <f t="shared" si="306"/>
        <v>6.3333543317612282</v>
      </c>
      <c r="AD674" s="3">
        <f t="shared" si="307"/>
        <v>918.5430502916937</v>
      </c>
      <c r="AI674" s="94">
        <f t="shared" si="308"/>
        <v>0.97530719387918041</v>
      </c>
    </row>
    <row r="675" spans="2:35">
      <c r="B675" s="39">
        <f t="shared" si="309"/>
        <v>647</v>
      </c>
      <c r="C675" s="42">
        <f t="shared" si="310"/>
        <v>12.179736211030059</v>
      </c>
      <c r="D675" s="10">
        <f t="shared" si="311"/>
        <v>3.5202637889699631</v>
      </c>
      <c r="E675" s="40">
        <f t="shared" si="312"/>
        <v>39.359472422060072</v>
      </c>
      <c r="F675" s="40">
        <f t="shared" si="313"/>
        <v>46.4</v>
      </c>
      <c r="G675" s="3">
        <f t="shared" si="314"/>
        <v>303.20263788969504</v>
      </c>
      <c r="H675" s="3">
        <f t="shared" si="315"/>
        <v>134.69012151470801</v>
      </c>
      <c r="I675">
        <f t="shared" si="300"/>
        <v>1.3469012151470802E-4</v>
      </c>
      <c r="J675" s="4">
        <f t="shared" si="316"/>
        <v>1224.0101053938524</v>
      </c>
      <c r="K675" s="40">
        <f t="shared" si="317"/>
        <v>9.0876011665056815</v>
      </c>
      <c r="L675" s="40">
        <f t="shared" si="301"/>
        <v>0</v>
      </c>
      <c r="M675" s="10">
        <f t="shared" si="318"/>
        <v>6.4343543317612282</v>
      </c>
      <c r="N675" s="10">
        <f t="shared" si="327"/>
        <v>17.20418640980624</v>
      </c>
      <c r="O675" s="10">
        <f t="shared" si="328"/>
        <v>-0.14810000000000001</v>
      </c>
      <c r="P675" s="10">
        <f t="shared" si="319"/>
        <v>13.058537874612735</v>
      </c>
      <c r="Q675" s="42">
        <f t="shared" si="320"/>
        <v>0.96215640384255707</v>
      </c>
      <c r="R675" s="4">
        <f t="shared" si="321"/>
        <v>143783.86759093447</v>
      </c>
      <c r="S675">
        <f t="shared" si="302"/>
        <v>1.4378386759093448E-4</v>
      </c>
      <c r="T675" s="41">
        <f t="shared" si="303"/>
        <v>6.2890949876585574E-4</v>
      </c>
      <c r="U675" s="42">
        <f t="shared" si="322"/>
        <v>0.25666139284319761</v>
      </c>
      <c r="V675" s="42">
        <f t="shared" si="323"/>
        <v>0.98459584931900668</v>
      </c>
      <c r="W675" s="42">
        <f t="shared" si="324"/>
        <v>0.97510807367302044</v>
      </c>
      <c r="X675" s="42">
        <f t="shared" si="325"/>
        <v>9.4877756459862406E-3</v>
      </c>
      <c r="Y675" s="42">
        <f t="shared" si="329"/>
        <v>1.2915444861020088E-2</v>
      </c>
      <c r="Z675" s="10">
        <f t="shared" si="326"/>
        <v>20.536253445630553</v>
      </c>
      <c r="AA675">
        <f t="shared" si="304"/>
        <v>6433052.5322116222</v>
      </c>
      <c r="AB675" s="10">
        <f t="shared" si="305"/>
        <v>6.4330525322116223</v>
      </c>
      <c r="AC675" s="10">
        <f t="shared" si="306"/>
        <v>6.3320525322116223</v>
      </c>
      <c r="AD675" s="3">
        <f t="shared" si="307"/>
        <v>918.35424687623242</v>
      </c>
      <c r="AI675" s="94">
        <f t="shared" si="308"/>
        <v>0.97510807367302044</v>
      </c>
    </row>
    <row r="676" spans="2:35">
      <c r="B676" s="39">
        <f t="shared" si="309"/>
        <v>648</v>
      </c>
      <c r="C676" s="42">
        <f t="shared" si="310"/>
        <v>12.198561151078019</v>
      </c>
      <c r="D676" s="10">
        <f t="shared" si="311"/>
        <v>3.5014388489220032</v>
      </c>
      <c r="E676" s="40">
        <f t="shared" si="312"/>
        <v>39.397122302155992</v>
      </c>
      <c r="F676" s="40">
        <f t="shared" si="313"/>
        <v>46.4</v>
      </c>
      <c r="G676" s="3">
        <f t="shared" si="314"/>
        <v>303.01438848921543</v>
      </c>
      <c r="H676" s="3">
        <f t="shared" si="315"/>
        <v>134.69012151470801</v>
      </c>
      <c r="I676">
        <f t="shared" si="300"/>
        <v>1.3469012151470802E-4</v>
      </c>
      <c r="J676" s="4">
        <f t="shared" si="316"/>
        <v>1226.3389494518231</v>
      </c>
      <c r="K676" s="40">
        <f t="shared" si="317"/>
        <v>9.1048915515152178</v>
      </c>
      <c r="L676" s="40">
        <f t="shared" si="301"/>
        <v>0</v>
      </c>
      <c r="M676" s="10">
        <f t="shared" si="318"/>
        <v>6.4330525322116223</v>
      </c>
      <c r="N676" s="10">
        <f t="shared" si="327"/>
        <v>17.20418640980624</v>
      </c>
      <c r="O676" s="10">
        <f t="shared" si="328"/>
        <v>-0.14810000000000001</v>
      </c>
      <c r="P676" s="10">
        <f t="shared" si="319"/>
        <v>13.058929201059344</v>
      </c>
      <c r="Q676" s="42">
        <f t="shared" si="320"/>
        <v>0.96359794164080415</v>
      </c>
      <c r="R676" s="4">
        <f t="shared" si="321"/>
        <v>142988.9232530547</v>
      </c>
      <c r="S676">
        <f t="shared" si="302"/>
        <v>1.4298892325305469E-4</v>
      </c>
      <c r="T676" s="41">
        <f t="shared" si="303"/>
        <v>6.2970444310373559E-4</v>
      </c>
      <c r="U676" s="42">
        <f t="shared" si="322"/>
        <v>0.25524237745286532</v>
      </c>
      <c r="V676" s="42">
        <f t="shared" si="323"/>
        <v>0.98437612392670537</v>
      </c>
      <c r="W676" s="42">
        <f t="shared" si="324"/>
        <v>0.97490764350843018</v>
      </c>
      <c r="X676" s="42">
        <f t="shared" si="325"/>
        <v>9.4684804182751936E-3</v>
      </c>
      <c r="Y676" s="42">
        <f t="shared" si="329"/>
        <v>1.2929094033434995E-2</v>
      </c>
      <c r="Z676" s="10">
        <f t="shared" si="326"/>
        <v>20.5320038234272</v>
      </c>
      <c r="AA676">
        <f t="shared" si="304"/>
        <v>6431742.2235370176</v>
      </c>
      <c r="AB676" s="10">
        <f t="shared" si="305"/>
        <v>6.4317422235370172</v>
      </c>
      <c r="AC676" s="10">
        <f t="shared" si="306"/>
        <v>6.3307422235370172</v>
      </c>
      <c r="AD676" s="3">
        <f t="shared" si="307"/>
        <v>918.1642093599736</v>
      </c>
      <c r="AI676" s="94">
        <f t="shared" si="308"/>
        <v>0.97490764350843018</v>
      </c>
    </row>
    <row r="677" spans="2:35">
      <c r="B677" s="39">
        <f t="shared" si="309"/>
        <v>649</v>
      </c>
      <c r="C677" s="42">
        <f t="shared" si="310"/>
        <v>12.217386091125979</v>
      </c>
      <c r="D677" s="10">
        <f t="shared" si="311"/>
        <v>3.4826139088740433</v>
      </c>
      <c r="E677" s="40">
        <f t="shared" si="312"/>
        <v>39.434772182251912</v>
      </c>
      <c r="F677" s="40">
        <f t="shared" si="313"/>
        <v>46.4</v>
      </c>
      <c r="G677" s="3">
        <f t="shared" si="314"/>
        <v>302.82613908873583</v>
      </c>
      <c r="H677" s="3">
        <f t="shared" si="315"/>
        <v>134.69012151470801</v>
      </c>
      <c r="I677">
        <f t="shared" si="300"/>
        <v>1.3469012151470802E-4</v>
      </c>
      <c r="J677" s="4">
        <f t="shared" si="316"/>
        <v>1228.6700201347476</v>
      </c>
      <c r="K677" s="40">
        <f t="shared" si="317"/>
        <v>9.1221984679891932</v>
      </c>
      <c r="L677" s="40">
        <f t="shared" si="301"/>
        <v>0</v>
      </c>
      <c r="M677" s="10">
        <f t="shared" si="318"/>
        <v>6.4317422235370172</v>
      </c>
      <c r="N677" s="10">
        <f t="shared" si="327"/>
        <v>17.20418640980624</v>
      </c>
      <c r="O677" s="10">
        <f t="shared" si="328"/>
        <v>-0.14810000000000001</v>
      </c>
      <c r="P677" s="10">
        <f t="shared" si="319"/>
        <v>13.059323177206172</v>
      </c>
      <c r="Q677" s="42">
        <f t="shared" si="320"/>
        <v>0.9650394359504646</v>
      </c>
      <c r="R677" s="4">
        <f t="shared" si="321"/>
        <v>142194.18144193245</v>
      </c>
      <c r="S677">
        <f t="shared" si="302"/>
        <v>1.4219418144193244E-4</v>
      </c>
      <c r="T677" s="41">
        <f t="shared" si="303"/>
        <v>6.3049918491485781E-4</v>
      </c>
      <c r="U677" s="42">
        <f t="shared" si="322"/>
        <v>0.25382372358292155</v>
      </c>
      <c r="V677" s="42">
        <f t="shared" si="323"/>
        <v>0.98415502609784422</v>
      </c>
      <c r="W677" s="42">
        <f t="shared" si="324"/>
        <v>0.97470590324558026</v>
      </c>
      <c r="X677" s="42">
        <f t="shared" si="325"/>
        <v>9.4491228522639581E-3</v>
      </c>
      <c r="Y677" s="42">
        <f t="shared" si="329"/>
        <v>1.2942714890257816E-2</v>
      </c>
      <c r="Z677" s="10">
        <f t="shared" si="326"/>
        <v>20.52772660127323</v>
      </c>
      <c r="AA677">
        <f t="shared" si="304"/>
        <v>6430423.404822465</v>
      </c>
      <c r="AB677" s="10">
        <f t="shared" si="305"/>
        <v>6.4304234048224647</v>
      </c>
      <c r="AC677" s="10">
        <f t="shared" si="306"/>
        <v>6.3294234048224647</v>
      </c>
      <c r="AD677" s="3">
        <f t="shared" si="307"/>
        <v>917.97293761021967</v>
      </c>
      <c r="AI677" s="94">
        <f t="shared" si="308"/>
        <v>0.97470590324558026</v>
      </c>
    </row>
    <row r="678" spans="2:35">
      <c r="B678" s="39">
        <f t="shared" si="309"/>
        <v>650</v>
      </c>
      <c r="C678" s="42">
        <f t="shared" si="310"/>
        <v>12.236211031173939</v>
      </c>
      <c r="D678" s="10">
        <f t="shared" si="311"/>
        <v>3.4637889688260834</v>
      </c>
      <c r="E678" s="40">
        <f t="shared" si="312"/>
        <v>39.472422062347832</v>
      </c>
      <c r="F678" s="40">
        <f t="shared" si="313"/>
        <v>46.4</v>
      </c>
      <c r="G678" s="3">
        <f t="shared" si="314"/>
        <v>302.63788968825622</v>
      </c>
      <c r="H678" s="3">
        <f t="shared" si="315"/>
        <v>134.69012151470801</v>
      </c>
      <c r="I678">
        <f t="shared" si="300"/>
        <v>1.3469012151470802E-4</v>
      </c>
      <c r="J678" s="4">
        <f t="shared" si="316"/>
        <v>1231.0033174426258</v>
      </c>
      <c r="K678" s="40">
        <f t="shared" si="317"/>
        <v>9.1395219159276024</v>
      </c>
      <c r="L678" s="40">
        <f t="shared" si="301"/>
        <v>0</v>
      </c>
      <c r="M678" s="10">
        <f t="shared" si="318"/>
        <v>6.4304234048224647</v>
      </c>
      <c r="N678" s="10">
        <f t="shared" si="327"/>
        <v>17.20418640980624</v>
      </c>
      <c r="O678" s="10">
        <f t="shared" si="328"/>
        <v>-0.14810000000000001</v>
      </c>
      <c r="P678" s="10">
        <f t="shared" si="319"/>
        <v>13.059719805163816</v>
      </c>
      <c r="Q678" s="42">
        <f t="shared" si="320"/>
        <v>0.9664808864814719</v>
      </c>
      <c r="R678" s="4">
        <f t="shared" si="321"/>
        <v>141399.64341505006</v>
      </c>
      <c r="S678">
        <f t="shared" si="302"/>
        <v>1.4139964341505006E-4</v>
      </c>
      <c r="T678" s="41">
        <f t="shared" si="303"/>
        <v>6.3129372294174022E-4</v>
      </c>
      <c r="U678" s="42">
        <f t="shared" si="322"/>
        <v>0.25240543347803512</v>
      </c>
      <c r="V678" s="42">
        <f t="shared" si="323"/>
        <v>0.98393255569811466</v>
      </c>
      <c r="W678" s="42">
        <f t="shared" si="324"/>
        <v>0.97450285274360171</v>
      </c>
      <c r="X678" s="42">
        <f t="shared" si="325"/>
        <v>9.4297029545129529E-3</v>
      </c>
      <c r="Y678" s="42">
        <f t="shared" si="329"/>
        <v>1.295630734058884E-2</v>
      </c>
      <c r="Z678" s="10">
        <f t="shared" si="326"/>
        <v>20.523421776180928</v>
      </c>
      <c r="AA678">
        <f t="shared" si="304"/>
        <v>6429096.0751467487</v>
      </c>
      <c r="AB678" s="10">
        <f t="shared" si="305"/>
        <v>6.4290960751467487</v>
      </c>
      <c r="AC678" s="10">
        <f t="shared" si="306"/>
        <v>6.3280960751467488</v>
      </c>
      <c r="AD678" s="3">
        <f t="shared" si="307"/>
        <v>917.78043149336452</v>
      </c>
      <c r="AI678" s="94">
        <f t="shared" si="308"/>
        <v>0.97450285274360171</v>
      </c>
    </row>
    <row r="679" spans="2:35">
      <c r="B679" s="39">
        <f t="shared" si="309"/>
        <v>651</v>
      </c>
      <c r="C679" s="42">
        <f t="shared" si="310"/>
        <v>12.255035971221899</v>
      </c>
      <c r="D679" s="10">
        <f t="shared" si="311"/>
        <v>3.4449640287781236</v>
      </c>
      <c r="E679" s="40">
        <f t="shared" si="312"/>
        <v>39.510071942443751</v>
      </c>
      <c r="F679" s="40">
        <f t="shared" si="313"/>
        <v>46.4</v>
      </c>
      <c r="G679" s="3">
        <f t="shared" si="314"/>
        <v>302.44964028777662</v>
      </c>
      <c r="H679" s="3">
        <f t="shared" si="315"/>
        <v>134.69012151470801</v>
      </c>
      <c r="I679">
        <f t="shared" ref="I679:I742" si="330">H679/1000^2</f>
        <v>1.3469012151470802E-4</v>
      </c>
      <c r="J679" s="4">
        <f t="shared" si="316"/>
        <v>1233.3388413754578</v>
      </c>
      <c r="K679" s="40">
        <f t="shared" si="317"/>
        <v>9.1568618953304508</v>
      </c>
      <c r="L679" s="40">
        <f t="shared" ref="L679:L742" si="331">IF((gstar-K679)&lt;0,0,gstar-K679)</f>
        <v>0</v>
      </c>
      <c r="M679" s="10">
        <f t="shared" si="318"/>
        <v>6.4290960751467487</v>
      </c>
      <c r="N679" s="10">
        <f t="shared" si="327"/>
        <v>17.20418640980624</v>
      </c>
      <c r="O679" s="10">
        <f t="shared" si="328"/>
        <v>-0.14810000000000001</v>
      </c>
      <c r="P679" s="10">
        <f t="shared" si="319"/>
        <v>13.06011908705829</v>
      </c>
      <c r="Q679" s="42">
        <f t="shared" si="320"/>
        <v>0.9679222929435779</v>
      </c>
      <c r="R679" s="4">
        <f t="shared" si="321"/>
        <v>140605.31042989012</v>
      </c>
      <c r="S679">
        <f t="shared" ref="S679:S742" si="332">R679/1000^3</f>
        <v>1.4060531042989013E-4</v>
      </c>
      <c r="T679" s="41">
        <f t="shared" ref="T679:T742" si="333">(vc/1000^3-S679)</f>
        <v>6.320880559269001E-4</v>
      </c>
      <c r="U679" s="42">
        <f t="shared" si="322"/>
        <v>0.25098750938287534</v>
      </c>
      <c r="V679" s="42">
        <f t="shared" si="323"/>
        <v>0.9837087125917936</v>
      </c>
      <c r="W679" s="42">
        <f t="shared" si="324"/>
        <v>0.97429849186066075</v>
      </c>
      <c r="X679" s="42">
        <f t="shared" si="325"/>
        <v>9.4102207311328456E-3</v>
      </c>
      <c r="Y679" s="42">
        <f t="shared" si="329"/>
        <v>1.296987129356054E-2</v>
      </c>
      <c r="Z679" s="10">
        <f t="shared" si="326"/>
        <v>20.519089345140994</v>
      </c>
      <c r="AA679">
        <f t="shared" ref="AA679:AA742" si="334">Z679*rat*to+patm*1000000</f>
        <v>6427760.2335819919</v>
      </c>
      <c r="AB679" s="10">
        <f t="shared" ref="AB679:AB742" si="335">AA679/1000000</f>
        <v>6.4277602335819921</v>
      </c>
      <c r="AC679" s="10">
        <f t="shared" ref="AC679:AC742" si="336">AB679-patm</f>
        <v>6.3267602335819921</v>
      </c>
      <c r="AD679" s="3">
        <f t="shared" ref="AD679:AD742" si="337">AC679*1000000/6895</f>
        <v>917.58669087483565</v>
      </c>
      <c r="AI679" s="94">
        <f t="shared" ref="AI679:AI742" si="338">($M679-patm)*1000000*$I679/SQRT(rat*to)*SQRT(k)*(2/(k+1))^((k+1)/2/(k-1))</f>
        <v>0.97429849186066075</v>
      </c>
    </row>
    <row r="680" spans="2:35">
      <c r="B680" s="39">
        <f t="shared" ref="B680:B743" si="339">1+B679</f>
        <v>652</v>
      </c>
      <c r="C680" s="42">
        <f t="shared" ref="C680:C743" si="340">xincp+C679</f>
        <v>12.273860911269859</v>
      </c>
      <c r="D680" s="10">
        <f t="shared" ref="D680:D743" si="341">(F680-E680)/2</f>
        <v>3.4261390887301637</v>
      </c>
      <c r="E680" s="40">
        <f t="shared" ref="E680:E743" si="342">E679+ci*2*xincp</f>
        <v>39.547721822539671</v>
      </c>
      <c r="F680" s="40">
        <f t="shared" ref="F680:F743" si="343">F679-osi*2*xincp</f>
        <v>46.4</v>
      </c>
      <c r="G680" s="3">
        <f t="shared" ref="G680:G743" si="344">G679-ei*n*2*xincp</f>
        <v>302.26139088729701</v>
      </c>
      <c r="H680" s="3">
        <f t="shared" ref="H680:H743" si="345">PI()/4*(dto+erate*(two-D680)/two)^2</f>
        <v>134.69012151470801</v>
      </c>
      <c r="I680">
        <f t="shared" si="330"/>
        <v>1.3469012151470802E-4</v>
      </c>
      <c r="J680" s="4">
        <f t="shared" ref="J680:J743" si="346">PI()/4*dc^2-PI()/4*(F680^2-E680^2)</f>
        <v>1235.6765919332436</v>
      </c>
      <c r="K680" s="40">
        <f t="shared" ref="K680:K743" si="347">J680/H680</f>
        <v>9.174218406197733</v>
      </c>
      <c r="L680" s="40">
        <f t="shared" si="331"/>
        <v>0</v>
      </c>
      <c r="M680" s="10">
        <f t="shared" ref="M680:M743" si="348">AB679</f>
        <v>6.4277602335819921</v>
      </c>
      <c r="N680" s="10">
        <f t="shared" si="327"/>
        <v>17.20418640980624</v>
      </c>
      <c r="O680" s="10">
        <f t="shared" si="328"/>
        <v>-0.14810000000000001</v>
      </c>
      <c r="P680" s="10">
        <f t="shared" ref="P680:P743" si="349">(1+kv*L680)*N680*M680^O680</f>
        <v>13.060521025031168</v>
      </c>
      <c r="Q680" s="42">
        <f t="shared" ref="Q680:Q743" si="350">xincp/P680+Q679</f>
        <v>0.96936365504635169</v>
      </c>
      <c r="R680" s="4">
        <f t="shared" ref="R680:R743" si="351">PI()/4*(F680^2-E680^2)*G680</f>
        <v>139811.18374393493</v>
      </c>
      <c r="S680">
        <f t="shared" si="332"/>
        <v>1.3981118374393494E-4</v>
      </c>
      <c r="T680" s="41">
        <f t="shared" si="333"/>
        <v>6.3288218261285537E-4</v>
      </c>
      <c r="U680" s="42">
        <f t="shared" ref="U680:U743" si="352">rhopgrain*R680/1000^2</f>
        <v>0.24956995354211106</v>
      </c>
      <c r="V680" s="42">
        <f t="shared" ref="V680:V743" si="353">(U679-U680)/(Q680-Q679)</f>
        <v>0.98348349664272483</v>
      </c>
      <c r="W680" s="42">
        <f t="shared" ref="W680:W743" si="354">IF(V680&lt;AI680,IF(AB679&gt;pbd,AI680,0),AI680)</f>
        <v>0.97409282045389767</v>
      </c>
      <c r="X680" s="42">
        <f t="shared" ref="X680:X743" si="355">V680-W680</f>
        <v>9.3906761888271628E-3</v>
      </c>
      <c r="Y680" s="42">
        <f t="shared" si="329"/>
        <v>1.2983406658338536E-2</v>
      </c>
      <c r="Z680" s="10">
        <f t="shared" ref="Z680:Z743" si="356">Y680/T680</f>
        <v>20.514729305123609</v>
      </c>
      <c r="AA680">
        <f t="shared" si="334"/>
        <v>6426415.8791939961</v>
      </c>
      <c r="AB680" s="10">
        <f t="shared" si="335"/>
        <v>6.4264158791939963</v>
      </c>
      <c r="AC680" s="10">
        <f t="shared" si="336"/>
        <v>6.3254158791939963</v>
      </c>
      <c r="AD680" s="3">
        <f t="shared" si="337"/>
        <v>917.39171561914372</v>
      </c>
      <c r="AI680" s="94">
        <f t="shared" si="338"/>
        <v>0.97409282045389767</v>
      </c>
    </row>
    <row r="681" spans="2:35">
      <c r="B681" s="39">
        <f t="shared" si="339"/>
        <v>653</v>
      </c>
      <c r="C681" s="42">
        <f t="shared" si="340"/>
        <v>12.292685851317819</v>
      </c>
      <c r="D681" s="10">
        <f t="shared" si="341"/>
        <v>3.4073141486822038</v>
      </c>
      <c r="E681" s="40">
        <f t="shared" si="342"/>
        <v>39.585371702635591</v>
      </c>
      <c r="F681" s="40">
        <f t="shared" si="343"/>
        <v>46.4</v>
      </c>
      <c r="G681" s="3">
        <f t="shared" si="344"/>
        <v>302.07314148681741</v>
      </c>
      <c r="H681" s="3">
        <f t="shared" si="345"/>
        <v>134.69012151470801</v>
      </c>
      <c r="I681">
        <f t="shared" si="330"/>
        <v>1.3469012151470802E-4</v>
      </c>
      <c r="J681" s="4">
        <f t="shared" si="346"/>
        <v>1238.0165691159832</v>
      </c>
      <c r="K681" s="40">
        <f t="shared" si="347"/>
        <v>9.1915914485294543</v>
      </c>
      <c r="L681" s="40">
        <f t="shared" si="331"/>
        <v>0</v>
      </c>
      <c r="M681" s="10">
        <f t="shared" si="348"/>
        <v>6.4264158791939963</v>
      </c>
      <c r="N681" s="10">
        <f t="shared" si="327"/>
        <v>17.20418640980624</v>
      </c>
      <c r="O681" s="10">
        <f t="shared" si="328"/>
        <v>-0.14810000000000001</v>
      </c>
      <c r="P681" s="10">
        <f t="shared" si="349"/>
        <v>13.060925621239527</v>
      </c>
      <c r="Q681" s="42">
        <f t="shared" si="350"/>
        <v>0.97080497249917808</v>
      </c>
      <c r="R681" s="4">
        <f t="shared" si="351"/>
        <v>139017.26461466699</v>
      </c>
      <c r="S681">
        <f t="shared" si="332"/>
        <v>1.39017264614667E-4</v>
      </c>
      <c r="T681" s="41">
        <f t="shared" si="333"/>
        <v>6.3367610174212331E-4</v>
      </c>
      <c r="U681" s="42">
        <f t="shared" si="352"/>
        <v>0.24815276820041132</v>
      </c>
      <c r="V681" s="42">
        <f t="shared" si="353"/>
        <v>0.98325690771361762</v>
      </c>
      <c r="W681" s="42">
        <f t="shared" si="354"/>
        <v>0.97388583837947962</v>
      </c>
      <c r="X681" s="42">
        <f t="shared" si="355"/>
        <v>9.3710693341380047E-3</v>
      </c>
      <c r="Y681" s="42">
        <f t="shared" si="329"/>
        <v>1.2996913344121475E-2</v>
      </c>
      <c r="Z681" s="10">
        <f t="shared" si="356"/>
        <v>20.510341653077859</v>
      </c>
      <c r="AA681">
        <f t="shared" si="334"/>
        <v>6425063.0110420566</v>
      </c>
      <c r="AB681" s="10">
        <f t="shared" si="335"/>
        <v>6.4250630110420568</v>
      </c>
      <c r="AC681" s="10">
        <f t="shared" si="336"/>
        <v>6.3240630110420568</v>
      </c>
      <c r="AD681" s="3">
        <f t="shared" si="337"/>
        <v>917.19550558985588</v>
      </c>
      <c r="AI681" s="94">
        <f t="shared" si="338"/>
        <v>0.97388583837947962</v>
      </c>
    </row>
    <row r="682" spans="2:35">
      <c r="B682" s="39">
        <f t="shared" si="339"/>
        <v>654</v>
      </c>
      <c r="C682" s="42">
        <f t="shared" si="340"/>
        <v>12.311510791365778</v>
      </c>
      <c r="D682" s="10">
        <f t="shared" si="341"/>
        <v>3.388489208634244</v>
      </c>
      <c r="E682" s="40">
        <f t="shared" si="342"/>
        <v>39.623021582731511</v>
      </c>
      <c r="F682" s="40">
        <f t="shared" si="343"/>
        <v>46.4</v>
      </c>
      <c r="G682" s="3">
        <f t="shared" si="344"/>
        <v>301.8848920863378</v>
      </c>
      <c r="H682" s="3">
        <f t="shared" si="345"/>
        <v>134.69012151470801</v>
      </c>
      <c r="I682">
        <f t="shared" si="330"/>
        <v>1.3469012151470802E-4</v>
      </c>
      <c r="J682" s="4">
        <f t="shared" si="346"/>
        <v>1240.3587729236765</v>
      </c>
      <c r="K682" s="40">
        <f t="shared" si="347"/>
        <v>9.2089810223256112</v>
      </c>
      <c r="L682" s="40">
        <f t="shared" si="331"/>
        <v>0</v>
      </c>
      <c r="M682" s="10">
        <f t="shared" si="348"/>
        <v>6.4250630110420568</v>
      </c>
      <c r="N682" s="10">
        <f t="shared" si="327"/>
        <v>17.20418640980624</v>
      </c>
      <c r="O682" s="10">
        <f t="shared" si="328"/>
        <v>-0.14810000000000001</v>
      </c>
      <c r="P682" s="10">
        <f t="shared" si="349"/>
        <v>13.061332877856032</v>
      </c>
      <c r="Q682" s="42">
        <f t="shared" si="350"/>
        <v>0.97224624501125645</v>
      </c>
      <c r="R682" s="4">
        <f t="shared" si="351"/>
        <v>138223.55429956873</v>
      </c>
      <c r="S682">
        <f t="shared" si="332"/>
        <v>1.3822355429956874E-4</v>
      </c>
      <c r="T682" s="41">
        <f t="shared" si="333"/>
        <v>6.3446981205722152E-4</v>
      </c>
      <c r="U682" s="42">
        <f t="shared" si="352"/>
        <v>0.24673595560244518</v>
      </c>
      <c r="V682" s="42">
        <f t="shared" si="353"/>
        <v>0.98302894566624144</v>
      </c>
      <c r="W682" s="42">
        <f t="shared" si="354"/>
        <v>0.97367754549257213</v>
      </c>
      <c r="X682" s="42">
        <f t="shared" si="355"/>
        <v>9.3514001736693109E-3</v>
      </c>
      <c r="Y682" s="42">
        <f t="shared" si="329"/>
        <v>1.3010391260141229E-2</v>
      </c>
      <c r="Z682" s="10">
        <f t="shared" si="356"/>
        <v>20.505926385931581</v>
      </c>
      <c r="AA682">
        <f t="shared" si="334"/>
        <v>6423701.6281789169</v>
      </c>
      <c r="AB682" s="10">
        <f t="shared" si="335"/>
        <v>6.4237016281789172</v>
      </c>
      <c r="AC682" s="10">
        <f t="shared" si="336"/>
        <v>6.3227016281789172</v>
      </c>
      <c r="AD682" s="3">
        <f t="shared" si="337"/>
        <v>916.99806064958909</v>
      </c>
      <c r="AI682" s="94">
        <f t="shared" si="338"/>
        <v>0.97367754549257213</v>
      </c>
    </row>
    <row r="683" spans="2:35">
      <c r="B683" s="39">
        <f t="shared" si="339"/>
        <v>655</v>
      </c>
      <c r="C683" s="42">
        <f t="shared" si="340"/>
        <v>12.330335731413738</v>
      </c>
      <c r="D683" s="10">
        <f t="shared" si="341"/>
        <v>3.3696642685862841</v>
      </c>
      <c r="E683" s="40">
        <f t="shared" si="342"/>
        <v>39.66067146282743</v>
      </c>
      <c r="F683" s="40">
        <f t="shared" si="343"/>
        <v>46.4</v>
      </c>
      <c r="G683" s="3">
        <f t="shared" si="344"/>
        <v>301.69664268585819</v>
      </c>
      <c r="H683" s="3">
        <f t="shared" si="345"/>
        <v>134.69012151470801</v>
      </c>
      <c r="I683">
        <f t="shared" si="330"/>
        <v>1.3469012151470802E-4</v>
      </c>
      <c r="J683" s="4">
        <f t="shared" si="346"/>
        <v>1242.7032033563239</v>
      </c>
      <c r="K683" s="40">
        <f t="shared" si="347"/>
        <v>9.2263871275862055</v>
      </c>
      <c r="L683" s="40">
        <f t="shared" si="331"/>
        <v>0</v>
      </c>
      <c r="M683" s="10">
        <f t="shared" si="348"/>
        <v>6.4237016281789172</v>
      </c>
      <c r="N683" s="10">
        <f t="shared" si="327"/>
        <v>17.20418640980624</v>
      </c>
      <c r="O683" s="10">
        <f t="shared" si="328"/>
        <v>-0.14810000000000001</v>
      </c>
      <c r="P683" s="10">
        <f t="shared" si="349"/>
        <v>13.061742797068989</v>
      </c>
      <c r="Q683" s="42">
        <f t="shared" si="350"/>
        <v>0.97368747229159947</v>
      </c>
      <c r="R683" s="4">
        <f t="shared" si="351"/>
        <v>137430.05405612258</v>
      </c>
      <c r="S683">
        <f t="shared" si="332"/>
        <v>1.3743005405612258E-4</v>
      </c>
      <c r="T683" s="41">
        <f t="shared" si="333"/>
        <v>6.352633123006677E-4</v>
      </c>
      <c r="U683" s="42">
        <f t="shared" si="352"/>
        <v>0.24531951799288162</v>
      </c>
      <c r="V683" s="42">
        <f t="shared" si="353"/>
        <v>0.9827996103615545</v>
      </c>
      <c r="W683" s="42">
        <f t="shared" si="354"/>
        <v>0.97346794164733152</v>
      </c>
      <c r="X683" s="42">
        <f t="shared" si="355"/>
        <v>9.3316687142229737E-3</v>
      </c>
      <c r="Y683" s="42">
        <f t="shared" si="329"/>
        <v>1.3023840315663291E-2</v>
      </c>
      <c r="Z683" s="10">
        <f t="shared" si="356"/>
        <v>20.501483500591572</v>
      </c>
      <c r="AA683">
        <f t="shared" si="334"/>
        <v>6422331.7296508327</v>
      </c>
      <c r="AB683" s="10">
        <f t="shared" si="335"/>
        <v>6.4223317296508329</v>
      </c>
      <c r="AC683" s="10">
        <f t="shared" si="336"/>
        <v>6.3213317296508329</v>
      </c>
      <c r="AD683" s="3">
        <f t="shared" si="337"/>
        <v>916.79938066001921</v>
      </c>
      <c r="AI683" s="94">
        <f t="shared" si="338"/>
        <v>0.97346794164733152</v>
      </c>
    </row>
    <row r="684" spans="2:35">
      <c r="B684" s="39">
        <f t="shared" si="339"/>
        <v>656</v>
      </c>
      <c r="C684" s="42">
        <f t="shared" si="340"/>
        <v>12.349160671461698</v>
      </c>
      <c r="D684" s="10">
        <f t="shared" si="341"/>
        <v>3.3508393285383242</v>
      </c>
      <c r="E684" s="40">
        <f t="shared" si="342"/>
        <v>39.69832134292335</v>
      </c>
      <c r="F684" s="40">
        <f t="shared" si="343"/>
        <v>46.4</v>
      </c>
      <c r="G684" s="3">
        <f t="shared" si="344"/>
        <v>301.50839328537859</v>
      </c>
      <c r="H684" s="3">
        <f t="shared" si="345"/>
        <v>134.69012151470801</v>
      </c>
      <c r="I684">
        <f t="shared" si="330"/>
        <v>1.3469012151470802E-4</v>
      </c>
      <c r="J684" s="4">
        <f t="shared" si="346"/>
        <v>1245.0498604139248</v>
      </c>
      <c r="K684" s="40">
        <f t="shared" si="347"/>
        <v>9.2438097643112354</v>
      </c>
      <c r="L684" s="40">
        <f t="shared" si="331"/>
        <v>0</v>
      </c>
      <c r="M684" s="10">
        <f t="shared" si="348"/>
        <v>6.4223317296508329</v>
      </c>
      <c r="N684" s="10">
        <f t="shared" si="327"/>
        <v>17.20418640980624</v>
      </c>
      <c r="O684" s="10">
        <f t="shared" si="328"/>
        <v>-0.14810000000000001</v>
      </c>
      <c r="P684" s="10">
        <f t="shared" si="349"/>
        <v>13.062155381082356</v>
      </c>
      <c r="Q684" s="42">
        <f t="shared" si="350"/>
        <v>0.9751286540490316</v>
      </c>
      <c r="R684" s="4">
        <f t="shared" si="351"/>
        <v>136636.76514181102</v>
      </c>
      <c r="S684">
        <f t="shared" si="332"/>
        <v>1.3663676514181101E-4</v>
      </c>
      <c r="T684" s="41">
        <f t="shared" si="333"/>
        <v>6.3605660121497925E-4</v>
      </c>
      <c r="U684" s="42">
        <f t="shared" si="352"/>
        <v>0.24390345761638976</v>
      </c>
      <c r="V684" s="42">
        <f t="shared" si="353"/>
        <v>0.98256890165954558</v>
      </c>
      <c r="W684" s="42">
        <f t="shared" si="354"/>
        <v>0.97325702669691616</v>
      </c>
      <c r="X684" s="42">
        <f t="shared" si="355"/>
        <v>9.3118749626294184E-3</v>
      </c>
      <c r="Y684" s="42">
        <f t="shared" si="329"/>
        <v>1.303726041998692E-2</v>
      </c>
      <c r="Z684" s="10">
        <f t="shared" si="356"/>
        <v>20.497012993943425</v>
      </c>
      <c r="AA684">
        <f t="shared" si="334"/>
        <v>6420953.3144975221</v>
      </c>
      <c r="AB684" s="10">
        <f t="shared" si="335"/>
        <v>6.4209533144975222</v>
      </c>
      <c r="AC684" s="10">
        <f t="shared" si="336"/>
        <v>6.3199533144975222</v>
      </c>
      <c r="AD684" s="3">
        <f t="shared" si="337"/>
        <v>916.59946548187418</v>
      </c>
      <c r="AI684" s="94">
        <f t="shared" si="338"/>
        <v>0.97325702669691616</v>
      </c>
    </row>
    <row r="685" spans="2:35">
      <c r="B685" s="39">
        <f t="shared" si="339"/>
        <v>657</v>
      </c>
      <c r="C685" s="42">
        <f t="shared" si="340"/>
        <v>12.367985611509658</v>
      </c>
      <c r="D685" s="10">
        <f t="shared" si="341"/>
        <v>3.3320143884903644</v>
      </c>
      <c r="E685" s="40">
        <f t="shared" si="342"/>
        <v>39.73597122301927</v>
      </c>
      <c r="F685" s="40">
        <f t="shared" si="343"/>
        <v>46.4</v>
      </c>
      <c r="G685" s="3">
        <f t="shared" si="344"/>
        <v>301.32014388489898</v>
      </c>
      <c r="H685" s="3">
        <f t="shared" si="345"/>
        <v>134.69012151470801</v>
      </c>
      <c r="I685">
        <f t="shared" si="330"/>
        <v>1.3469012151470802E-4</v>
      </c>
      <c r="J685" s="4">
        <f t="shared" si="346"/>
        <v>1247.3987440964795</v>
      </c>
      <c r="K685" s="40">
        <f t="shared" si="347"/>
        <v>9.2612489325007026</v>
      </c>
      <c r="L685" s="40">
        <f t="shared" si="331"/>
        <v>0</v>
      </c>
      <c r="M685" s="10">
        <f t="shared" si="348"/>
        <v>6.4209533144975222</v>
      </c>
      <c r="N685" s="10">
        <f t="shared" si="327"/>
        <v>17.20418640980624</v>
      </c>
      <c r="O685" s="10">
        <f t="shared" si="328"/>
        <v>-0.14810000000000001</v>
      </c>
      <c r="P685" s="10">
        <f t="shared" si="349"/>
        <v>13.062570632115792</v>
      </c>
      <c r="Q685" s="42">
        <f t="shared" si="350"/>
        <v>0.97656978999218791</v>
      </c>
      <c r="R685" s="4">
        <f t="shared" si="351"/>
        <v>135843.68881411641</v>
      </c>
      <c r="S685">
        <f t="shared" si="332"/>
        <v>1.3584368881411642E-4</v>
      </c>
      <c r="T685" s="41">
        <f t="shared" si="333"/>
        <v>6.3684967754267386E-4</v>
      </c>
      <c r="U685" s="42">
        <f t="shared" si="352"/>
        <v>0.24248777671763852</v>
      </c>
      <c r="V685" s="42">
        <f t="shared" si="353"/>
        <v>0.98233681941946438</v>
      </c>
      <c r="W685" s="42">
        <f t="shared" si="354"/>
        <v>0.97304480049347664</v>
      </c>
      <c r="X685" s="42">
        <f t="shared" si="355"/>
        <v>9.2920189259877439E-3</v>
      </c>
      <c r="Y685" s="42">
        <f t="shared" si="329"/>
        <v>1.3050651482445649E-2</v>
      </c>
      <c r="Z685" s="10">
        <f t="shared" si="356"/>
        <v>20.492514862851845</v>
      </c>
      <c r="AA685">
        <f t="shared" si="334"/>
        <v>6419566.3817522647</v>
      </c>
      <c r="AB685" s="10">
        <f t="shared" si="335"/>
        <v>6.419566381752265</v>
      </c>
      <c r="AC685" s="10">
        <f t="shared" si="336"/>
        <v>6.318566381752265</v>
      </c>
      <c r="AD685" s="3">
        <f t="shared" si="337"/>
        <v>916.39831497494777</v>
      </c>
      <c r="AI685" s="94">
        <f t="shared" si="338"/>
        <v>0.97304480049347664</v>
      </c>
    </row>
    <row r="686" spans="2:35">
      <c r="B686" s="39">
        <f t="shared" si="339"/>
        <v>658</v>
      </c>
      <c r="C686" s="42">
        <f t="shared" si="340"/>
        <v>12.386810551557618</v>
      </c>
      <c r="D686" s="10">
        <f t="shared" si="341"/>
        <v>3.3131894484424045</v>
      </c>
      <c r="E686" s="40">
        <f t="shared" si="342"/>
        <v>39.77362110311519</v>
      </c>
      <c r="F686" s="40">
        <f t="shared" si="343"/>
        <v>46.4</v>
      </c>
      <c r="G686" s="3">
        <f t="shared" si="344"/>
        <v>301.13189448441938</v>
      </c>
      <c r="H686" s="3">
        <f t="shared" si="345"/>
        <v>134.69012151470801</v>
      </c>
      <c r="I686">
        <f t="shared" si="330"/>
        <v>1.3469012151470802E-4</v>
      </c>
      <c r="J686" s="4">
        <f t="shared" si="346"/>
        <v>1249.7498544039884</v>
      </c>
      <c r="K686" s="40">
        <f t="shared" si="347"/>
        <v>9.2787046321546089</v>
      </c>
      <c r="L686" s="40">
        <f t="shared" si="331"/>
        <v>0</v>
      </c>
      <c r="M686" s="10">
        <f t="shared" si="348"/>
        <v>6.419566381752265</v>
      </c>
      <c r="N686" s="10">
        <f t="shared" si="327"/>
        <v>17.20418640980624</v>
      </c>
      <c r="O686" s="10">
        <f t="shared" si="328"/>
        <v>-0.14810000000000001</v>
      </c>
      <c r="P686" s="10">
        <f t="shared" si="349"/>
        <v>13.062988552404679</v>
      </c>
      <c r="Q686" s="42">
        <f t="shared" si="350"/>
        <v>0.97801087982951262</v>
      </c>
      <c r="R686" s="4">
        <f t="shared" si="351"/>
        <v>135050.8263305212</v>
      </c>
      <c r="S686">
        <f t="shared" si="332"/>
        <v>1.3505082633052121E-4</v>
      </c>
      <c r="T686" s="41">
        <f t="shared" si="333"/>
        <v>6.3764254002626904E-4</v>
      </c>
      <c r="U686" s="42">
        <f t="shared" si="352"/>
        <v>0.24107247754129688</v>
      </c>
      <c r="V686" s="42">
        <f t="shared" si="353"/>
        <v>0.98210336349956495</v>
      </c>
      <c r="W686" s="42">
        <f t="shared" si="354"/>
        <v>0.97283126288817334</v>
      </c>
      <c r="X686" s="42">
        <f t="shared" si="355"/>
        <v>9.2721006113916093E-3</v>
      </c>
      <c r="Y686" s="42">
        <f t="shared" si="329"/>
        <v>1.3064013412407378E-2</v>
      </c>
      <c r="Z686" s="10">
        <f t="shared" si="356"/>
        <v>20.487989104160427</v>
      </c>
      <c r="AA686">
        <f t="shared" si="334"/>
        <v>6418170.9304418275</v>
      </c>
      <c r="AB686" s="10">
        <f t="shared" si="335"/>
        <v>6.4181709304418275</v>
      </c>
      <c r="AC686" s="10">
        <f t="shared" si="336"/>
        <v>6.3171709304418275</v>
      </c>
      <c r="AD686" s="3">
        <f t="shared" si="337"/>
        <v>916.19592899808958</v>
      </c>
      <c r="AI686" s="94">
        <f t="shared" si="338"/>
        <v>0.97283126288817334</v>
      </c>
    </row>
    <row r="687" spans="2:35">
      <c r="B687" s="39">
        <f t="shared" si="339"/>
        <v>659</v>
      </c>
      <c r="C687" s="42">
        <f t="shared" si="340"/>
        <v>12.405635491605578</v>
      </c>
      <c r="D687" s="10">
        <f t="shared" si="341"/>
        <v>3.2943645083944446</v>
      </c>
      <c r="E687" s="40">
        <f t="shared" si="342"/>
        <v>39.811270983211109</v>
      </c>
      <c r="F687" s="40">
        <f t="shared" si="343"/>
        <v>46.4</v>
      </c>
      <c r="G687" s="3">
        <f t="shared" si="344"/>
        <v>300.94364508393977</v>
      </c>
      <c r="H687" s="3">
        <f t="shared" si="345"/>
        <v>134.69012151470801</v>
      </c>
      <c r="I687">
        <f t="shared" si="330"/>
        <v>1.3469012151470802E-4</v>
      </c>
      <c r="J687" s="4">
        <f t="shared" si="346"/>
        <v>1252.1031913364507</v>
      </c>
      <c r="K687" s="40">
        <f t="shared" si="347"/>
        <v>9.2961768632729491</v>
      </c>
      <c r="L687" s="40">
        <f t="shared" si="331"/>
        <v>0</v>
      </c>
      <c r="M687" s="10">
        <f t="shared" si="348"/>
        <v>6.4181709304418275</v>
      </c>
      <c r="N687" s="10">
        <f t="shared" si="327"/>
        <v>17.20418640980624</v>
      </c>
      <c r="O687" s="10">
        <f t="shared" si="328"/>
        <v>-0.14810000000000001</v>
      </c>
      <c r="P687" s="10">
        <f t="shared" si="349"/>
        <v>13.063409144200156</v>
      </c>
      <c r="Q687" s="42">
        <f t="shared" si="350"/>
        <v>0.97945192326925801</v>
      </c>
      <c r="R687" s="4">
        <f t="shared" si="351"/>
        <v>134258.17894850794</v>
      </c>
      <c r="S687">
        <f t="shared" si="332"/>
        <v>1.3425817894850792E-4</v>
      </c>
      <c r="T687" s="41">
        <f t="shared" si="333"/>
        <v>6.3843518740828238E-4</v>
      </c>
      <c r="U687" s="42">
        <f t="shared" si="352"/>
        <v>0.23965756233203409</v>
      </c>
      <c r="V687" s="42">
        <f t="shared" si="353"/>
        <v>0.98186853375689476</v>
      </c>
      <c r="W687" s="42">
        <f t="shared" si="354"/>
        <v>0.97261641373116325</v>
      </c>
      <c r="X687" s="42">
        <f t="shared" si="355"/>
        <v>9.2521200257315028E-3</v>
      </c>
      <c r="Y687" s="42">
        <f t="shared" si="329"/>
        <v>1.3077346119274195E-2</v>
      </c>
      <c r="Z687" s="10">
        <f t="shared" si="356"/>
        <v>20.483435714690909</v>
      </c>
      <c r="AA687">
        <f t="shared" si="334"/>
        <v>6416766.9595862413</v>
      </c>
      <c r="AB687" s="10">
        <f t="shared" si="335"/>
        <v>6.4167669595862415</v>
      </c>
      <c r="AC687" s="10">
        <f t="shared" si="336"/>
        <v>6.3157669595862416</v>
      </c>
      <c r="AD687" s="3">
        <f t="shared" si="337"/>
        <v>915.9923074091721</v>
      </c>
      <c r="AI687" s="94">
        <f t="shared" si="338"/>
        <v>0.97261641373116325</v>
      </c>
    </row>
    <row r="688" spans="2:35">
      <c r="B688" s="39">
        <f t="shared" si="339"/>
        <v>660</v>
      </c>
      <c r="C688" s="42">
        <f t="shared" si="340"/>
        <v>12.424460431653538</v>
      </c>
      <c r="D688" s="10">
        <f t="shared" si="341"/>
        <v>3.2755395683464847</v>
      </c>
      <c r="E688" s="40">
        <f t="shared" si="342"/>
        <v>39.848920863307029</v>
      </c>
      <c r="F688" s="40">
        <f t="shared" si="343"/>
        <v>46.4</v>
      </c>
      <c r="G688" s="3">
        <f t="shared" si="344"/>
        <v>300.75539568346016</v>
      </c>
      <c r="H688" s="3">
        <f t="shared" si="345"/>
        <v>134.69012151470801</v>
      </c>
      <c r="I688">
        <f t="shared" si="330"/>
        <v>1.3469012151470802E-4</v>
      </c>
      <c r="J688" s="4">
        <f t="shared" si="346"/>
        <v>1254.4587548938671</v>
      </c>
      <c r="K688" s="40">
        <f t="shared" si="347"/>
        <v>9.3136656258557284</v>
      </c>
      <c r="L688" s="40">
        <f t="shared" si="331"/>
        <v>0</v>
      </c>
      <c r="M688" s="10">
        <f t="shared" si="348"/>
        <v>6.4167669595862415</v>
      </c>
      <c r="N688" s="10">
        <f t="shared" si="327"/>
        <v>17.20418640980624</v>
      </c>
      <c r="O688" s="10">
        <f t="shared" si="328"/>
        <v>-0.14810000000000001</v>
      </c>
      <c r="P688" s="10">
        <f t="shared" si="349"/>
        <v>13.06383240976924</v>
      </c>
      <c r="Q688" s="42">
        <f t="shared" si="350"/>
        <v>0.98089292001948292</v>
      </c>
      <c r="R688" s="4">
        <f t="shared" si="351"/>
        <v>133465.74792555891</v>
      </c>
      <c r="S688">
        <f t="shared" si="332"/>
        <v>1.3346574792555893E-4</v>
      </c>
      <c r="T688" s="41">
        <f t="shared" si="333"/>
        <v>6.3922761843123138E-4</v>
      </c>
      <c r="U688" s="42">
        <f t="shared" si="352"/>
        <v>0.23824303333451893</v>
      </c>
      <c r="V688" s="42">
        <f t="shared" si="353"/>
        <v>0.98163233004819284</v>
      </c>
      <c r="W688" s="42">
        <f t="shared" si="354"/>
        <v>0.97240025287156651</v>
      </c>
      <c r="X688" s="42">
        <f t="shared" si="355"/>
        <v>9.2320771766263299E-3</v>
      </c>
      <c r="Y688" s="42">
        <f t="shared" si="329"/>
        <v>1.3090649512483539E-2</v>
      </c>
      <c r="Z688" s="10">
        <f t="shared" si="356"/>
        <v>20.478854691244607</v>
      </c>
      <c r="AA688">
        <f t="shared" si="334"/>
        <v>6415354.4681992372</v>
      </c>
      <c r="AB688" s="10">
        <f t="shared" si="335"/>
        <v>6.4153544681992374</v>
      </c>
      <c r="AC688" s="10">
        <f t="shared" si="336"/>
        <v>6.3143544681992374</v>
      </c>
      <c r="AD688" s="3">
        <f t="shared" si="337"/>
        <v>915.78745006515408</v>
      </c>
      <c r="AI688" s="94">
        <f t="shared" si="338"/>
        <v>0.97240025287156651</v>
      </c>
    </row>
    <row r="689" spans="2:35">
      <c r="B689" s="39">
        <f t="shared" si="339"/>
        <v>661</v>
      </c>
      <c r="C689" s="42">
        <f t="shared" si="340"/>
        <v>12.443285371701498</v>
      </c>
      <c r="D689" s="10">
        <f t="shared" si="341"/>
        <v>3.2567146282985249</v>
      </c>
      <c r="E689" s="40">
        <f t="shared" si="342"/>
        <v>39.886570743402949</v>
      </c>
      <c r="F689" s="40">
        <f t="shared" si="343"/>
        <v>46.4</v>
      </c>
      <c r="G689" s="3">
        <f t="shared" si="344"/>
        <v>300.56714628298056</v>
      </c>
      <c r="H689" s="3">
        <f t="shared" si="345"/>
        <v>134.69012151470801</v>
      </c>
      <c r="I689">
        <f t="shared" si="330"/>
        <v>1.3469012151470802E-4</v>
      </c>
      <c r="J689" s="4">
        <f t="shared" si="346"/>
        <v>1256.8165450762367</v>
      </c>
      <c r="K689" s="40">
        <f t="shared" si="347"/>
        <v>9.3311709199029398</v>
      </c>
      <c r="L689" s="40">
        <f t="shared" si="331"/>
        <v>0</v>
      </c>
      <c r="M689" s="10">
        <f t="shared" si="348"/>
        <v>6.4153544681992374</v>
      </c>
      <c r="N689" s="10">
        <f t="shared" si="327"/>
        <v>17.20418640980624</v>
      </c>
      <c r="O689" s="10">
        <f t="shared" si="328"/>
        <v>-0.14810000000000001</v>
      </c>
      <c r="P689" s="10">
        <f t="shared" si="349"/>
        <v>13.064258351394731</v>
      </c>
      <c r="Q689" s="42">
        <f t="shared" si="350"/>
        <v>0.98233386978805137</v>
      </c>
      <c r="R689" s="4">
        <f t="shared" si="351"/>
        <v>132673.53451915673</v>
      </c>
      <c r="S689">
        <f t="shared" si="332"/>
        <v>1.3267353451915673E-4</v>
      </c>
      <c r="T689" s="41">
        <f t="shared" si="333"/>
        <v>6.4001983183763352E-4</v>
      </c>
      <c r="U689" s="42">
        <f t="shared" si="352"/>
        <v>0.23682889279342073</v>
      </c>
      <c r="V689" s="42">
        <f t="shared" si="353"/>
        <v>0.98139475222867223</v>
      </c>
      <c r="W689" s="42">
        <f t="shared" si="354"/>
        <v>0.97218278015753357</v>
      </c>
      <c r="X689" s="42">
        <f t="shared" si="355"/>
        <v>9.2119720711386632E-3</v>
      </c>
      <c r="Y689" s="42">
        <f t="shared" si="329"/>
        <v>1.3103923501507506E-2</v>
      </c>
      <c r="Z689" s="10">
        <f t="shared" si="356"/>
        <v>20.47424603060087</v>
      </c>
      <c r="AA689">
        <f t="shared" si="334"/>
        <v>6413933.4552877769</v>
      </c>
      <c r="AB689" s="10">
        <f t="shared" si="335"/>
        <v>6.4139334552877765</v>
      </c>
      <c r="AC689" s="10">
        <f t="shared" si="336"/>
        <v>6.3129334552877765</v>
      </c>
      <c r="AD689" s="3">
        <f t="shared" si="337"/>
        <v>915.58135682201259</v>
      </c>
      <c r="AI689" s="94">
        <f t="shared" si="338"/>
        <v>0.97218278015753357</v>
      </c>
    </row>
    <row r="690" spans="2:35">
      <c r="B690" s="39">
        <f t="shared" si="339"/>
        <v>662</v>
      </c>
      <c r="C690" s="42">
        <f t="shared" si="340"/>
        <v>12.462110311749457</v>
      </c>
      <c r="D690" s="10">
        <f t="shared" si="341"/>
        <v>3.237889688250565</v>
      </c>
      <c r="E690" s="40">
        <f t="shared" si="342"/>
        <v>39.924220623498869</v>
      </c>
      <c r="F690" s="40">
        <f t="shared" si="343"/>
        <v>46.4</v>
      </c>
      <c r="G690" s="3">
        <f t="shared" si="344"/>
        <v>300.37889688250095</v>
      </c>
      <c r="H690" s="3">
        <f t="shared" si="345"/>
        <v>134.69012151470801</v>
      </c>
      <c r="I690">
        <f t="shared" si="330"/>
        <v>1.3469012151470802E-4</v>
      </c>
      <c r="J690" s="4">
        <f t="shared" si="346"/>
        <v>1259.1765618835607</v>
      </c>
      <c r="K690" s="40">
        <f t="shared" si="347"/>
        <v>9.3486927454145921</v>
      </c>
      <c r="L690" s="40">
        <f t="shared" si="331"/>
        <v>0</v>
      </c>
      <c r="M690" s="10">
        <f t="shared" si="348"/>
        <v>6.4139334552877765</v>
      </c>
      <c r="N690" s="10">
        <f t="shared" si="327"/>
        <v>17.20418640980624</v>
      </c>
      <c r="O690" s="10">
        <f t="shared" si="328"/>
        <v>-0.14810000000000001</v>
      </c>
      <c r="P690" s="10">
        <f t="shared" si="349"/>
        <v>13.064686971375378</v>
      </c>
      <c r="Q690" s="42">
        <f t="shared" si="350"/>
        <v>0.98377477228263122</v>
      </c>
      <c r="R690" s="4">
        <f t="shared" si="351"/>
        <v>131881.53998678361</v>
      </c>
      <c r="S690">
        <f t="shared" si="332"/>
        <v>1.3188153998678362E-4</v>
      </c>
      <c r="T690" s="41">
        <f t="shared" si="333"/>
        <v>6.4081182637000663E-4</v>
      </c>
      <c r="U690" s="42">
        <f t="shared" si="352"/>
        <v>0.2354151429534081</v>
      </c>
      <c r="V690" s="42">
        <f t="shared" si="353"/>
        <v>0.98115580015348225</v>
      </c>
      <c r="W690" s="42">
        <f t="shared" si="354"/>
        <v>0.97196399543617173</v>
      </c>
      <c r="X690" s="42">
        <f t="shared" si="355"/>
        <v>9.1918047173105144E-3</v>
      </c>
      <c r="Y690" s="42">
        <f t="shared" si="329"/>
        <v>1.3117167995854368E-2</v>
      </c>
      <c r="Z690" s="10">
        <f t="shared" si="356"/>
        <v>20.469609729519064</v>
      </c>
      <c r="AA690">
        <f t="shared" si="334"/>
        <v>6412503.9198526563</v>
      </c>
      <c r="AB690" s="10">
        <f t="shared" si="335"/>
        <v>6.4125039198526563</v>
      </c>
      <c r="AC690" s="10">
        <f t="shared" si="336"/>
        <v>6.3115039198526564</v>
      </c>
      <c r="AD690" s="3">
        <f t="shared" si="337"/>
        <v>915.37402753483047</v>
      </c>
      <c r="AI690" s="94">
        <f t="shared" si="338"/>
        <v>0.97196399543617173</v>
      </c>
    </row>
    <row r="691" spans="2:35">
      <c r="B691" s="39">
        <f t="shared" si="339"/>
        <v>663</v>
      </c>
      <c r="C691" s="42">
        <f t="shared" si="340"/>
        <v>12.480935251797417</v>
      </c>
      <c r="D691" s="10">
        <f t="shared" si="341"/>
        <v>3.2190647482026051</v>
      </c>
      <c r="E691" s="40">
        <f t="shared" si="342"/>
        <v>39.961870503594788</v>
      </c>
      <c r="F691" s="40">
        <f t="shared" si="343"/>
        <v>46.4</v>
      </c>
      <c r="G691" s="3">
        <f t="shared" si="344"/>
        <v>300.19064748202135</v>
      </c>
      <c r="H691" s="3">
        <f t="shared" si="345"/>
        <v>134.69012151470801</v>
      </c>
      <c r="I691">
        <f t="shared" si="330"/>
        <v>1.3469012151470802E-4</v>
      </c>
      <c r="J691" s="4">
        <f t="shared" si="346"/>
        <v>1261.5388053158383</v>
      </c>
      <c r="K691" s="40">
        <f t="shared" si="347"/>
        <v>9.3662311023906799</v>
      </c>
      <c r="L691" s="40">
        <f t="shared" si="331"/>
        <v>0</v>
      </c>
      <c r="M691" s="10">
        <f t="shared" si="348"/>
        <v>6.4125039198526563</v>
      </c>
      <c r="N691" s="10">
        <f t="shared" si="327"/>
        <v>17.20418640980624</v>
      </c>
      <c r="O691" s="10">
        <f t="shared" si="328"/>
        <v>-0.14810000000000001</v>
      </c>
      <c r="P691" s="10">
        <f t="shared" si="349"/>
        <v>13.065118272025753</v>
      </c>
      <c r="Q691" s="42">
        <f t="shared" si="350"/>
        <v>0.98521562721069311</v>
      </c>
      <c r="R691" s="4">
        <f t="shared" si="351"/>
        <v>131089.76558592217</v>
      </c>
      <c r="S691">
        <f t="shared" si="332"/>
        <v>1.3108976558592216E-4</v>
      </c>
      <c r="T691" s="41">
        <f t="shared" si="333"/>
        <v>6.4160360077086809E-4</v>
      </c>
      <c r="U691" s="42">
        <f t="shared" si="352"/>
        <v>0.2340017860591504</v>
      </c>
      <c r="V691" s="42">
        <f t="shared" si="353"/>
        <v>0.98091547367562937</v>
      </c>
      <c r="W691" s="42">
        <f t="shared" si="354"/>
        <v>0.97174389855364052</v>
      </c>
      <c r="X691" s="42">
        <f t="shared" si="355"/>
        <v>9.1715751219888508E-3</v>
      </c>
      <c r="Y691" s="42">
        <f t="shared" si="329"/>
        <v>1.3130382905066976E-2</v>
      </c>
      <c r="Z691" s="10">
        <f t="shared" si="356"/>
        <v>20.464945784735626</v>
      </c>
      <c r="AA691">
        <f t="shared" si="334"/>
        <v>6411065.8608876038</v>
      </c>
      <c r="AB691" s="10">
        <f t="shared" si="335"/>
        <v>6.4110658608876037</v>
      </c>
      <c r="AC691" s="10">
        <f t="shared" si="336"/>
        <v>6.3100658608876037</v>
      </c>
      <c r="AD691" s="3">
        <f t="shared" si="337"/>
        <v>915.16546205766554</v>
      </c>
      <c r="AI691" s="94">
        <f t="shared" si="338"/>
        <v>0.97174389855364052</v>
      </c>
    </row>
    <row r="692" spans="2:35">
      <c r="B692" s="39">
        <f t="shared" si="339"/>
        <v>664</v>
      </c>
      <c r="C692" s="42">
        <f t="shared" si="340"/>
        <v>12.499760191845377</v>
      </c>
      <c r="D692" s="10">
        <f t="shared" si="341"/>
        <v>3.2002398081546453</v>
      </c>
      <c r="E692" s="40">
        <f t="shared" si="342"/>
        <v>39.999520383690708</v>
      </c>
      <c r="F692" s="40">
        <f t="shared" si="343"/>
        <v>46.4</v>
      </c>
      <c r="G692" s="3">
        <f t="shared" si="344"/>
        <v>300.00239808154174</v>
      </c>
      <c r="H692" s="3">
        <f t="shared" si="345"/>
        <v>134.69012151470801</v>
      </c>
      <c r="I692">
        <f t="shared" si="330"/>
        <v>1.3469012151470802E-4</v>
      </c>
      <c r="J692" s="4">
        <f t="shared" si="346"/>
        <v>1263.9032753730698</v>
      </c>
      <c r="K692" s="40">
        <f t="shared" si="347"/>
        <v>9.3837859908312051</v>
      </c>
      <c r="L692" s="40">
        <f t="shared" si="331"/>
        <v>0</v>
      </c>
      <c r="M692" s="10">
        <f t="shared" si="348"/>
        <v>6.4110658608876037</v>
      </c>
      <c r="N692" s="10">
        <f t="shared" si="327"/>
        <v>17.20418640980624</v>
      </c>
      <c r="O692" s="10">
        <f t="shared" si="328"/>
        <v>-0.14810000000000001</v>
      </c>
      <c r="P692" s="10">
        <f t="shared" si="349"/>
        <v>13.06555225567654</v>
      </c>
      <c r="Q692" s="42">
        <f t="shared" si="350"/>
        <v>0.98665643427950889</v>
      </c>
      <c r="R692" s="4">
        <f t="shared" si="351"/>
        <v>130298.21257405475</v>
      </c>
      <c r="S692">
        <f t="shared" si="332"/>
        <v>1.3029821257405476E-4</v>
      </c>
      <c r="T692" s="41">
        <f t="shared" si="333"/>
        <v>6.4239515378273549E-4</v>
      </c>
      <c r="U692" s="42">
        <f t="shared" si="352"/>
        <v>0.23258882435531644</v>
      </c>
      <c r="V692" s="42">
        <f t="shared" si="353"/>
        <v>0.980673772648334</v>
      </c>
      <c r="W692" s="42">
        <f t="shared" si="354"/>
        <v>0.97152248935500951</v>
      </c>
      <c r="X692" s="42">
        <f t="shared" si="355"/>
        <v>9.1512832933244859E-3</v>
      </c>
      <c r="Y692" s="42">
        <f t="shared" si="329"/>
        <v>1.3143568138724733E-2</v>
      </c>
      <c r="Z692" s="10">
        <f t="shared" si="356"/>
        <v>20.460254192966747</v>
      </c>
      <c r="AA692">
        <f t="shared" si="334"/>
        <v>6409619.277380107</v>
      </c>
      <c r="AB692" s="10">
        <f t="shared" si="335"/>
        <v>6.4096192773801066</v>
      </c>
      <c r="AC692" s="10">
        <f t="shared" si="336"/>
        <v>6.3086192773801066</v>
      </c>
      <c r="AD692" s="3">
        <f t="shared" si="337"/>
        <v>914.95566024367031</v>
      </c>
      <c r="AI692" s="94">
        <f t="shared" si="338"/>
        <v>0.97152248935500951</v>
      </c>
    </row>
    <row r="693" spans="2:35">
      <c r="B693" s="39">
        <f t="shared" si="339"/>
        <v>665</v>
      </c>
      <c r="C693" s="42">
        <f t="shared" si="340"/>
        <v>12.518585131893337</v>
      </c>
      <c r="D693" s="10">
        <f t="shared" si="341"/>
        <v>3.1814148681066854</v>
      </c>
      <c r="E693" s="40">
        <f t="shared" si="342"/>
        <v>40.037170263786628</v>
      </c>
      <c r="F693" s="40">
        <f t="shared" si="343"/>
        <v>46.4</v>
      </c>
      <c r="G693" s="3">
        <f t="shared" si="344"/>
        <v>299.81414868106214</v>
      </c>
      <c r="H693" s="3">
        <f t="shared" si="345"/>
        <v>134.69012151470801</v>
      </c>
      <c r="I693">
        <f t="shared" si="330"/>
        <v>1.3469012151470802E-4</v>
      </c>
      <c r="J693" s="4">
        <f t="shared" si="346"/>
        <v>1266.269972055255</v>
      </c>
      <c r="K693" s="40">
        <f t="shared" si="347"/>
        <v>9.4013574107361677</v>
      </c>
      <c r="L693" s="40">
        <f t="shared" si="331"/>
        <v>0</v>
      </c>
      <c r="M693" s="10">
        <f t="shared" si="348"/>
        <v>6.4096192773801066</v>
      </c>
      <c r="N693" s="10">
        <f t="shared" si="327"/>
        <v>17.20418640980624</v>
      </c>
      <c r="O693" s="10">
        <f t="shared" si="328"/>
        <v>-0.14810000000000001</v>
      </c>
      <c r="P693" s="10">
        <f t="shared" si="349"/>
        <v>13.06598892467434</v>
      </c>
      <c r="Q693" s="42">
        <f t="shared" si="350"/>
        <v>0.98809719319615008</v>
      </c>
      <c r="R693" s="4">
        <f t="shared" si="351"/>
        <v>129506.8822086639</v>
      </c>
      <c r="S693">
        <f t="shared" si="332"/>
        <v>1.2950688220866389E-4</v>
      </c>
      <c r="T693" s="41">
        <f t="shared" si="333"/>
        <v>6.4318648414812634E-4</v>
      </c>
      <c r="U693" s="42">
        <f t="shared" si="352"/>
        <v>0.23117626008657549</v>
      </c>
      <c r="V693" s="42">
        <f t="shared" si="353"/>
        <v>0.980430696923277</v>
      </c>
      <c r="W693" s="42">
        <f t="shared" si="354"/>
        <v>0.97129976768438897</v>
      </c>
      <c r="X693" s="42">
        <f t="shared" si="355"/>
        <v>9.1309292388880303E-3</v>
      </c>
      <c r="Y693" s="42">
        <f t="shared" si="329"/>
        <v>1.3156723606442881E-2</v>
      </c>
      <c r="Z693" s="10">
        <f t="shared" si="356"/>
        <v>20.455534950906831</v>
      </c>
      <c r="AA693">
        <f t="shared" si="334"/>
        <v>6408164.1683109319</v>
      </c>
      <c r="AB693" s="10">
        <f t="shared" si="335"/>
        <v>6.4081641683109316</v>
      </c>
      <c r="AC693" s="10">
        <f t="shared" si="336"/>
        <v>6.3071641683109316</v>
      </c>
      <c r="AD693" s="3">
        <f t="shared" si="337"/>
        <v>914.7446219450228</v>
      </c>
      <c r="AI693" s="94">
        <f t="shared" si="338"/>
        <v>0.97129976768438897</v>
      </c>
    </row>
    <row r="694" spans="2:35">
      <c r="B694" s="39">
        <f t="shared" si="339"/>
        <v>666</v>
      </c>
      <c r="C694" s="42">
        <f t="shared" si="340"/>
        <v>12.537410071941297</v>
      </c>
      <c r="D694" s="10">
        <f t="shared" si="341"/>
        <v>3.1625899280587255</v>
      </c>
      <c r="E694" s="40">
        <f t="shared" si="342"/>
        <v>40.074820143882548</v>
      </c>
      <c r="F694" s="40">
        <f t="shared" si="343"/>
        <v>46.4</v>
      </c>
      <c r="G694" s="3">
        <f t="shared" si="344"/>
        <v>299.62589928058253</v>
      </c>
      <c r="H694" s="3">
        <f t="shared" si="345"/>
        <v>134.69012151470801</v>
      </c>
      <c r="I694">
        <f t="shared" si="330"/>
        <v>1.3469012151470802E-4</v>
      </c>
      <c r="J694" s="4">
        <f t="shared" si="346"/>
        <v>1268.6388953623939</v>
      </c>
      <c r="K694" s="40">
        <f t="shared" si="347"/>
        <v>9.4189453621055641</v>
      </c>
      <c r="L694" s="40">
        <f t="shared" si="331"/>
        <v>0</v>
      </c>
      <c r="M694" s="10">
        <f t="shared" si="348"/>
        <v>6.4081641683109316</v>
      </c>
      <c r="N694" s="10">
        <f t="shared" si="327"/>
        <v>17.20418640980624</v>
      </c>
      <c r="O694" s="10">
        <f t="shared" si="328"/>
        <v>-0.14810000000000001</v>
      </c>
      <c r="P694" s="10">
        <f t="shared" si="349"/>
        <v>13.066428281381848</v>
      </c>
      <c r="Q694" s="42">
        <f t="shared" si="350"/>
        <v>0.98953790366748706</v>
      </c>
      <c r="R694" s="4">
        <f t="shared" si="351"/>
        <v>128715.77574723196</v>
      </c>
      <c r="S694">
        <f t="shared" si="332"/>
        <v>1.2871577574723197E-4</v>
      </c>
      <c r="T694" s="41">
        <f t="shared" si="333"/>
        <v>6.4397759060955823E-4</v>
      </c>
      <c r="U694" s="42">
        <f t="shared" si="352"/>
        <v>0.22976409549759644</v>
      </c>
      <c r="V694" s="42">
        <f t="shared" si="353"/>
        <v>0.98018624635147056</v>
      </c>
      <c r="W694" s="42">
        <f t="shared" si="354"/>
        <v>0.9710757333848532</v>
      </c>
      <c r="X694" s="42">
        <f t="shared" si="355"/>
        <v>9.1105129666173568E-3</v>
      </c>
      <c r="Y694" s="42">
        <f t="shared" si="329"/>
        <v>1.3169849217873137E-2</v>
      </c>
      <c r="Z694" s="10">
        <f t="shared" si="356"/>
        <v>20.450788055229051</v>
      </c>
      <c r="AA694">
        <f t="shared" si="334"/>
        <v>6406700.5326543013</v>
      </c>
      <c r="AB694" s="10">
        <f t="shared" si="335"/>
        <v>6.406700532654301</v>
      </c>
      <c r="AC694" s="10">
        <f t="shared" si="336"/>
        <v>6.305700532654301</v>
      </c>
      <c r="AD694" s="3">
        <f t="shared" si="337"/>
        <v>914.53234701295162</v>
      </c>
      <c r="AI694" s="94">
        <f t="shared" si="338"/>
        <v>0.9710757333848532</v>
      </c>
    </row>
    <row r="695" spans="2:35">
      <c r="B695" s="39">
        <f t="shared" si="339"/>
        <v>667</v>
      </c>
      <c r="C695" s="42">
        <f t="shared" si="340"/>
        <v>12.556235011989257</v>
      </c>
      <c r="D695" s="10">
        <f t="shared" si="341"/>
        <v>3.1437649880107656</v>
      </c>
      <c r="E695" s="40">
        <f t="shared" si="342"/>
        <v>40.112470023978467</v>
      </c>
      <c r="F695" s="40">
        <f t="shared" si="343"/>
        <v>46.4</v>
      </c>
      <c r="G695" s="3">
        <f t="shared" si="344"/>
        <v>299.43764988010292</v>
      </c>
      <c r="H695" s="3">
        <f t="shared" si="345"/>
        <v>134.69012151470801</v>
      </c>
      <c r="I695">
        <f t="shared" si="330"/>
        <v>1.3469012151470802E-4</v>
      </c>
      <c r="J695" s="4">
        <f t="shared" si="346"/>
        <v>1271.0100452944869</v>
      </c>
      <c r="K695" s="40">
        <f t="shared" si="347"/>
        <v>9.4365498449393996</v>
      </c>
      <c r="L695" s="40">
        <f t="shared" si="331"/>
        <v>0</v>
      </c>
      <c r="M695" s="10">
        <f t="shared" si="348"/>
        <v>6.406700532654301</v>
      </c>
      <c r="N695" s="10">
        <f t="shared" si="327"/>
        <v>17.20418640980624</v>
      </c>
      <c r="O695" s="10">
        <f t="shared" si="328"/>
        <v>-0.14810000000000001</v>
      </c>
      <c r="P695" s="10">
        <f t="shared" si="349"/>
        <v>13.066870328177835</v>
      </c>
      <c r="Q695" s="42">
        <f t="shared" si="350"/>
        <v>0.99097856540018714</v>
      </c>
      <c r="R695" s="4">
        <f t="shared" si="351"/>
        <v>127924.89444724133</v>
      </c>
      <c r="S695">
        <f t="shared" si="332"/>
        <v>1.2792489444724133E-4</v>
      </c>
      <c r="T695" s="41">
        <f t="shared" si="333"/>
        <v>6.4476847190954897E-4</v>
      </c>
      <c r="U695" s="42">
        <f t="shared" si="352"/>
        <v>0.22835233283304812</v>
      </c>
      <c r="V695" s="42">
        <f t="shared" si="353"/>
        <v>0.97994042078316435</v>
      </c>
      <c r="W695" s="42">
        <f t="shared" si="354"/>
        <v>0.97085038629846976</v>
      </c>
      <c r="X695" s="42">
        <f t="shared" si="355"/>
        <v>9.0900344846945869E-3</v>
      </c>
      <c r="Y695" s="42">
        <f t="shared" si="329"/>
        <v>1.318294488270416E-2</v>
      </c>
      <c r="Z695" s="10">
        <f t="shared" si="356"/>
        <v>20.446013502585657</v>
      </c>
      <c r="AA695">
        <f t="shared" si="334"/>
        <v>6405228.3693779847</v>
      </c>
      <c r="AB695" s="10">
        <f t="shared" si="335"/>
        <v>6.4052283693779843</v>
      </c>
      <c r="AC695" s="10">
        <f t="shared" si="336"/>
        <v>6.3042283693779844</v>
      </c>
      <c r="AD695" s="3">
        <f t="shared" si="337"/>
        <v>914.31883529774973</v>
      </c>
      <c r="AI695" s="94">
        <f t="shared" si="338"/>
        <v>0.97085038629846976</v>
      </c>
    </row>
    <row r="696" spans="2:35">
      <c r="B696" s="39">
        <f t="shared" si="339"/>
        <v>668</v>
      </c>
      <c r="C696" s="42">
        <f t="shared" si="340"/>
        <v>12.575059952037217</v>
      </c>
      <c r="D696" s="10">
        <f t="shared" si="341"/>
        <v>3.1249400479628058</v>
      </c>
      <c r="E696" s="40">
        <f t="shared" si="342"/>
        <v>40.150119904074387</v>
      </c>
      <c r="F696" s="40">
        <f t="shared" si="343"/>
        <v>46.4</v>
      </c>
      <c r="G696" s="3">
        <f t="shared" si="344"/>
        <v>299.24940047962332</v>
      </c>
      <c r="H696" s="3">
        <f t="shared" si="345"/>
        <v>134.69012151470801</v>
      </c>
      <c r="I696">
        <f t="shared" si="330"/>
        <v>1.3469012151470802E-4</v>
      </c>
      <c r="J696" s="4">
        <f t="shared" si="346"/>
        <v>1273.3834218515335</v>
      </c>
      <c r="K696" s="40">
        <f t="shared" si="347"/>
        <v>9.4541708592376725</v>
      </c>
      <c r="L696" s="40">
        <f t="shared" si="331"/>
        <v>0</v>
      </c>
      <c r="M696" s="10">
        <f t="shared" si="348"/>
        <v>6.4052283693779843</v>
      </c>
      <c r="N696" s="10">
        <f t="shared" si="327"/>
        <v>17.20418640980624</v>
      </c>
      <c r="O696" s="10">
        <f t="shared" si="328"/>
        <v>-0.14810000000000001</v>
      </c>
      <c r="P696" s="10">
        <f t="shared" si="349"/>
        <v>13.067315067457164</v>
      </c>
      <c r="Q696" s="42">
        <f t="shared" si="350"/>
        <v>0.99241917810071367</v>
      </c>
      <c r="R696" s="4">
        <f t="shared" si="351"/>
        <v>127134.23956617458</v>
      </c>
      <c r="S696">
        <f t="shared" si="332"/>
        <v>1.2713423956617459E-4</v>
      </c>
      <c r="T696" s="41">
        <f t="shared" si="333"/>
        <v>6.4555912679061564E-4</v>
      </c>
      <c r="U696" s="42">
        <f t="shared" si="352"/>
        <v>0.22694097433759994</v>
      </c>
      <c r="V696" s="42">
        <f t="shared" si="353"/>
        <v>0.97969322006694981</v>
      </c>
      <c r="W696" s="42">
        <f t="shared" si="354"/>
        <v>0.97062372626631244</v>
      </c>
      <c r="X696" s="42">
        <f t="shared" si="355"/>
        <v>9.0694938006373738E-3</v>
      </c>
      <c r="Y696" s="42">
        <f t="shared" si="329"/>
        <v>1.3196010510660704E-2</v>
      </c>
      <c r="Z696" s="10">
        <f t="shared" si="356"/>
        <v>20.441211289606279</v>
      </c>
      <c r="AA696">
        <f t="shared" si="334"/>
        <v>6403747.6774427788</v>
      </c>
      <c r="AB696" s="10">
        <f t="shared" si="335"/>
        <v>6.4037476774427784</v>
      </c>
      <c r="AC696" s="10">
        <f t="shared" si="336"/>
        <v>6.3027476774427784</v>
      </c>
      <c r="AD696" s="3">
        <f t="shared" si="337"/>
        <v>914.10408664869885</v>
      </c>
      <c r="AI696" s="94">
        <f t="shared" si="338"/>
        <v>0.97062372626631244</v>
      </c>
    </row>
    <row r="697" spans="2:35">
      <c r="B697" s="39">
        <f t="shared" si="339"/>
        <v>669</v>
      </c>
      <c r="C697" s="42">
        <f t="shared" si="340"/>
        <v>12.593884892085176</v>
      </c>
      <c r="D697" s="10">
        <f t="shared" si="341"/>
        <v>3.1061151079148459</v>
      </c>
      <c r="E697" s="40">
        <f t="shared" si="342"/>
        <v>40.187769784170307</v>
      </c>
      <c r="F697" s="40">
        <f t="shared" si="343"/>
        <v>46.4</v>
      </c>
      <c r="G697" s="3">
        <f t="shared" si="344"/>
        <v>299.06115107914371</v>
      </c>
      <c r="H697" s="3">
        <f t="shared" si="345"/>
        <v>134.69012151470801</v>
      </c>
      <c r="I697">
        <f t="shared" si="330"/>
        <v>1.3469012151470802E-4</v>
      </c>
      <c r="J697" s="4">
        <f t="shared" si="346"/>
        <v>1275.7590250335338</v>
      </c>
      <c r="K697" s="40">
        <f t="shared" si="347"/>
        <v>9.4718084050003792</v>
      </c>
      <c r="L697" s="40">
        <f t="shared" si="331"/>
        <v>0</v>
      </c>
      <c r="M697" s="10">
        <f t="shared" si="348"/>
        <v>6.4037476774427784</v>
      </c>
      <c r="N697" s="10">
        <f t="shared" si="327"/>
        <v>17.20418640980624</v>
      </c>
      <c r="O697" s="10">
        <f t="shared" si="328"/>
        <v>-0.14810000000000001</v>
      </c>
      <c r="P697" s="10">
        <f t="shared" si="349"/>
        <v>13.067762501630989</v>
      </c>
      <c r="Q697" s="42">
        <f t="shared" si="350"/>
        <v>0.9938597414753243</v>
      </c>
      <c r="R697" s="4">
        <f t="shared" si="351"/>
        <v>126343.81236151404</v>
      </c>
      <c r="S697">
        <f t="shared" si="332"/>
        <v>1.2634381236151403E-4</v>
      </c>
      <c r="T697" s="41">
        <f t="shared" si="333"/>
        <v>6.4634955399527625E-4</v>
      </c>
      <c r="U697" s="42">
        <f t="shared" si="352"/>
        <v>0.22553002225592064</v>
      </c>
      <c r="V697" s="42">
        <f t="shared" si="353"/>
        <v>0.97944464405161313</v>
      </c>
      <c r="W697" s="42">
        <f t="shared" si="354"/>
        <v>0.97039575312838122</v>
      </c>
      <c r="X697" s="42">
        <f t="shared" si="355"/>
        <v>9.0488909232319115E-3</v>
      </c>
      <c r="Y697" s="42">
        <f t="shared" si="329"/>
        <v>1.3209046011505559E-2</v>
      </c>
      <c r="Z697" s="10">
        <f t="shared" si="356"/>
        <v>20.436381412900449</v>
      </c>
      <c r="AA697">
        <f t="shared" si="334"/>
        <v>6402258.4558032816</v>
      </c>
      <c r="AB697" s="10">
        <f t="shared" si="335"/>
        <v>6.402258455803282</v>
      </c>
      <c r="AC697" s="10">
        <f t="shared" si="336"/>
        <v>6.301258455803282</v>
      </c>
      <c r="AD697" s="3">
        <f t="shared" si="337"/>
        <v>913.88810091418156</v>
      </c>
      <c r="AI697" s="94">
        <f t="shared" si="338"/>
        <v>0.97039575312838122</v>
      </c>
    </row>
    <row r="698" spans="2:35">
      <c r="B698" s="39">
        <f t="shared" si="339"/>
        <v>670</v>
      </c>
      <c r="C698" s="42">
        <f t="shared" si="340"/>
        <v>12.612709832133136</v>
      </c>
      <c r="D698" s="10">
        <f t="shared" si="341"/>
        <v>3.087290167866886</v>
      </c>
      <c r="E698" s="40">
        <f t="shared" si="342"/>
        <v>40.225419664266227</v>
      </c>
      <c r="F698" s="40">
        <f t="shared" si="343"/>
        <v>46.4</v>
      </c>
      <c r="G698" s="3">
        <f t="shared" si="344"/>
        <v>298.87290167866411</v>
      </c>
      <c r="H698" s="3">
        <f t="shared" si="345"/>
        <v>134.69012151470801</v>
      </c>
      <c r="I698">
        <f t="shared" si="330"/>
        <v>1.3469012151470802E-4</v>
      </c>
      <c r="J698" s="4">
        <f t="shared" si="346"/>
        <v>1278.1368548404882</v>
      </c>
      <c r="K698" s="40">
        <f t="shared" si="347"/>
        <v>9.4894624822275269</v>
      </c>
      <c r="L698" s="40">
        <f t="shared" si="331"/>
        <v>0</v>
      </c>
      <c r="M698" s="10">
        <f t="shared" si="348"/>
        <v>6.402258455803282</v>
      </c>
      <c r="N698" s="10">
        <f t="shared" si="327"/>
        <v>17.20418640980624</v>
      </c>
      <c r="O698" s="10">
        <f t="shared" si="328"/>
        <v>-0.14810000000000001</v>
      </c>
      <c r="P698" s="10">
        <f t="shared" si="349"/>
        <v>13.068212633126548</v>
      </c>
      <c r="Q698" s="42">
        <f t="shared" si="350"/>
        <v>0.99530025523006993</v>
      </c>
      <c r="R698" s="4">
        <f t="shared" si="351"/>
        <v>125553.61409074218</v>
      </c>
      <c r="S698">
        <f t="shared" si="332"/>
        <v>1.2555361409074219E-4</v>
      </c>
      <c r="T698" s="41">
        <f t="shared" si="333"/>
        <v>6.4713975226604809E-4</v>
      </c>
      <c r="U698" s="42">
        <f t="shared" si="352"/>
        <v>0.22411947883267933</v>
      </c>
      <c r="V698" s="42">
        <f t="shared" si="353"/>
        <v>0.97919469258410063</v>
      </c>
      <c r="W698" s="42">
        <f t="shared" si="354"/>
        <v>0.97016646672372198</v>
      </c>
      <c r="X698" s="42">
        <f t="shared" si="355"/>
        <v>9.028225860378658E-3</v>
      </c>
      <c r="Y698" s="42">
        <f t="shared" si="329"/>
        <v>1.3222051295038385E-2</v>
      </c>
      <c r="Z698" s="10">
        <f t="shared" si="356"/>
        <v>20.431523869055439</v>
      </c>
      <c r="AA698">
        <f t="shared" si="334"/>
        <v>6400760.7034072308</v>
      </c>
      <c r="AB698" s="10">
        <f t="shared" si="335"/>
        <v>6.4007607034072311</v>
      </c>
      <c r="AC698" s="10">
        <f t="shared" si="336"/>
        <v>6.2997607034072312</v>
      </c>
      <c r="AD698" s="3">
        <f t="shared" si="337"/>
        <v>913.67087794158533</v>
      </c>
      <c r="AI698" s="94">
        <f t="shared" si="338"/>
        <v>0.97016646672372198</v>
      </c>
    </row>
    <row r="699" spans="2:35">
      <c r="B699" s="39">
        <f t="shared" si="339"/>
        <v>671</v>
      </c>
      <c r="C699" s="42">
        <f t="shared" si="340"/>
        <v>12.631534772181096</v>
      </c>
      <c r="D699" s="10">
        <f t="shared" si="341"/>
        <v>3.0684652278189262</v>
      </c>
      <c r="E699" s="40">
        <f t="shared" si="342"/>
        <v>40.263069544362146</v>
      </c>
      <c r="F699" s="40">
        <f t="shared" si="343"/>
        <v>46.4</v>
      </c>
      <c r="G699" s="3">
        <f t="shared" si="344"/>
        <v>298.6846522781845</v>
      </c>
      <c r="H699" s="3">
        <f t="shared" si="345"/>
        <v>134.69012151470801</v>
      </c>
      <c r="I699">
        <f t="shared" si="330"/>
        <v>1.3469012151470802E-4</v>
      </c>
      <c r="J699" s="4">
        <f t="shared" si="346"/>
        <v>1280.5169112723961</v>
      </c>
      <c r="K699" s="40">
        <f t="shared" si="347"/>
        <v>9.5071330909191065</v>
      </c>
      <c r="L699" s="40">
        <f t="shared" si="331"/>
        <v>0</v>
      </c>
      <c r="M699" s="10">
        <f t="shared" si="348"/>
        <v>6.4007607034072311</v>
      </c>
      <c r="N699" s="10">
        <f t="shared" si="327"/>
        <v>17.20418640980624</v>
      </c>
      <c r="O699" s="10">
        <f t="shared" si="328"/>
        <v>-0.14810000000000001</v>
      </c>
      <c r="P699" s="10">
        <f t="shared" si="349"/>
        <v>13.068665464387422</v>
      </c>
      <c r="Q699" s="42">
        <f t="shared" si="350"/>
        <v>0.99674071907079331</v>
      </c>
      <c r="R699" s="4">
        <f t="shared" si="351"/>
        <v>124763.64601134145</v>
      </c>
      <c r="S699">
        <f t="shared" si="332"/>
        <v>1.2476364601134144E-4</v>
      </c>
      <c r="T699" s="41">
        <f t="shared" si="333"/>
        <v>6.4792972034544887E-4</v>
      </c>
      <c r="U699" s="42">
        <f t="shared" si="352"/>
        <v>0.22270934631254508</v>
      </c>
      <c r="V699" s="42">
        <f t="shared" si="353"/>
        <v>0.97894336551072247</v>
      </c>
      <c r="W699" s="42">
        <f t="shared" si="354"/>
        <v>0.96993586689032441</v>
      </c>
      <c r="X699" s="42">
        <f t="shared" si="355"/>
        <v>9.0074986203980689E-3</v>
      </c>
      <c r="Y699" s="42">
        <f t="shared" si="329"/>
        <v>1.3235026271096434E-2</v>
      </c>
      <c r="Z699" s="10">
        <f t="shared" si="356"/>
        <v>20.426638654636918</v>
      </c>
      <c r="AA699">
        <f t="shared" si="334"/>
        <v>6399254.4191956967</v>
      </c>
      <c r="AB699" s="10">
        <f t="shared" si="335"/>
        <v>6.3992544191956968</v>
      </c>
      <c r="AC699" s="10">
        <f t="shared" si="336"/>
        <v>6.2982544191956968</v>
      </c>
      <c r="AD699" s="3">
        <f t="shared" si="337"/>
        <v>913.45241757733095</v>
      </c>
      <c r="AI699" s="94">
        <f t="shared" si="338"/>
        <v>0.96993586689032441</v>
      </c>
    </row>
    <row r="700" spans="2:35">
      <c r="B700" s="39">
        <f t="shared" si="339"/>
        <v>672</v>
      </c>
      <c r="C700" s="42">
        <f t="shared" si="340"/>
        <v>12.650359712229056</v>
      </c>
      <c r="D700" s="10">
        <f t="shared" si="341"/>
        <v>3.0496402877709663</v>
      </c>
      <c r="E700" s="40">
        <f t="shared" si="342"/>
        <v>40.300719424458066</v>
      </c>
      <c r="F700" s="40">
        <f t="shared" si="343"/>
        <v>46.4</v>
      </c>
      <c r="G700" s="3">
        <f t="shared" si="344"/>
        <v>298.4964028777049</v>
      </c>
      <c r="H700" s="3">
        <f t="shared" si="345"/>
        <v>134.69012151470801</v>
      </c>
      <c r="I700">
        <f t="shared" si="330"/>
        <v>1.3469012151470802E-4</v>
      </c>
      <c r="J700" s="4">
        <f t="shared" si="346"/>
        <v>1282.8991943292581</v>
      </c>
      <c r="K700" s="40">
        <f t="shared" si="347"/>
        <v>9.5248202310751271</v>
      </c>
      <c r="L700" s="40">
        <f t="shared" si="331"/>
        <v>0</v>
      </c>
      <c r="M700" s="10">
        <f t="shared" si="348"/>
        <v>6.3992544191956968</v>
      </c>
      <c r="N700" s="10">
        <f t="shared" si="327"/>
        <v>17.20418640980624</v>
      </c>
      <c r="O700" s="10">
        <f t="shared" si="328"/>
        <v>-0.14810000000000001</v>
      </c>
      <c r="P700" s="10">
        <f t="shared" si="349"/>
        <v>13.06912099787349</v>
      </c>
      <c r="Q700" s="42">
        <f t="shared" si="350"/>
        <v>0.99818113270312736</v>
      </c>
      <c r="R700" s="4">
        <f t="shared" si="351"/>
        <v>123973.90938079427</v>
      </c>
      <c r="S700">
        <f t="shared" si="332"/>
        <v>1.2397390938079426E-4</v>
      </c>
      <c r="T700" s="41">
        <f t="shared" si="333"/>
        <v>6.4871945697599596E-4</v>
      </c>
      <c r="U700" s="42">
        <f t="shared" si="352"/>
        <v>0.22129962694018682</v>
      </c>
      <c r="V700" s="42">
        <f t="shared" si="353"/>
        <v>0.97869066267718419</v>
      </c>
      <c r="W700" s="42">
        <f t="shared" si="354"/>
        <v>0.96970395346515148</v>
      </c>
      <c r="X700" s="42">
        <f t="shared" si="355"/>
        <v>8.9867092120327063E-3</v>
      </c>
      <c r="Y700" s="42">
        <f t="shared" si="329"/>
        <v>1.3247970849555268E-2</v>
      </c>
      <c r="Z700" s="10">
        <f t="shared" si="356"/>
        <v>20.42172576618967</v>
      </c>
      <c r="AA700">
        <f t="shared" si="334"/>
        <v>6397739.6021033181</v>
      </c>
      <c r="AB700" s="10">
        <f t="shared" si="335"/>
        <v>6.3977396021033179</v>
      </c>
      <c r="AC700" s="10">
        <f t="shared" si="336"/>
        <v>6.296739602103318</v>
      </c>
      <c r="AD700" s="3">
        <f t="shared" si="337"/>
        <v>913.23271966690618</v>
      </c>
      <c r="AI700" s="94">
        <f t="shared" si="338"/>
        <v>0.96970395346515148</v>
      </c>
    </row>
    <row r="701" spans="2:35">
      <c r="B701" s="39">
        <f t="shared" si="339"/>
        <v>673</v>
      </c>
      <c r="C701" s="42">
        <f t="shared" si="340"/>
        <v>12.669184652277016</v>
      </c>
      <c r="D701" s="10">
        <f t="shared" si="341"/>
        <v>3.0308153477230064</v>
      </c>
      <c r="E701" s="40">
        <f t="shared" si="342"/>
        <v>40.338369304553986</v>
      </c>
      <c r="F701" s="40">
        <f t="shared" si="343"/>
        <v>46.4</v>
      </c>
      <c r="G701" s="3">
        <f t="shared" si="344"/>
        <v>298.30815347722529</v>
      </c>
      <c r="H701" s="3">
        <f t="shared" si="345"/>
        <v>134.69012151470801</v>
      </c>
      <c r="I701">
        <f t="shared" si="330"/>
        <v>1.3469012151470802E-4</v>
      </c>
      <c r="J701" s="4">
        <f t="shared" si="346"/>
        <v>1285.283704011074</v>
      </c>
      <c r="K701" s="40">
        <f t="shared" si="347"/>
        <v>9.5425239026955833</v>
      </c>
      <c r="L701" s="40">
        <f t="shared" si="331"/>
        <v>0</v>
      </c>
      <c r="M701" s="10">
        <f t="shared" si="348"/>
        <v>6.3977396021033179</v>
      </c>
      <c r="N701" s="10">
        <f t="shared" si="327"/>
        <v>17.20418640980624</v>
      </c>
      <c r="O701" s="10">
        <f t="shared" si="328"/>
        <v>-0.14810000000000001</v>
      </c>
      <c r="P701" s="10">
        <f t="shared" si="349"/>
        <v>13.069579236060937</v>
      </c>
      <c r="Q701" s="42">
        <f t="shared" si="350"/>
        <v>0.99962149583249416</v>
      </c>
      <c r="R701" s="4">
        <f t="shared" si="351"/>
        <v>123184.40545658309</v>
      </c>
      <c r="S701">
        <f t="shared" si="332"/>
        <v>1.2318440545658308E-4</v>
      </c>
      <c r="T701" s="41">
        <f t="shared" si="333"/>
        <v>6.495089609002072E-4</v>
      </c>
      <c r="U701" s="42">
        <f t="shared" si="352"/>
        <v>0.21989032296027367</v>
      </c>
      <c r="V701" s="42">
        <f t="shared" si="353"/>
        <v>0.97843658392776411</v>
      </c>
      <c r="W701" s="42">
        <f t="shared" si="354"/>
        <v>0.96947072628417585</v>
      </c>
      <c r="X701" s="42">
        <f t="shared" si="355"/>
        <v>8.9658576435882598E-3</v>
      </c>
      <c r="Y701" s="42">
        <f t="shared" si="329"/>
        <v>1.3260884940328243E-2</v>
      </c>
      <c r="Z701" s="10">
        <f t="shared" si="356"/>
        <v>20.416785200236355</v>
      </c>
      <c r="AA701">
        <f t="shared" si="334"/>
        <v>6396216.2510579061</v>
      </c>
      <c r="AB701" s="10">
        <f t="shared" si="335"/>
        <v>6.3962162510579059</v>
      </c>
      <c r="AC701" s="10">
        <f t="shared" si="336"/>
        <v>6.2952162510579059</v>
      </c>
      <c r="AD701" s="3">
        <f t="shared" si="337"/>
        <v>913.01178405480869</v>
      </c>
      <c r="AI701" s="94">
        <f t="shared" si="338"/>
        <v>0.96947072628417585</v>
      </c>
    </row>
    <row r="702" spans="2:35">
      <c r="B702" s="39">
        <f t="shared" si="339"/>
        <v>674</v>
      </c>
      <c r="C702" s="42">
        <f t="shared" si="340"/>
        <v>12.688009592324976</v>
      </c>
      <c r="D702" s="10">
        <f t="shared" si="341"/>
        <v>3.0119904076750466</v>
      </c>
      <c r="E702" s="40">
        <f t="shared" si="342"/>
        <v>40.376019184649905</v>
      </c>
      <c r="F702" s="40">
        <f t="shared" si="343"/>
        <v>46.4</v>
      </c>
      <c r="G702" s="3">
        <f t="shared" si="344"/>
        <v>298.11990407674568</v>
      </c>
      <c r="H702" s="3">
        <f t="shared" si="345"/>
        <v>134.69012151470801</v>
      </c>
      <c r="I702">
        <f t="shared" si="330"/>
        <v>1.3469012151470802E-4</v>
      </c>
      <c r="J702" s="4">
        <f t="shared" si="346"/>
        <v>1287.670440317843</v>
      </c>
      <c r="K702" s="40">
        <f t="shared" si="347"/>
        <v>9.5602441057804732</v>
      </c>
      <c r="L702" s="40">
        <f t="shared" si="331"/>
        <v>0</v>
      </c>
      <c r="M702" s="10">
        <f t="shared" si="348"/>
        <v>6.3962162510579059</v>
      </c>
      <c r="N702" s="10">
        <f t="shared" si="327"/>
        <v>17.20418640980624</v>
      </c>
      <c r="O702" s="10">
        <f t="shared" si="328"/>
        <v>-0.14810000000000001</v>
      </c>
      <c r="P702" s="10">
        <f t="shared" si="349"/>
        <v>13.070040181442364</v>
      </c>
      <c r="Q702" s="42">
        <f t="shared" si="350"/>
        <v>1.0010618081641034</v>
      </c>
      <c r="R702" s="4">
        <f t="shared" si="351"/>
        <v>122395.13549619041</v>
      </c>
      <c r="S702">
        <f t="shared" si="332"/>
        <v>1.2239513549619041E-4</v>
      </c>
      <c r="T702" s="41">
        <f t="shared" si="333"/>
        <v>6.5029823086059984E-4</v>
      </c>
      <c r="U702" s="42">
        <f t="shared" si="352"/>
        <v>0.21848143661747471</v>
      </c>
      <c r="V702" s="42">
        <f t="shared" si="353"/>
        <v>0.97818112910609223</v>
      </c>
      <c r="W702" s="42">
        <f t="shared" si="354"/>
        <v>0.96923618518231924</v>
      </c>
      <c r="X702" s="42">
        <f t="shared" si="355"/>
        <v>8.9449439237729855E-3</v>
      </c>
      <c r="Y702" s="42">
        <f t="shared" si="329"/>
        <v>1.3273768453367207E-2</v>
      </c>
      <c r="Z702" s="10">
        <f t="shared" si="356"/>
        <v>20.411816953278191</v>
      </c>
      <c r="AA702">
        <f t="shared" si="334"/>
        <v>6394684.3649806632</v>
      </c>
      <c r="AB702" s="10">
        <f t="shared" si="335"/>
        <v>6.3946843649806633</v>
      </c>
      <c r="AC702" s="10">
        <f t="shared" si="336"/>
        <v>6.2936843649806633</v>
      </c>
      <c r="AD702" s="3">
        <f t="shared" si="337"/>
        <v>912.78961058457764</v>
      </c>
      <c r="AI702" s="94">
        <f t="shared" si="338"/>
        <v>0.96923618518231924</v>
      </c>
    </row>
    <row r="703" spans="2:35">
      <c r="B703" s="39">
        <f t="shared" si="339"/>
        <v>675</v>
      </c>
      <c r="C703" s="42">
        <f t="shared" si="340"/>
        <v>12.706834532372936</v>
      </c>
      <c r="D703" s="10">
        <f t="shared" si="341"/>
        <v>2.9931654676270867</v>
      </c>
      <c r="E703" s="40">
        <f t="shared" si="342"/>
        <v>40.413669064745825</v>
      </c>
      <c r="F703" s="40">
        <f t="shared" si="343"/>
        <v>46.4</v>
      </c>
      <c r="G703" s="3">
        <f t="shared" si="344"/>
        <v>297.93165467626608</v>
      </c>
      <c r="H703" s="3">
        <f t="shared" si="345"/>
        <v>134.69012151470801</v>
      </c>
      <c r="I703">
        <f t="shared" si="330"/>
        <v>1.3469012151470802E-4</v>
      </c>
      <c r="J703" s="4">
        <f t="shared" si="346"/>
        <v>1290.0594032495665</v>
      </c>
      <c r="K703" s="40">
        <f t="shared" si="347"/>
        <v>9.5779808403298041</v>
      </c>
      <c r="L703" s="40">
        <f t="shared" si="331"/>
        <v>0</v>
      </c>
      <c r="M703" s="10">
        <f t="shared" si="348"/>
        <v>6.3946843649806633</v>
      </c>
      <c r="N703" s="10">
        <f t="shared" si="327"/>
        <v>17.20418640980624</v>
      </c>
      <c r="O703" s="10">
        <f t="shared" si="328"/>
        <v>-0.14810000000000001</v>
      </c>
      <c r="P703" s="10">
        <f t="shared" si="349"/>
        <v>13.070503836526814</v>
      </c>
      <c r="Q703" s="42">
        <f t="shared" si="350"/>
        <v>1.0025020694029512</v>
      </c>
      <c r="R703" s="4">
        <f t="shared" si="351"/>
        <v>121606.10075709851</v>
      </c>
      <c r="S703">
        <f t="shared" si="332"/>
        <v>1.2160610075709851E-4</v>
      </c>
      <c r="T703" s="41">
        <f t="shared" si="333"/>
        <v>6.5108726559969172E-4</v>
      </c>
      <c r="U703" s="42">
        <f t="shared" si="352"/>
        <v>0.21707297015645871</v>
      </c>
      <c r="V703" s="42">
        <f t="shared" si="353"/>
        <v>0.97792429805497716</v>
      </c>
      <c r="W703" s="42">
        <f t="shared" si="354"/>
        <v>0.96900032999348562</v>
      </c>
      <c r="X703" s="42">
        <f t="shared" si="355"/>
        <v>8.9239680614915384E-3</v>
      </c>
      <c r="Y703" s="42">
        <f t="shared" si="329"/>
        <v>1.3286621298662888E-2</v>
      </c>
      <c r="Z703" s="10">
        <f t="shared" si="356"/>
        <v>20.406821021795114</v>
      </c>
      <c r="AA703">
        <f t="shared" si="334"/>
        <v>6393143.9427862288</v>
      </c>
      <c r="AB703" s="10">
        <f t="shared" si="335"/>
        <v>6.3931439427862289</v>
      </c>
      <c r="AC703" s="10">
        <f t="shared" si="336"/>
        <v>6.2921439427862289</v>
      </c>
      <c r="AD703" s="3">
        <f t="shared" si="337"/>
        <v>912.56619909880044</v>
      </c>
      <c r="AI703" s="94">
        <f t="shared" si="338"/>
        <v>0.96900032999348562</v>
      </c>
    </row>
    <row r="704" spans="2:35">
      <c r="B704" s="39">
        <f t="shared" si="339"/>
        <v>676</v>
      </c>
      <c r="C704" s="42">
        <f t="shared" si="340"/>
        <v>12.725659472420896</v>
      </c>
      <c r="D704" s="10">
        <f t="shared" si="341"/>
        <v>2.9743405275791268</v>
      </c>
      <c r="E704" s="40">
        <f t="shared" si="342"/>
        <v>40.451318944841745</v>
      </c>
      <c r="F704" s="40">
        <f t="shared" si="343"/>
        <v>46.4</v>
      </c>
      <c r="G704" s="3">
        <f t="shared" si="344"/>
        <v>297.74340527578647</v>
      </c>
      <c r="H704" s="3">
        <f t="shared" si="345"/>
        <v>134.69012151470801</v>
      </c>
      <c r="I704">
        <f t="shared" si="330"/>
        <v>1.3469012151470802E-4</v>
      </c>
      <c r="J704" s="4">
        <f t="shared" si="346"/>
        <v>1292.4505928062435</v>
      </c>
      <c r="K704" s="40">
        <f t="shared" si="347"/>
        <v>9.5957341063435706</v>
      </c>
      <c r="L704" s="40">
        <f t="shared" si="331"/>
        <v>0</v>
      </c>
      <c r="M704" s="10">
        <f t="shared" si="348"/>
        <v>6.3931439427862289</v>
      </c>
      <c r="N704" s="10">
        <f t="shared" si="327"/>
        <v>17.20418640980624</v>
      </c>
      <c r="O704" s="10">
        <f t="shared" si="328"/>
        <v>-0.14810000000000001</v>
      </c>
      <c r="P704" s="10">
        <f t="shared" si="349"/>
        <v>13.070970203839764</v>
      </c>
      <c r="Q704" s="42">
        <f t="shared" si="350"/>
        <v>1.0039422792538182</v>
      </c>
      <c r="R704" s="4">
        <f t="shared" si="351"/>
        <v>120817.30249679</v>
      </c>
      <c r="S704">
        <f t="shared" si="332"/>
        <v>1.2081730249678999E-4</v>
      </c>
      <c r="T704" s="41">
        <f t="shared" si="333"/>
        <v>6.5187606386000021E-4</v>
      </c>
      <c r="U704" s="42">
        <f t="shared" si="352"/>
        <v>0.21566492582189498</v>
      </c>
      <c r="V704" s="42">
        <f t="shared" si="353"/>
        <v>0.977666090615951</v>
      </c>
      <c r="W704" s="42">
        <f t="shared" si="354"/>
        <v>0.96876316055056899</v>
      </c>
      <c r="X704" s="42">
        <f t="shared" si="355"/>
        <v>8.9029300653820087E-3</v>
      </c>
      <c r="Y704" s="42">
        <f t="shared" si="329"/>
        <v>1.3299443386244631E-2</v>
      </c>
      <c r="Z704" s="10">
        <f t="shared" si="356"/>
        <v>20.401797402244974</v>
      </c>
      <c r="AA704">
        <f t="shared" si="334"/>
        <v>6391594.9833824337</v>
      </c>
      <c r="AB704" s="10">
        <f t="shared" si="335"/>
        <v>6.3915949833824337</v>
      </c>
      <c r="AC704" s="10">
        <f t="shared" si="336"/>
        <v>6.2905949833824337</v>
      </c>
      <c r="AD704" s="3">
        <f t="shared" si="337"/>
        <v>912.34154943907663</v>
      </c>
      <c r="AI704" s="94">
        <f t="shared" si="338"/>
        <v>0.96876316055056899</v>
      </c>
    </row>
    <row r="705" spans="2:35">
      <c r="B705" s="39">
        <f t="shared" si="339"/>
        <v>677</v>
      </c>
      <c r="C705" s="42">
        <f t="shared" si="340"/>
        <v>12.744484412468855</v>
      </c>
      <c r="D705" s="10">
        <f t="shared" si="341"/>
        <v>2.9555155875311669</v>
      </c>
      <c r="E705" s="40">
        <f t="shared" si="342"/>
        <v>40.488968824937665</v>
      </c>
      <c r="F705" s="40">
        <f t="shared" si="343"/>
        <v>46.4</v>
      </c>
      <c r="G705" s="3">
        <f t="shared" si="344"/>
        <v>297.55515587530687</v>
      </c>
      <c r="H705" s="3">
        <f t="shared" si="345"/>
        <v>134.69012151470801</v>
      </c>
      <c r="I705">
        <f t="shared" si="330"/>
        <v>1.3469012151470802E-4</v>
      </c>
      <c r="J705" s="4">
        <f t="shared" si="346"/>
        <v>1294.8440089878743</v>
      </c>
      <c r="K705" s="40">
        <f t="shared" si="347"/>
        <v>9.6135039038217727</v>
      </c>
      <c r="L705" s="40">
        <f t="shared" si="331"/>
        <v>0</v>
      </c>
      <c r="M705" s="10">
        <f t="shared" si="348"/>
        <v>6.3915949833824337</v>
      </c>
      <c r="N705" s="10">
        <f t="shared" si="327"/>
        <v>17.20418640980624</v>
      </c>
      <c r="O705" s="10">
        <f t="shared" si="328"/>
        <v>-0.14810000000000001</v>
      </c>
      <c r="P705" s="10">
        <f t="shared" si="349"/>
        <v>13.071439285923249</v>
      </c>
      <c r="Q705" s="42">
        <f t="shared" si="350"/>
        <v>1.005382437421269</v>
      </c>
      <c r="R705" s="4">
        <f t="shared" si="351"/>
        <v>120028.74197274719</v>
      </c>
      <c r="S705">
        <f t="shared" si="332"/>
        <v>1.2002874197274718E-4</v>
      </c>
      <c r="T705" s="41">
        <f t="shared" si="333"/>
        <v>6.5266462438404301E-4</v>
      </c>
      <c r="U705" s="42">
        <f t="shared" si="352"/>
        <v>0.21425730585845237</v>
      </c>
      <c r="V705" s="42">
        <f t="shared" si="353"/>
        <v>0.97740650662989803</v>
      </c>
      <c r="W705" s="42">
        <f t="shared" si="354"/>
        <v>0.96852467668541442</v>
      </c>
      <c r="X705" s="42">
        <f t="shared" si="355"/>
        <v>8.8818299444836102E-3</v>
      </c>
      <c r="Y705" s="42">
        <f t="shared" si="329"/>
        <v>1.3312234626181089E-2</v>
      </c>
      <c r="Z705" s="10">
        <f t="shared" si="356"/>
        <v>20.396746091064163</v>
      </c>
      <c r="AA705">
        <f t="shared" si="334"/>
        <v>6390037.4856704911</v>
      </c>
      <c r="AB705" s="10">
        <f t="shared" si="335"/>
        <v>6.3900374856704909</v>
      </c>
      <c r="AC705" s="10">
        <f t="shared" si="336"/>
        <v>6.2890374856704909</v>
      </c>
      <c r="AD705" s="3">
        <f t="shared" si="337"/>
        <v>912.1156614460466</v>
      </c>
      <c r="AI705" s="94">
        <f t="shared" si="338"/>
        <v>0.96852467668541442</v>
      </c>
    </row>
    <row r="706" spans="2:35">
      <c r="B706" s="39">
        <f t="shared" si="339"/>
        <v>678</v>
      </c>
      <c r="C706" s="42">
        <f t="shared" si="340"/>
        <v>12.763309352516815</v>
      </c>
      <c r="D706" s="10">
        <f t="shared" si="341"/>
        <v>2.9366906474832071</v>
      </c>
      <c r="E706" s="40">
        <f t="shared" si="342"/>
        <v>40.526618705033584</v>
      </c>
      <c r="F706" s="40">
        <f t="shared" si="343"/>
        <v>46.4</v>
      </c>
      <c r="G706" s="3">
        <f t="shared" si="344"/>
        <v>297.36690647482726</v>
      </c>
      <c r="H706" s="3">
        <f t="shared" si="345"/>
        <v>134.69012151470801</v>
      </c>
      <c r="I706">
        <f t="shared" si="330"/>
        <v>1.3469012151470802E-4</v>
      </c>
      <c r="J706" s="4">
        <f t="shared" si="346"/>
        <v>1297.239651794459</v>
      </c>
      <c r="K706" s="40">
        <f t="shared" si="347"/>
        <v>9.6312902327644121</v>
      </c>
      <c r="L706" s="40">
        <f t="shared" si="331"/>
        <v>0</v>
      </c>
      <c r="M706" s="10">
        <f t="shared" si="348"/>
        <v>6.3900374856704909</v>
      </c>
      <c r="N706" s="10">
        <f t="shared" si="327"/>
        <v>17.20418640980624</v>
      </c>
      <c r="O706" s="10">
        <f t="shared" si="328"/>
        <v>-0.14810000000000001</v>
      </c>
      <c r="P706" s="10">
        <f t="shared" si="349"/>
        <v>13.071911085335861</v>
      </c>
      <c r="Q706" s="42">
        <f t="shared" si="350"/>
        <v>1.0068225436096501</v>
      </c>
      <c r="R706" s="4">
        <f t="shared" si="351"/>
        <v>119240.42044245258</v>
      </c>
      <c r="S706">
        <f t="shared" si="332"/>
        <v>1.1924042044245259E-4</v>
      </c>
      <c r="T706" s="41">
        <f t="shared" si="333"/>
        <v>6.5345294591433764E-4</v>
      </c>
      <c r="U706" s="42">
        <f t="shared" si="352"/>
        <v>0.21285011251079999</v>
      </c>
      <c r="V706" s="42">
        <f t="shared" si="353"/>
        <v>0.97714554593664771</v>
      </c>
      <c r="W706" s="42">
        <f t="shared" si="354"/>
        <v>0.96828487822884834</v>
      </c>
      <c r="X706" s="42">
        <f t="shared" si="355"/>
        <v>8.8606677077993634E-3</v>
      </c>
      <c r="Y706" s="42">
        <f t="shared" si="329"/>
        <v>1.3324994928580278E-2</v>
      </c>
      <c r="Z706" s="10">
        <f t="shared" si="356"/>
        <v>20.391667084667297</v>
      </c>
      <c r="AA706">
        <f t="shared" si="334"/>
        <v>6388471.4485449009</v>
      </c>
      <c r="AB706" s="10">
        <f t="shared" si="335"/>
        <v>6.3884714485449008</v>
      </c>
      <c r="AC706" s="10">
        <f t="shared" si="336"/>
        <v>6.2874714485449008</v>
      </c>
      <c r="AD706" s="3">
        <f t="shared" si="337"/>
        <v>911.88853495937644</v>
      </c>
      <c r="AI706" s="94">
        <f t="shared" si="338"/>
        <v>0.96828487822884834</v>
      </c>
    </row>
    <row r="707" spans="2:35">
      <c r="B707" s="39">
        <f t="shared" si="339"/>
        <v>679</v>
      </c>
      <c r="C707" s="42">
        <f t="shared" si="340"/>
        <v>12.782134292564775</v>
      </c>
      <c r="D707" s="10">
        <f t="shared" si="341"/>
        <v>2.9178657074352472</v>
      </c>
      <c r="E707" s="40">
        <f t="shared" si="342"/>
        <v>40.564268585129504</v>
      </c>
      <c r="F707" s="40">
        <f t="shared" si="343"/>
        <v>46.4</v>
      </c>
      <c r="G707" s="3">
        <f t="shared" si="344"/>
        <v>297.17865707434765</v>
      </c>
      <c r="H707" s="3">
        <f t="shared" si="345"/>
        <v>134.69012151470801</v>
      </c>
      <c r="I707">
        <f t="shared" si="330"/>
        <v>1.3469012151470802E-4</v>
      </c>
      <c r="J707" s="4">
        <f t="shared" si="346"/>
        <v>1299.6375212259975</v>
      </c>
      <c r="K707" s="40">
        <f t="shared" si="347"/>
        <v>9.6490930931714871</v>
      </c>
      <c r="L707" s="40">
        <f t="shared" si="331"/>
        <v>0</v>
      </c>
      <c r="M707" s="10">
        <f t="shared" si="348"/>
        <v>6.3884714485449008</v>
      </c>
      <c r="N707" s="10">
        <f t="shared" si="327"/>
        <v>17.20418640980624</v>
      </c>
      <c r="O707" s="10">
        <f t="shared" si="328"/>
        <v>-0.14810000000000001</v>
      </c>
      <c r="P707" s="10">
        <f t="shared" si="349"/>
        <v>13.072385604652803</v>
      </c>
      <c r="Q707" s="42">
        <f t="shared" si="350"/>
        <v>1.0082625975230888</v>
      </c>
      <c r="R707" s="4">
        <f t="shared" si="351"/>
        <v>118452.33916338861</v>
      </c>
      <c r="S707">
        <f t="shared" si="332"/>
        <v>1.184523391633886E-4</v>
      </c>
      <c r="T707" s="41">
        <f t="shared" si="333"/>
        <v>6.5424102719340168E-4</v>
      </c>
      <c r="U707" s="42">
        <f t="shared" si="352"/>
        <v>0.21144334802360684</v>
      </c>
      <c r="V707" s="42">
        <f t="shared" si="353"/>
        <v>0.976883208375118</v>
      </c>
      <c r="W707" s="42">
        <f t="shared" si="354"/>
        <v>0.96804376501066347</v>
      </c>
      <c r="X707" s="42">
        <f t="shared" si="355"/>
        <v>8.8394433644545245E-3</v>
      </c>
      <c r="Y707" s="42">
        <f t="shared" si="329"/>
        <v>1.3337724203589882E-2</v>
      </c>
      <c r="Z707" s="10">
        <f t="shared" si="356"/>
        <v>20.386560379447261</v>
      </c>
      <c r="AA707">
        <f t="shared" si="334"/>
        <v>6386896.8708934607</v>
      </c>
      <c r="AB707" s="10">
        <f t="shared" si="335"/>
        <v>6.3868968708934606</v>
      </c>
      <c r="AC707" s="10">
        <f t="shared" si="336"/>
        <v>6.2858968708934606</v>
      </c>
      <c r="AD707" s="3">
        <f t="shared" si="337"/>
        <v>911.66016981776079</v>
      </c>
      <c r="AI707" s="94">
        <f t="shared" si="338"/>
        <v>0.96804376501066347</v>
      </c>
    </row>
    <row r="708" spans="2:35">
      <c r="B708" s="39">
        <f t="shared" si="339"/>
        <v>680</v>
      </c>
      <c r="C708" s="42">
        <f t="shared" si="340"/>
        <v>12.800959232612735</v>
      </c>
      <c r="D708" s="10">
        <f t="shared" si="341"/>
        <v>2.8990407673872873</v>
      </c>
      <c r="E708" s="40">
        <f t="shared" si="342"/>
        <v>40.601918465225424</v>
      </c>
      <c r="F708" s="40">
        <f t="shared" si="343"/>
        <v>46.4</v>
      </c>
      <c r="G708" s="3">
        <f t="shared" si="344"/>
        <v>296.99040767386805</v>
      </c>
      <c r="H708" s="3">
        <f t="shared" si="345"/>
        <v>134.69012151470801</v>
      </c>
      <c r="I708">
        <f t="shared" si="330"/>
        <v>1.3469012151470802E-4</v>
      </c>
      <c r="J708" s="4">
        <f t="shared" si="346"/>
        <v>1302.0376172824897</v>
      </c>
      <c r="K708" s="40">
        <f t="shared" si="347"/>
        <v>9.6669124850429995</v>
      </c>
      <c r="L708" s="40">
        <f t="shared" si="331"/>
        <v>0</v>
      </c>
      <c r="M708" s="10">
        <f t="shared" si="348"/>
        <v>6.3868968708934606</v>
      </c>
      <c r="N708" s="10">
        <f t="shared" si="327"/>
        <v>17.20418640980624</v>
      </c>
      <c r="O708" s="10">
        <f t="shared" si="328"/>
        <v>-0.14810000000000001</v>
      </c>
      <c r="P708" s="10">
        <f t="shared" si="349"/>
        <v>13.072862846465929</v>
      </c>
      <c r="Q708" s="42">
        <f t="shared" si="350"/>
        <v>1.0097025988654917</v>
      </c>
      <c r="R708" s="4">
        <f t="shared" si="351"/>
        <v>117664.49939303772</v>
      </c>
      <c r="S708">
        <f t="shared" si="332"/>
        <v>1.1766449939303772E-4</v>
      </c>
      <c r="T708" s="41">
        <f t="shared" si="333"/>
        <v>6.5502886696375251E-4</v>
      </c>
      <c r="U708" s="42">
        <f t="shared" si="352"/>
        <v>0.21003701464154198</v>
      </c>
      <c r="V708" s="42">
        <f t="shared" si="353"/>
        <v>0.97661949378330482</v>
      </c>
      <c r="W708" s="42">
        <f t="shared" si="354"/>
        <v>0.96780133685962133</v>
      </c>
      <c r="X708" s="42">
        <f t="shared" si="355"/>
        <v>8.8181569236834845E-3</v>
      </c>
      <c r="Y708" s="42">
        <f t="shared" si="329"/>
        <v>1.3350422361397506E-2</v>
      </c>
      <c r="Z708" s="10">
        <f t="shared" si="356"/>
        <v>20.381425971775197</v>
      </c>
      <c r="AA708">
        <f t="shared" si="334"/>
        <v>6385313.7515972676</v>
      </c>
      <c r="AB708" s="10">
        <f t="shared" si="335"/>
        <v>6.385313751597268</v>
      </c>
      <c r="AC708" s="10">
        <f t="shared" si="336"/>
        <v>6.284313751597268</v>
      </c>
      <c r="AD708" s="3">
        <f t="shared" si="337"/>
        <v>911.43056585892202</v>
      </c>
      <c r="AI708" s="94">
        <f t="shared" si="338"/>
        <v>0.96780133685962133</v>
      </c>
    </row>
    <row r="709" spans="2:35">
      <c r="B709" s="39">
        <f t="shared" si="339"/>
        <v>681</v>
      </c>
      <c r="C709" s="42">
        <f t="shared" si="340"/>
        <v>12.819784172660695</v>
      </c>
      <c r="D709" s="10">
        <f t="shared" si="341"/>
        <v>2.8802158273393275</v>
      </c>
      <c r="E709" s="40">
        <f t="shared" si="342"/>
        <v>40.639568345321344</v>
      </c>
      <c r="F709" s="40">
        <f t="shared" si="343"/>
        <v>46.4</v>
      </c>
      <c r="G709" s="3">
        <f t="shared" si="344"/>
        <v>296.80215827338844</v>
      </c>
      <c r="H709" s="3">
        <f t="shared" si="345"/>
        <v>134.69012151470801</v>
      </c>
      <c r="I709">
        <f t="shared" si="330"/>
        <v>1.3469012151470802E-4</v>
      </c>
      <c r="J709" s="4">
        <f t="shared" si="346"/>
        <v>1304.4399399639358</v>
      </c>
      <c r="K709" s="40">
        <f t="shared" si="347"/>
        <v>9.6847484083789492</v>
      </c>
      <c r="L709" s="40">
        <f t="shared" si="331"/>
        <v>0</v>
      </c>
      <c r="M709" s="10">
        <f t="shared" si="348"/>
        <v>6.385313751597268</v>
      </c>
      <c r="N709" s="10">
        <f t="shared" si="327"/>
        <v>17.20418640980624</v>
      </c>
      <c r="O709" s="10">
        <f t="shared" si="328"/>
        <v>-0.14810000000000001</v>
      </c>
      <c r="P709" s="10">
        <f t="shared" si="349"/>
        <v>13.073342813383805</v>
      </c>
      <c r="Q709" s="42">
        <f t="shared" si="350"/>
        <v>1.0111425473405435</v>
      </c>
      <c r="R709" s="4">
        <f t="shared" si="351"/>
        <v>116876.9023888823</v>
      </c>
      <c r="S709">
        <f t="shared" si="332"/>
        <v>1.168769023888823E-4</v>
      </c>
      <c r="T709" s="41">
        <f t="shared" si="333"/>
        <v>6.5581646396790797E-4</v>
      </c>
      <c r="U709" s="42">
        <f t="shared" si="352"/>
        <v>0.20863111460927433</v>
      </c>
      <c r="V709" s="42">
        <f t="shared" si="353"/>
        <v>0.97635440199835855</v>
      </c>
      <c r="W709" s="42">
        <f t="shared" si="354"/>
        <v>0.96755759360345062</v>
      </c>
      <c r="X709" s="42">
        <f t="shared" si="355"/>
        <v>8.796808394907929E-3</v>
      </c>
      <c r="Y709" s="42">
        <f t="shared" si="329"/>
        <v>1.3363089312231078E-2</v>
      </c>
      <c r="Z709" s="10">
        <f t="shared" si="356"/>
        <v>20.376263858000662</v>
      </c>
      <c r="AA709">
        <f t="shared" si="334"/>
        <v>6383722.0895307595</v>
      </c>
      <c r="AB709" s="10">
        <f t="shared" si="335"/>
        <v>6.3837220895307594</v>
      </c>
      <c r="AC709" s="10">
        <f t="shared" si="336"/>
        <v>6.2827220895307594</v>
      </c>
      <c r="AD709" s="3">
        <f t="shared" si="337"/>
        <v>911.19972291961699</v>
      </c>
      <c r="AI709" s="94">
        <f t="shared" si="338"/>
        <v>0.96755759360345062</v>
      </c>
    </row>
    <row r="710" spans="2:35">
      <c r="B710" s="39">
        <f t="shared" si="339"/>
        <v>682</v>
      </c>
      <c r="C710" s="42">
        <f t="shared" si="340"/>
        <v>12.838609112708655</v>
      </c>
      <c r="D710" s="10">
        <f t="shared" si="341"/>
        <v>2.8613908872913676</v>
      </c>
      <c r="E710" s="40">
        <f t="shared" si="342"/>
        <v>40.677218225417263</v>
      </c>
      <c r="F710" s="40">
        <f t="shared" si="343"/>
        <v>46.4</v>
      </c>
      <c r="G710" s="3">
        <f t="shared" si="344"/>
        <v>296.61390887290884</v>
      </c>
      <c r="H710" s="3">
        <f t="shared" si="345"/>
        <v>134.69012151470801</v>
      </c>
      <c r="I710">
        <f t="shared" si="330"/>
        <v>1.3469012151470802E-4</v>
      </c>
      <c r="J710" s="4">
        <f t="shared" si="346"/>
        <v>1306.8444892703355</v>
      </c>
      <c r="K710" s="40">
        <f t="shared" si="347"/>
        <v>9.7026008631793363</v>
      </c>
      <c r="L710" s="40">
        <f t="shared" si="331"/>
        <v>0</v>
      </c>
      <c r="M710" s="10">
        <f t="shared" si="348"/>
        <v>6.3837220895307594</v>
      </c>
      <c r="N710" s="10">
        <f t="shared" si="327"/>
        <v>17.20418640980624</v>
      </c>
      <c r="O710" s="10">
        <f t="shared" si="328"/>
        <v>-0.14810000000000001</v>
      </c>
      <c r="P710" s="10">
        <f t="shared" si="349"/>
        <v>13.073825508031714</v>
      </c>
      <c r="Q710" s="42">
        <f t="shared" si="350"/>
        <v>1.0125824426517052</v>
      </c>
      <c r="R710" s="4">
        <f t="shared" si="351"/>
        <v>116089.54940840488</v>
      </c>
      <c r="S710">
        <f t="shared" si="332"/>
        <v>1.1608954940840489E-4</v>
      </c>
      <c r="T710" s="41">
        <f t="shared" si="333"/>
        <v>6.5660381694838542E-4</v>
      </c>
      <c r="U710" s="42">
        <f t="shared" si="352"/>
        <v>0.20722565017147312</v>
      </c>
      <c r="V710" s="42">
        <f t="shared" si="353"/>
        <v>0.97608793285628737</v>
      </c>
      <c r="W710" s="42">
        <f t="shared" si="354"/>
        <v>0.96731253506885584</v>
      </c>
      <c r="X710" s="42">
        <f t="shared" si="355"/>
        <v>8.775397787431527E-3</v>
      </c>
      <c r="Y710" s="42">
        <f t="shared" si="329"/>
        <v>1.3375724966358778E-2</v>
      </c>
      <c r="Z710" s="10">
        <f t="shared" si="356"/>
        <v>20.371074034451162</v>
      </c>
      <c r="AA710">
        <f t="shared" si="334"/>
        <v>6382121.8835615767</v>
      </c>
      <c r="AB710" s="10">
        <f t="shared" si="335"/>
        <v>6.3821218835615765</v>
      </c>
      <c r="AC710" s="10">
        <f t="shared" si="336"/>
        <v>6.2811218835615765</v>
      </c>
      <c r="AD710" s="3">
        <f t="shared" si="337"/>
        <v>910.96764083561663</v>
      </c>
      <c r="AI710" s="94">
        <f t="shared" si="338"/>
        <v>0.96731253506885584</v>
      </c>
    </row>
    <row r="711" spans="2:35">
      <c r="B711" s="39">
        <f t="shared" si="339"/>
        <v>683</v>
      </c>
      <c r="C711" s="42">
        <f t="shared" si="340"/>
        <v>12.857434052756615</v>
      </c>
      <c r="D711" s="10">
        <f t="shared" si="341"/>
        <v>2.8425659472434077</v>
      </c>
      <c r="E711" s="40">
        <f t="shared" si="342"/>
        <v>40.714868105513183</v>
      </c>
      <c r="F711" s="40">
        <f t="shared" si="343"/>
        <v>46.4</v>
      </c>
      <c r="G711" s="3">
        <f t="shared" si="344"/>
        <v>296.42565947242923</v>
      </c>
      <c r="H711" s="3">
        <f t="shared" si="345"/>
        <v>134.69012151470801</v>
      </c>
      <c r="I711">
        <f t="shared" si="330"/>
        <v>1.3469012151470802E-4</v>
      </c>
      <c r="J711" s="4">
        <f t="shared" si="346"/>
        <v>1309.2512652016894</v>
      </c>
      <c r="K711" s="40">
        <f t="shared" si="347"/>
        <v>9.7204698494441608</v>
      </c>
      <c r="L711" s="40">
        <f t="shared" si="331"/>
        <v>0</v>
      </c>
      <c r="M711" s="10">
        <f t="shared" si="348"/>
        <v>6.3821218835615765</v>
      </c>
      <c r="N711" s="10">
        <f t="shared" si="327"/>
        <v>17.20418640980624</v>
      </c>
      <c r="O711" s="10">
        <f t="shared" si="328"/>
        <v>-0.14810000000000001</v>
      </c>
      <c r="P711" s="10">
        <f t="shared" si="349"/>
        <v>13.074310933051757</v>
      </c>
      <c r="Q711" s="42">
        <f t="shared" si="350"/>
        <v>1.0140222845022131</v>
      </c>
      <c r="R711" s="4">
        <f t="shared" si="351"/>
        <v>115302.44170908774</v>
      </c>
      <c r="S711">
        <f t="shared" si="332"/>
        <v>1.1530244170908774E-4</v>
      </c>
      <c r="T711" s="41">
        <f t="shared" si="333"/>
        <v>6.5739092464770247E-4</v>
      </c>
      <c r="U711" s="42">
        <f t="shared" si="352"/>
        <v>0.20582062357280706</v>
      </c>
      <c r="V711" s="42">
        <f t="shared" si="353"/>
        <v>0.97582008619238814</v>
      </c>
      <c r="W711" s="42">
        <f t="shared" si="354"/>
        <v>0.96706616108149435</v>
      </c>
      <c r="X711" s="42">
        <f t="shared" si="355"/>
        <v>8.7539251108937899E-3</v>
      </c>
      <c r="Y711" s="42">
        <f t="shared" si="329"/>
        <v>1.3388329234089655E-2</v>
      </c>
      <c r="Z711" s="10">
        <f t="shared" si="356"/>
        <v>20.365856497432627</v>
      </c>
      <c r="AA711">
        <f t="shared" si="334"/>
        <v>6380513.132550708</v>
      </c>
      <c r="AB711" s="10">
        <f t="shared" si="335"/>
        <v>6.3805131325507078</v>
      </c>
      <c r="AC711" s="10">
        <f t="shared" si="336"/>
        <v>6.2795131325507079</v>
      </c>
      <c r="AD711" s="3">
        <f t="shared" si="337"/>
        <v>910.73431944172705</v>
      </c>
      <c r="AI711" s="94">
        <f t="shared" si="338"/>
        <v>0.96706616108149435</v>
      </c>
    </row>
    <row r="712" spans="2:35">
      <c r="B712" s="39">
        <f t="shared" si="339"/>
        <v>684</v>
      </c>
      <c r="C712" s="42">
        <f t="shared" si="340"/>
        <v>12.876258992804575</v>
      </c>
      <c r="D712" s="10">
        <f t="shared" si="341"/>
        <v>2.8237410071954478</v>
      </c>
      <c r="E712" s="40">
        <f t="shared" si="342"/>
        <v>40.752517985609103</v>
      </c>
      <c r="F712" s="40">
        <f t="shared" si="343"/>
        <v>46.4</v>
      </c>
      <c r="G712" s="3">
        <f t="shared" si="344"/>
        <v>296.23741007194963</v>
      </c>
      <c r="H712" s="3">
        <f t="shared" si="345"/>
        <v>134.69012151470801</v>
      </c>
      <c r="I712">
        <f t="shared" si="330"/>
        <v>1.3469012151470802E-4</v>
      </c>
      <c r="J712" s="4">
        <f t="shared" si="346"/>
        <v>1311.6602677579967</v>
      </c>
      <c r="K712" s="40">
        <f t="shared" si="347"/>
        <v>9.7383553671734191</v>
      </c>
      <c r="L712" s="40">
        <f t="shared" si="331"/>
        <v>0</v>
      </c>
      <c r="M712" s="10">
        <f t="shared" si="348"/>
        <v>6.3805131325507078</v>
      </c>
      <c r="N712" s="10">
        <f t="shared" si="327"/>
        <v>17.20418640980624</v>
      </c>
      <c r="O712" s="10">
        <f t="shared" si="328"/>
        <v>-0.14810000000000001</v>
      </c>
      <c r="P712" s="10">
        <f t="shared" si="349"/>
        <v>13.074799091102854</v>
      </c>
      <c r="Q712" s="42">
        <f t="shared" si="350"/>
        <v>1.0154620725950771</v>
      </c>
      <c r="R712" s="4">
        <f t="shared" si="351"/>
        <v>114515.58054841348</v>
      </c>
      <c r="S712">
        <f t="shared" si="332"/>
        <v>1.1451558054841347E-4</v>
      </c>
      <c r="T712" s="41">
        <f t="shared" si="333"/>
        <v>6.5817778580837673E-4</v>
      </c>
      <c r="U712" s="42">
        <f t="shared" si="352"/>
        <v>0.20441603705794548</v>
      </c>
      <c r="V712" s="42">
        <f t="shared" si="353"/>
        <v>0.97555086184075845</v>
      </c>
      <c r="W712" s="42">
        <f t="shared" si="354"/>
        <v>0.9668184714659992</v>
      </c>
      <c r="X712" s="42">
        <f t="shared" si="355"/>
        <v>8.7323903747592579E-3</v>
      </c>
      <c r="Y712" s="42">
        <f t="shared" si="329"/>
        <v>1.3400902025773475E-2</v>
      </c>
      <c r="Z712" s="10">
        <f t="shared" si="356"/>
        <v>20.360611243228803</v>
      </c>
      <c r="AA712">
        <f t="shared" si="334"/>
        <v>6378895.8353522997</v>
      </c>
      <c r="AB712" s="10">
        <f t="shared" si="335"/>
        <v>6.3788958353522993</v>
      </c>
      <c r="AC712" s="10">
        <f t="shared" si="336"/>
        <v>6.2778958353522993</v>
      </c>
      <c r="AD712" s="3">
        <f t="shared" si="337"/>
        <v>910.49975857176207</v>
      </c>
      <c r="AI712" s="94">
        <f t="shared" si="338"/>
        <v>0.9668184714659992</v>
      </c>
    </row>
    <row r="713" spans="2:35">
      <c r="B713" s="39">
        <f t="shared" si="339"/>
        <v>685</v>
      </c>
      <c r="C713" s="42">
        <f t="shared" si="340"/>
        <v>12.895083932852534</v>
      </c>
      <c r="D713" s="10">
        <f t="shared" si="341"/>
        <v>2.804916067147488</v>
      </c>
      <c r="E713" s="40">
        <f t="shared" si="342"/>
        <v>40.790167865705023</v>
      </c>
      <c r="F713" s="40">
        <f t="shared" si="343"/>
        <v>46.4</v>
      </c>
      <c r="G713" s="3">
        <f t="shared" si="344"/>
        <v>296.04916067147002</v>
      </c>
      <c r="H713" s="3">
        <f t="shared" si="345"/>
        <v>134.69012151470801</v>
      </c>
      <c r="I713">
        <f t="shared" si="330"/>
        <v>1.3469012151470802E-4</v>
      </c>
      <c r="J713" s="4">
        <f t="shared" si="346"/>
        <v>1314.0714969392579</v>
      </c>
      <c r="K713" s="40">
        <f t="shared" si="347"/>
        <v>9.7562574163671147</v>
      </c>
      <c r="L713" s="40">
        <f t="shared" si="331"/>
        <v>0</v>
      </c>
      <c r="M713" s="10">
        <f t="shared" si="348"/>
        <v>6.3788958353522993</v>
      </c>
      <c r="N713" s="10">
        <f t="shared" si="327"/>
        <v>17.20418640980624</v>
      </c>
      <c r="O713" s="10">
        <f t="shared" si="328"/>
        <v>-0.14810000000000001</v>
      </c>
      <c r="P713" s="10">
        <f t="shared" si="349"/>
        <v>13.075289984860836</v>
      </c>
      <c r="Q713" s="42">
        <f t="shared" si="350"/>
        <v>1.0169018066330799</v>
      </c>
      <c r="R713" s="4">
        <f t="shared" si="351"/>
        <v>113728.9671838645</v>
      </c>
      <c r="S713">
        <f t="shared" si="332"/>
        <v>1.137289671838645E-4</v>
      </c>
      <c r="T713" s="41">
        <f t="shared" si="333"/>
        <v>6.5896439917292578E-4</v>
      </c>
      <c r="U713" s="42">
        <f t="shared" si="352"/>
        <v>0.20301189287155733</v>
      </c>
      <c r="V713" s="42">
        <f t="shared" si="353"/>
        <v>0.97528025963461085</v>
      </c>
      <c r="W713" s="42">
        <f t="shared" si="354"/>
        <v>0.96656946604595062</v>
      </c>
      <c r="X713" s="42">
        <f t="shared" si="355"/>
        <v>8.7107935886602261E-3</v>
      </c>
      <c r="Y713" s="42">
        <f t="shared" si="329"/>
        <v>1.3413443251801086E-2</v>
      </c>
      <c r="Z713" s="10">
        <f t="shared" si="356"/>
        <v>20.355338268101374</v>
      </c>
      <c r="AA713">
        <f t="shared" si="334"/>
        <v>6377269.9908136977</v>
      </c>
      <c r="AB713" s="10">
        <f t="shared" si="335"/>
        <v>6.3772699908136978</v>
      </c>
      <c r="AC713" s="10">
        <f t="shared" si="336"/>
        <v>6.2762699908136979</v>
      </c>
      <c r="AD713" s="3">
        <f t="shared" si="337"/>
        <v>910.26395805854929</v>
      </c>
      <c r="AI713" s="94">
        <f t="shared" si="338"/>
        <v>0.96656946604595062</v>
      </c>
    </row>
    <row r="714" spans="2:35">
      <c r="B714" s="39">
        <f t="shared" si="339"/>
        <v>686</v>
      </c>
      <c r="C714" s="42">
        <f t="shared" si="340"/>
        <v>12.913908872900494</v>
      </c>
      <c r="D714" s="10">
        <f t="shared" si="341"/>
        <v>2.7860911270995281</v>
      </c>
      <c r="E714" s="40">
        <f t="shared" si="342"/>
        <v>40.827817745800942</v>
      </c>
      <c r="F714" s="40">
        <f t="shared" si="343"/>
        <v>46.4</v>
      </c>
      <c r="G714" s="3">
        <f t="shared" si="344"/>
        <v>295.86091127099041</v>
      </c>
      <c r="H714" s="3">
        <f t="shared" si="345"/>
        <v>134.69012151470801</v>
      </c>
      <c r="I714">
        <f t="shared" si="330"/>
        <v>1.3469012151470802E-4</v>
      </c>
      <c r="J714" s="4">
        <f t="shared" si="346"/>
        <v>1316.484952745473</v>
      </c>
      <c r="K714" s="40">
        <f t="shared" si="347"/>
        <v>9.7741759970252478</v>
      </c>
      <c r="L714" s="40">
        <f t="shared" si="331"/>
        <v>0</v>
      </c>
      <c r="M714" s="10">
        <f t="shared" si="348"/>
        <v>6.3772699908136978</v>
      </c>
      <c r="N714" s="10">
        <f t="shared" si="327"/>
        <v>17.20418640980624</v>
      </c>
      <c r="O714" s="10">
        <f t="shared" si="328"/>
        <v>-0.14810000000000001</v>
      </c>
      <c r="P714" s="10">
        <f t="shared" si="349"/>
        <v>13.075783617018487</v>
      </c>
      <c r="Q714" s="42">
        <f t="shared" si="350"/>
        <v>1.0183414863187745</v>
      </c>
      <c r="R714" s="4">
        <f t="shared" si="351"/>
        <v>112942.60287292315</v>
      </c>
      <c r="S714">
        <f t="shared" si="332"/>
        <v>1.1294260287292315E-4</v>
      </c>
      <c r="T714" s="41">
        <f t="shared" si="333"/>
        <v>6.5975076348386713E-4</v>
      </c>
      <c r="U714" s="42">
        <f t="shared" si="352"/>
        <v>0.20160819325831145</v>
      </c>
      <c r="V714" s="42">
        <f t="shared" si="353"/>
        <v>0.97500827940671686</v>
      </c>
      <c r="W714" s="42">
        <f t="shared" si="354"/>
        <v>0.96631914464388136</v>
      </c>
      <c r="X714" s="42">
        <f t="shared" si="355"/>
        <v>8.6891347628355042E-3</v>
      </c>
      <c r="Y714" s="42">
        <f t="shared" si="329"/>
        <v>1.3425952822605402E-2</v>
      </c>
      <c r="Z714" s="10">
        <f t="shared" si="356"/>
        <v>20.350037568291054</v>
      </c>
      <c r="AA714">
        <f t="shared" si="334"/>
        <v>6375635.5977757806</v>
      </c>
      <c r="AB714" s="10">
        <f t="shared" si="335"/>
        <v>6.3756355977757808</v>
      </c>
      <c r="AC714" s="10">
        <f t="shared" si="336"/>
        <v>6.2746355977757808</v>
      </c>
      <c r="AD714" s="3">
        <f t="shared" si="337"/>
        <v>910.02691773397828</v>
      </c>
      <c r="AI714" s="94">
        <f t="shared" si="338"/>
        <v>0.96631914464388136</v>
      </c>
    </row>
    <row r="715" spans="2:35">
      <c r="B715" s="39">
        <f t="shared" si="339"/>
        <v>687</v>
      </c>
      <c r="C715" s="42">
        <f t="shared" si="340"/>
        <v>12.932733812948454</v>
      </c>
      <c r="D715" s="10">
        <f t="shared" si="341"/>
        <v>2.7672661870515682</v>
      </c>
      <c r="E715" s="40">
        <f t="shared" si="342"/>
        <v>40.865467625896862</v>
      </c>
      <c r="F715" s="40">
        <f t="shared" si="343"/>
        <v>46.4</v>
      </c>
      <c r="G715" s="3">
        <f t="shared" si="344"/>
        <v>295.67266187051081</v>
      </c>
      <c r="H715" s="3">
        <f t="shared" si="345"/>
        <v>134.69012151470801</v>
      </c>
      <c r="I715">
        <f t="shared" si="330"/>
        <v>1.3469012151470802E-4</v>
      </c>
      <c r="J715" s="4">
        <f t="shared" si="346"/>
        <v>1318.9006351766418</v>
      </c>
      <c r="K715" s="40">
        <f t="shared" si="347"/>
        <v>9.7921111091478181</v>
      </c>
      <c r="L715" s="40">
        <f t="shared" si="331"/>
        <v>0</v>
      </c>
      <c r="M715" s="10">
        <f t="shared" si="348"/>
        <v>6.3756355977757808</v>
      </c>
      <c r="N715" s="10">
        <f t="shared" si="327"/>
        <v>17.20418640980624</v>
      </c>
      <c r="O715" s="10">
        <f t="shared" si="328"/>
        <v>-0.14810000000000001</v>
      </c>
      <c r="P715" s="10">
        <f t="shared" si="349"/>
        <v>13.076279990285478</v>
      </c>
      <c r="Q715" s="42">
        <f t="shared" si="350"/>
        <v>1.0197811113544839</v>
      </c>
      <c r="R715" s="4">
        <f t="shared" si="351"/>
        <v>112156.48887307197</v>
      </c>
      <c r="S715">
        <f t="shared" si="332"/>
        <v>1.1215648887307196E-4</v>
      </c>
      <c r="T715" s="41">
        <f t="shared" si="333"/>
        <v>6.6053687748371826E-4</v>
      </c>
      <c r="U715" s="42">
        <f t="shared" si="352"/>
        <v>0.20020494046287712</v>
      </c>
      <c r="V715" s="42">
        <f t="shared" si="353"/>
        <v>0.97473492098785708</v>
      </c>
      <c r="W715" s="42">
        <f t="shared" si="354"/>
        <v>0.96606750708132849</v>
      </c>
      <c r="X715" s="42">
        <f t="shared" si="355"/>
        <v>8.6674139065285871E-3</v>
      </c>
      <c r="Y715" s="42">
        <f t="shared" si="329"/>
        <v>1.3438430648660096E-2</v>
      </c>
      <c r="Z715" s="10">
        <f t="shared" si="356"/>
        <v>20.344709140015187</v>
      </c>
      <c r="AA715">
        <f t="shared" si="334"/>
        <v>6373992.6550722234</v>
      </c>
      <c r="AB715" s="10">
        <f t="shared" si="335"/>
        <v>6.3739926550722235</v>
      </c>
      <c r="AC715" s="10">
        <f t="shared" si="336"/>
        <v>6.2729926550722235</v>
      </c>
      <c r="AD715" s="3">
        <f t="shared" si="337"/>
        <v>909.78863742889394</v>
      </c>
      <c r="AI715" s="94">
        <f t="shared" si="338"/>
        <v>0.96606750708132849</v>
      </c>
    </row>
    <row r="716" spans="2:35">
      <c r="B716" s="39">
        <f t="shared" si="339"/>
        <v>688</v>
      </c>
      <c r="C716" s="42">
        <f t="shared" si="340"/>
        <v>12.951558752996414</v>
      </c>
      <c r="D716" s="10">
        <f t="shared" si="341"/>
        <v>2.7484412470036084</v>
      </c>
      <c r="E716" s="40">
        <f t="shared" si="342"/>
        <v>40.903117505992782</v>
      </c>
      <c r="F716" s="40">
        <f t="shared" si="343"/>
        <v>46.4</v>
      </c>
      <c r="G716" s="3">
        <f t="shared" si="344"/>
        <v>295.4844124700312</v>
      </c>
      <c r="H716" s="3">
        <f t="shared" si="345"/>
        <v>134.69012151470801</v>
      </c>
      <c r="I716">
        <f t="shared" si="330"/>
        <v>1.3469012151470802E-4</v>
      </c>
      <c r="J716" s="4">
        <f t="shared" si="346"/>
        <v>1321.3185442327645</v>
      </c>
      <c r="K716" s="40">
        <f t="shared" si="347"/>
        <v>9.8100627527348241</v>
      </c>
      <c r="L716" s="40">
        <f t="shared" si="331"/>
        <v>0</v>
      </c>
      <c r="M716" s="10">
        <f t="shared" si="348"/>
        <v>6.3739926550722235</v>
      </c>
      <c r="N716" s="10">
        <f t="shared" si="327"/>
        <v>17.20418640980624</v>
      </c>
      <c r="O716" s="10">
        <f t="shared" si="328"/>
        <v>-0.14810000000000001</v>
      </c>
      <c r="P716" s="10">
        <f t="shared" si="349"/>
        <v>13.076779107388646</v>
      </c>
      <c r="Q716" s="42">
        <f t="shared" si="350"/>
        <v>1.0212206814422988</v>
      </c>
      <c r="R716" s="4">
        <f t="shared" si="351"/>
        <v>111370.62644179334</v>
      </c>
      <c r="S716">
        <f t="shared" si="332"/>
        <v>1.1137062644179334E-4</v>
      </c>
      <c r="T716" s="41">
        <f t="shared" si="333"/>
        <v>6.6132273991499689E-4</v>
      </c>
      <c r="U716" s="42">
        <f t="shared" si="352"/>
        <v>0.1988021367299232</v>
      </c>
      <c r="V716" s="42">
        <f t="shared" si="353"/>
        <v>0.97446018420902192</v>
      </c>
      <c r="W716" s="42">
        <f t="shared" si="354"/>
        <v>0.96581455317872011</v>
      </c>
      <c r="X716" s="42">
        <f t="shared" si="355"/>
        <v>8.6456310303018036E-3</v>
      </c>
      <c r="Y716" s="42">
        <f t="shared" si="329"/>
        <v>1.3450876640481602E-2</v>
      </c>
      <c r="Z716" s="10">
        <f t="shared" si="356"/>
        <v>20.339352979470373</v>
      </c>
      <c r="AA716">
        <f t="shared" si="334"/>
        <v>6372341.1615303019</v>
      </c>
      <c r="AB716" s="10">
        <f t="shared" si="335"/>
        <v>6.3723411615303016</v>
      </c>
      <c r="AC716" s="10">
        <f t="shared" si="336"/>
        <v>6.2713411615303016</v>
      </c>
      <c r="AD716" s="3">
        <f t="shared" si="337"/>
        <v>909.54911697321279</v>
      </c>
      <c r="AI716" s="94">
        <f t="shared" si="338"/>
        <v>0.96581455317872011</v>
      </c>
    </row>
    <row r="717" spans="2:35">
      <c r="B717" s="39">
        <f t="shared" si="339"/>
        <v>689</v>
      </c>
      <c r="C717" s="42">
        <f t="shared" si="340"/>
        <v>12.970383693044374</v>
      </c>
      <c r="D717" s="10">
        <f t="shared" si="341"/>
        <v>2.7296163069556485</v>
      </c>
      <c r="E717" s="40">
        <f t="shared" si="342"/>
        <v>40.940767386088702</v>
      </c>
      <c r="F717" s="40">
        <f t="shared" si="343"/>
        <v>46.4</v>
      </c>
      <c r="G717" s="3">
        <f t="shared" si="344"/>
        <v>295.2961630695516</v>
      </c>
      <c r="H717" s="3">
        <f t="shared" si="345"/>
        <v>134.69012151470801</v>
      </c>
      <c r="I717">
        <f t="shared" si="330"/>
        <v>1.3469012151470802E-4</v>
      </c>
      <c r="J717" s="4">
        <f t="shared" si="346"/>
        <v>1323.738679913841</v>
      </c>
      <c r="K717" s="40">
        <f t="shared" si="347"/>
        <v>9.8280309277862692</v>
      </c>
      <c r="L717" s="40">
        <f t="shared" si="331"/>
        <v>0</v>
      </c>
      <c r="M717" s="10">
        <f t="shared" si="348"/>
        <v>6.3723411615303016</v>
      </c>
      <c r="N717" s="10">
        <f t="shared" si="327"/>
        <v>17.20418640980624</v>
      </c>
      <c r="O717" s="10">
        <f t="shared" si="328"/>
        <v>-0.14810000000000001</v>
      </c>
      <c r="P717" s="10">
        <f t="shared" si="349"/>
        <v>13.077280971071781</v>
      </c>
      <c r="Q717" s="42">
        <f t="shared" si="350"/>
        <v>1.0226601962840769</v>
      </c>
      <c r="R717" s="4">
        <f t="shared" si="351"/>
        <v>110585.0168365697</v>
      </c>
      <c r="S717">
        <f t="shared" si="332"/>
        <v>1.1058501683656971E-4</v>
      </c>
      <c r="T717" s="41">
        <f t="shared" si="333"/>
        <v>6.621083495202205E-4</v>
      </c>
      <c r="U717" s="42">
        <f t="shared" si="352"/>
        <v>0.19739978430411875</v>
      </c>
      <c r="V717" s="42">
        <f t="shared" si="353"/>
        <v>0.97418406889940679</v>
      </c>
      <c r="W717" s="42">
        <f t="shared" si="354"/>
        <v>0.9655602827554991</v>
      </c>
      <c r="X717" s="42">
        <f t="shared" si="355"/>
        <v>8.6237861439076857E-3</v>
      </c>
      <c r="Y717" s="42">
        <f t="shared" si="329"/>
        <v>1.3463290708628077E-2</v>
      </c>
      <c r="Z717" s="10">
        <f t="shared" si="356"/>
        <v>20.333969082830475</v>
      </c>
      <c r="AA717">
        <f t="shared" si="334"/>
        <v>6370681.1159702828</v>
      </c>
      <c r="AB717" s="10">
        <f t="shared" si="335"/>
        <v>6.3706811159702825</v>
      </c>
      <c r="AC717" s="10">
        <f t="shared" si="336"/>
        <v>6.2696811159702825</v>
      </c>
      <c r="AD717" s="3">
        <f t="shared" si="337"/>
        <v>909.30835619583502</v>
      </c>
      <c r="AI717" s="94">
        <f t="shared" si="338"/>
        <v>0.9655602827554991</v>
      </c>
    </row>
    <row r="718" spans="2:35">
      <c r="B718" s="39">
        <f t="shared" si="339"/>
        <v>690</v>
      </c>
      <c r="C718" s="42">
        <f t="shared" si="340"/>
        <v>12.989208633092334</v>
      </c>
      <c r="D718" s="10">
        <f t="shared" si="341"/>
        <v>2.7107913669076886</v>
      </c>
      <c r="E718" s="40">
        <f t="shared" si="342"/>
        <v>40.978417266184621</v>
      </c>
      <c r="F718" s="40">
        <f t="shared" si="343"/>
        <v>46.4</v>
      </c>
      <c r="G718" s="3">
        <f t="shared" si="344"/>
        <v>295.10791366907199</v>
      </c>
      <c r="H718" s="3">
        <f t="shared" si="345"/>
        <v>134.69012151470801</v>
      </c>
      <c r="I718">
        <f t="shared" si="330"/>
        <v>1.3469012151470802E-4</v>
      </c>
      <c r="J718" s="4">
        <f t="shared" si="346"/>
        <v>1326.1610422198712</v>
      </c>
      <c r="K718" s="40">
        <f t="shared" si="347"/>
        <v>9.8460156343021481</v>
      </c>
      <c r="L718" s="40">
        <f t="shared" si="331"/>
        <v>0</v>
      </c>
      <c r="M718" s="10">
        <f t="shared" si="348"/>
        <v>6.3706811159702825</v>
      </c>
      <c r="N718" s="10">
        <f t="shared" si="327"/>
        <v>17.20418640980624</v>
      </c>
      <c r="O718" s="10">
        <f t="shared" si="328"/>
        <v>-0.14810000000000001</v>
      </c>
      <c r="P718" s="10">
        <f t="shared" si="349"/>
        <v>13.07778558409588</v>
      </c>
      <c r="Q718" s="42">
        <f t="shared" si="350"/>
        <v>1.024099655581441</v>
      </c>
      <c r="R718" s="4">
        <f t="shared" si="351"/>
        <v>109799.66131488356</v>
      </c>
      <c r="S718">
        <f t="shared" si="332"/>
        <v>1.0979966131488356E-4</v>
      </c>
      <c r="T718" s="41">
        <f t="shared" si="333"/>
        <v>6.628937050419067E-4</v>
      </c>
      <c r="U718" s="42">
        <f t="shared" si="352"/>
        <v>0.19599788543013291</v>
      </c>
      <c r="V718" s="42">
        <f t="shared" si="353"/>
        <v>0.97390657488749532</v>
      </c>
      <c r="W718" s="42">
        <f t="shared" si="354"/>
        <v>0.96530469563002885</v>
      </c>
      <c r="X718" s="42">
        <f t="shared" si="355"/>
        <v>8.6018792574664715E-3</v>
      </c>
      <c r="Y718" s="42">
        <f t="shared" si="329"/>
        <v>1.3475672763700042E-2</v>
      </c>
      <c r="Z718" s="10">
        <f t="shared" si="356"/>
        <v>20.328557446247192</v>
      </c>
      <c r="AA718">
        <f t="shared" si="334"/>
        <v>6369012.5172056006</v>
      </c>
      <c r="AB718" s="10">
        <f t="shared" si="335"/>
        <v>6.3690125172056007</v>
      </c>
      <c r="AC718" s="10">
        <f t="shared" si="336"/>
        <v>6.2680125172056007</v>
      </c>
      <c r="AD718" s="3">
        <f t="shared" si="337"/>
        <v>909.06635492467012</v>
      </c>
      <c r="AI718" s="94">
        <f t="shared" si="338"/>
        <v>0.96530469563002885</v>
      </c>
    </row>
    <row r="719" spans="2:35">
      <c r="B719" s="39">
        <f t="shared" si="339"/>
        <v>691</v>
      </c>
      <c r="C719" s="42">
        <f t="shared" si="340"/>
        <v>13.008033573140294</v>
      </c>
      <c r="D719" s="10">
        <f t="shared" si="341"/>
        <v>2.6919664268597288</v>
      </c>
      <c r="E719" s="40">
        <f t="shared" si="342"/>
        <v>41.016067146280541</v>
      </c>
      <c r="F719" s="40">
        <f t="shared" si="343"/>
        <v>46.4</v>
      </c>
      <c r="G719" s="3">
        <f t="shared" si="344"/>
        <v>294.91966426859238</v>
      </c>
      <c r="H719" s="3">
        <f t="shared" si="345"/>
        <v>134.69012151470801</v>
      </c>
      <c r="I719">
        <f t="shared" si="330"/>
        <v>1.3469012151470802E-4</v>
      </c>
      <c r="J719" s="4">
        <f t="shared" si="346"/>
        <v>1328.5856311508553</v>
      </c>
      <c r="K719" s="40">
        <f t="shared" si="347"/>
        <v>9.8640168722824662</v>
      </c>
      <c r="L719" s="40">
        <f t="shared" si="331"/>
        <v>0</v>
      </c>
      <c r="M719" s="10">
        <f t="shared" si="348"/>
        <v>6.3690125172056007</v>
      </c>
      <c r="N719" s="10">
        <f t="shared" si="327"/>
        <v>17.20418640980624</v>
      </c>
      <c r="O719" s="10">
        <f t="shared" si="328"/>
        <v>-0.14810000000000001</v>
      </c>
      <c r="P719" s="10">
        <f t="shared" si="349"/>
        <v>13.078292949239117</v>
      </c>
      <c r="Q719" s="42">
        <f t="shared" si="350"/>
        <v>1.0255390590357776</v>
      </c>
      <c r="R719" s="4">
        <f t="shared" si="351"/>
        <v>109014.56113421725</v>
      </c>
      <c r="S719">
        <f t="shared" si="332"/>
        <v>1.0901456113421725E-4</v>
      </c>
      <c r="T719" s="41">
        <f t="shared" si="333"/>
        <v>6.6367880522257298E-4</v>
      </c>
      <c r="U719" s="42">
        <f t="shared" si="352"/>
        <v>0.19459644235263451</v>
      </c>
      <c r="V719" s="42">
        <f t="shared" si="353"/>
        <v>0.97362770200126314</v>
      </c>
      <c r="W719" s="42">
        <f t="shared" si="354"/>
        <v>0.96504779161962106</v>
      </c>
      <c r="X719" s="42">
        <f t="shared" si="355"/>
        <v>8.5799103816420752E-3</v>
      </c>
      <c r="Y719" s="42">
        <f t="shared" si="329"/>
        <v>1.3488022716341275E-2</v>
      </c>
      <c r="Z719" s="10">
        <f t="shared" si="356"/>
        <v>20.323118065850991</v>
      </c>
      <c r="AA719">
        <f t="shared" si="334"/>
        <v>6367335.3640431408</v>
      </c>
      <c r="AB719" s="10">
        <f t="shared" si="335"/>
        <v>6.3673353640431412</v>
      </c>
      <c r="AC719" s="10">
        <f t="shared" si="336"/>
        <v>6.2663353640431412</v>
      </c>
      <c r="AD719" s="3">
        <f t="shared" si="337"/>
        <v>908.82311298667742</v>
      </c>
      <c r="AI719" s="94">
        <f t="shared" si="338"/>
        <v>0.96504779161962106</v>
      </c>
    </row>
    <row r="720" spans="2:35">
      <c r="B720" s="39">
        <f t="shared" si="339"/>
        <v>692</v>
      </c>
      <c r="C720" s="42">
        <f t="shared" si="340"/>
        <v>13.026858513188253</v>
      </c>
      <c r="D720" s="10">
        <f t="shared" si="341"/>
        <v>2.6731414868117689</v>
      </c>
      <c r="E720" s="40">
        <f t="shared" si="342"/>
        <v>41.053717026376461</v>
      </c>
      <c r="F720" s="40">
        <f t="shared" si="343"/>
        <v>46.4</v>
      </c>
      <c r="G720" s="3">
        <f t="shared" si="344"/>
        <v>294.73141486811278</v>
      </c>
      <c r="H720" s="3">
        <f t="shared" si="345"/>
        <v>134.69012151470801</v>
      </c>
      <c r="I720">
        <f t="shared" si="330"/>
        <v>1.3469012151470802E-4</v>
      </c>
      <c r="J720" s="4">
        <f t="shared" si="346"/>
        <v>1331.0124467067933</v>
      </c>
      <c r="K720" s="40">
        <f t="shared" si="347"/>
        <v>9.8820346417272198</v>
      </c>
      <c r="L720" s="40">
        <f t="shared" si="331"/>
        <v>0</v>
      </c>
      <c r="M720" s="10">
        <f t="shared" si="348"/>
        <v>6.3673353640431412</v>
      </c>
      <c r="N720" s="10">
        <f t="shared" si="327"/>
        <v>17.20418640980624</v>
      </c>
      <c r="O720" s="10">
        <f t="shared" si="328"/>
        <v>-0.14810000000000001</v>
      </c>
      <c r="P720" s="10">
        <f t="shared" si="349"/>
        <v>13.078803069296807</v>
      </c>
      <c r="Q720" s="42">
        <f t="shared" si="350"/>
        <v>1.0269784063482357</v>
      </c>
      <c r="R720" s="4">
        <f t="shared" si="351"/>
        <v>108229.71755205325</v>
      </c>
      <c r="S720">
        <f t="shared" si="332"/>
        <v>1.0822971755205325E-4</v>
      </c>
      <c r="T720" s="41">
        <f t="shared" si="333"/>
        <v>6.6446364880473705E-4</v>
      </c>
      <c r="U720" s="42">
        <f t="shared" si="352"/>
        <v>0.19319545731629265</v>
      </c>
      <c r="V720" s="42">
        <f t="shared" si="353"/>
        <v>0.97334745006699408</v>
      </c>
      <c r="W720" s="42">
        <f t="shared" si="354"/>
        <v>0.96478957054057946</v>
      </c>
      <c r="X720" s="42">
        <f t="shared" si="355"/>
        <v>8.5578795264146246E-3</v>
      </c>
      <c r="Y720" s="42">
        <f t="shared" si="329"/>
        <v>1.3500340477237961E-2</v>
      </c>
      <c r="Z720" s="10">
        <f t="shared" si="356"/>
        <v>20.317650937749409</v>
      </c>
      <c r="AA720">
        <f t="shared" si="334"/>
        <v>6365649.6552827181</v>
      </c>
      <c r="AB720" s="10">
        <f t="shared" si="335"/>
        <v>6.3656496552827182</v>
      </c>
      <c r="AC720" s="10">
        <f t="shared" si="336"/>
        <v>6.2646496552827182</v>
      </c>
      <c r="AD720" s="3">
        <f t="shared" si="337"/>
        <v>908.57863020779087</v>
      </c>
      <c r="AI720" s="94">
        <f t="shared" si="338"/>
        <v>0.96478957054057946</v>
      </c>
    </row>
    <row r="721" spans="2:35">
      <c r="B721" s="39">
        <f t="shared" si="339"/>
        <v>693</v>
      </c>
      <c r="C721" s="42">
        <f t="shared" si="340"/>
        <v>13.045683453236213</v>
      </c>
      <c r="D721" s="10">
        <f t="shared" si="341"/>
        <v>2.654316546763809</v>
      </c>
      <c r="E721" s="40">
        <f t="shared" si="342"/>
        <v>41.091366906472381</v>
      </c>
      <c r="F721" s="40">
        <f t="shared" si="343"/>
        <v>46.4</v>
      </c>
      <c r="G721" s="3">
        <f t="shared" si="344"/>
        <v>294.54316546763317</v>
      </c>
      <c r="H721" s="3">
        <f t="shared" si="345"/>
        <v>134.69012151470801</v>
      </c>
      <c r="I721">
        <f t="shared" si="330"/>
        <v>1.3469012151470802E-4</v>
      </c>
      <c r="J721" s="4">
        <f t="shared" si="346"/>
        <v>1333.441488887685</v>
      </c>
      <c r="K721" s="40">
        <f t="shared" si="347"/>
        <v>9.9000689426364108</v>
      </c>
      <c r="L721" s="40">
        <f t="shared" si="331"/>
        <v>0</v>
      </c>
      <c r="M721" s="10">
        <f t="shared" si="348"/>
        <v>6.3656496552827182</v>
      </c>
      <c r="N721" s="10">
        <f t="shared" si="327"/>
        <v>17.20418640980624</v>
      </c>
      <c r="O721" s="10">
        <f t="shared" si="328"/>
        <v>-0.14810000000000001</v>
      </c>
      <c r="P721" s="10">
        <f t="shared" si="349"/>
        <v>13.079315947081632</v>
      </c>
      <c r="Q721" s="42">
        <f t="shared" si="350"/>
        <v>1.028417697219725</v>
      </c>
      <c r="R721" s="4">
        <f t="shared" si="351"/>
        <v>107445.13182587405</v>
      </c>
      <c r="S721">
        <f t="shared" si="332"/>
        <v>1.0744513182587405E-4</v>
      </c>
      <c r="T721" s="41">
        <f t="shared" si="333"/>
        <v>6.6524823453091618E-4</v>
      </c>
      <c r="U721" s="42">
        <f t="shared" si="352"/>
        <v>0.19179493256577648</v>
      </c>
      <c r="V721" s="42">
        <f t="shared" si="353"/>
        <v>0.97306581891050936</v>
      </c>
      <c r="W721" s="42">
        <f t="shared" si="354"/>
        <v>0.96453003220811839</v>
      </c>
      <c r="X721" s="42">
        <f t="shared" si="355"/>
        <v>8.5357867023909684E-3</v>
      </c>
      <c r="Y721" s="42">
        <f t="shared" si="329"/>
        <v>1.3512625957119691E-2</v>
      </c>
      <c r="Z721" s="10">
        <f t="shared" si="356"/>
        <v>20.312156058028165</v>
      </c>
      <c r="AA721">
        <f t="shared" si="334"/>
        <v>6363955.3897174234</v>
      </c>
      <c r="AB721" s="10">
        <f t="shared" si="335"/>
        <v>6.3639553897174235</v>
      </c>
      <c r="AC721" s="10">
        <f t="shared" si="336"/>
        <v>6.2629553897174235</v>
      </c>
      <c r="AD721" s="3">
        <f t="shared" si="337"/>
        <v>908.33290641296935</v>
      </c>
      <c r="AI721" s="94">
        <f t="shared" si="338"/>
        <v>0.96453003220811839</v>
      </c>
    </row>
    <row r="722" spans="2:35">
      <c r="B722" s="39">
        <f t="shared" si="339"/>
        <v>694</v>
      </c>
      <c r="C722" s="42">
        <f t="shared" si="340"/>
        <v>13.064508393284173</v>
      </c>
      <c r="D722" s="10">
        <f t="shared" si="341"/>
        <v>2.6354916067158491</v>
      </c>
      <c r="E722" s="40">
        <f t="shared" si="342"/>
        <v>41.1290167865683</v>
      </c>
      <c r="F722" s="40">
        <f t="shared" si="343"/>
        <v>46.4</v>
      </c>
      <c r="G722" s="3">
        <f t="shared" si="344"/>
        <v>294.35491606715357</v>
      </c>
      <c r="H722" s="3">
        <f t="shared" si="345"/>
        <v>134.69012151470801</v>
      </c>
      <c r="I722">
        <f t="shared" si="330"/>
        <v>1.3469012151470802E-4</v>
      </c>
      <c r="J722" s="4">
        <f t="shared" si="346"/>
        <v>1335.8727576935305</v>
      </c>
      <c r="K722" s="40">
        <f t="shared" si="347"/>
        <v>9.9181197750100374</v>
      </c>
      <c r="L722" s="40">
        <f t="shared" si="331"/>
        <v>0</v>
      </c>
      <c r="M722" s="10">
        <f t="shared" si="348"/>
        <v>6.3639553897174235</v>
      </c>
      <c r="N722" s="10">
        <f t="shared" si="327"/>
        <v>17.20418640980624</v>
      </c>
      <c r="O722" s="10">
        <f t="shared" si="328"/>
        <v>-0.14810000000000001</v>
      </c>
      <c r="P722" s="10">
        <f t="shared" si="349"/>
        <v>13.07983158542355</v>
      </c>
      <c r="Q722" s="42">
        <f t="shared" si="350"/>
        <v>1.0298569313509152</v>
      </c>
      <c r="R722" s="4">
        <f t="shared" si="351"/>
        <v>106660.80521316201</v>
      </c>
      <c r="S722">
        <f t="shared" si="332"/>
        <v>1.06660805213162E-4</v>
      </c>
      <c r="T722" s="41">
        <f t="shared" si="333"/>
        <v>6.660325611436283E-4</v>
      </c>
      <c r="U722" s="42">
        <f t="shared" si="352"/>
        <v>0.19039487034575484</v>
      </c>
      <c r="V722" s="42">
        <f t="shared" si="353"/>
        <v>0.97278280835645514</v>
      </c>
      <c r="W722" s="42">
        <f t="shared" si="354"/>
        <v>0.96426917643641774</v>
      </c>
      <c r="X722" s="42">
        <f t="shared" si="355"/>
        <v>8.5136319200374011E-3</v>
      </c>
      <c r="Y722" s="42">
        <f t="shared" si="329"/>
        <v>1.3524879066759398E-2</v>
      </c>
      <c r="Z722" s="10">
        <f t="shared" si="356"/>
        <v>20.306633422750622</v>
      </c>
      <c r="AA722">
        <f t="shared" si="334"/>
        <v>6362252.5661334507</v>
      </c>
      <c r="AB722" s="10">
        <f t="shared" si="335"/>
        <v>6.362252566133451</v>
      </c>
      <c r="AC722" s="10">
        <f t="shared" si="336"/>
        <v>6.261252566133451</v>
      </c>
      <c r="AD722" s="3">
        <f t="shared" si="337"/>
        <v>908.08594142617119</v>
      </c>
      <c r="AI722" s="94">
        <f t="shared" si="338"/>
        <v>0.96426917643641774</v>
      </c>
    </row>
    <row r="723" spans="2:35">
      <c r="B723" s="39">
        <f t="shared" si="339"/>
        <v>695</v>
      </c>
      <c r="C723" s="42">
        <f t="shared" si="340"/>
        <v>13.083333333332133</v>
      </c>
      <c r="D723" s="10">
        <f t="shared" si="341"/>
        <v>2.6166666666678893</v>
      </c>
      <c r="E723" s="40">
        <f t="shared" si="342"/>
        <v>41.16666666666422</v>
      </c>
      <c r="F723" s="40">
        <f t="shared" si="343"/>
        <v>46.4</v>
      </c>
      <c r="G723" s="3">
        <f t="shared" si="344"/>
        <v>294.16666666667396</v>
      </c>
      <c r="H723" s="3">
        <f t="shared" si="345"/>
        <v>134.69012151470801</v>
      </c>
      <c r="I723">
        <f t="shared" si="330"/>
        <v>1.3469012151470802E-4</v>
      </c>
      <c r="J723" s="4">
        <f t="shared" si="346"/>
        <v>1338.3062531243297</v>
      </c>
      <c r="K723" s="40">
        <f t="shared" si="347"/>
        <v>9.9361871388481013</v>
      </c>
      <c r="L723" s="40">
        <f t="shared" si="331"/>
        <v>0</v>
      </c>
      <c r="M723" s="10">
        <f t="shared" si="348"/>
        <v>6.362252566133451</v>
      </c>
      <c r="N723" s="10">
        <f t="shared" si="327"/>
        <v>17.20418640980624</v>
      </c>
      <c r="O723" s="10">
        <f t="shared" si="328"/>
        <v>-0.14810000000000001</v>
      </c>
      <c r="P723" s="10">
        <f t="shared" si="349"/>
        <v>13.08034998716993</v>
      </c>
      <c r="Q723" s="42">
        <f t="shared" si="350"/>
        <v>1.0312961084422334</v>
      </c>
      <c r="R723" s="4">
        <f t="shared" si="351"/>
        <v>105876.73897139961</v>
      </c>
      <c r="S723">
        <f t="shared" si="332"/>
        <v>1.058767389713996E-4</v>
      </c>
      <c r="T723" s="41">
        <f t="shared" si="333"/>
        <v>6.6681662738539069E-4</v>
      </c>
      <c r="U723" s="42">
        <f t="shared" si="352"/>
        <v>0.18899527290089688</v>
      </c>
      <c r="V723" s="42">
        <f t="shared" si="353"/>
        <v>0.9724984182286891</v>
      </c>
      <c r="W723" s="42">
        <f t="shared" si="354"/>
        <v>0.9640070030385951</v>
      </c>
      <c r="X723" s="42">
        <f t="shared" si="355"/>
        <v>8.4914151900939983E-3</v>
      </c>
      <c r="Y723" s="42">
        <f t="shared" si="329"/>
        <v>1.3537099716973854E-2</v>
      </c>
      <c r="Z723" s="10">
        <f t="shared" si="356"/>
        <v>20.301083027958157</v>
      </c>
      <c r="AA723">
        <f t="shared" si="334"/>
        <v>6360541.1833102191</v>
      </c>
      <c r="AB723" s="10">
        <f t="shared" si="335"/>
        <v>6.360541183310219</v>
      </c>
      <c r="AC723" s="10">
        <f t="shared" si="336"/>
        <v>6.259541183310219</v>
      </c>
      <c r="AD723" s="3">
        <f t="shared" si="337"/>
        <v>907.83773507037256</v>
      </c>
      <c r="AI723" s="94">
        <f t="shared" si="338"/>
        <v>0.9640070030385951</v>
      </c>
    </row>
    <row r="724" spans="2:35">
      <c r="B724" s="39">
        <f t="shared" si="339"/>
        <v>696</v>
      </c>
      <c r="C724" s="42">
        <f t="shared" si="340"/>
        <v>13.102158273380093</v>
      </c>
      <c r="D724" s="10">
        <f t="shared" si="341"/>
        <v>2.5978417266199294</v>
      </c>
      <c r="E724" s="40">
        <f t="shared" si="342"/>
        <v>41.20431654676014</v>
      </c>
      <c r="F724" s="40">
        <f t="shared" si="343"/>
        <v>46.4</v>
      </c>
      <c r="G724" s="3">
        <f t="shared" si="344"/>
        <v>293.97841726619436</v>
      </c>
      <c r="H724" s="3">
        <f t="shared" si="345"/>
        <v>134.69012151470801</v>
      </c>
      <c r="I724">
        <f t="shared" si="330"/>
        <v>1.3469012151470802E-4</v>
      </c>
      <c r="J724" s="4">
        <f t="shared" si="346"/>
        <v>1340.7419751800828</v>
      </c>
      <c r="K724" s="40">
        <f t="shared" si="347"/>
        <v>9.9542710341506027</v>
      </c>
      <c r="L724" s="40">
        <f t="shared" si="331"/>
        <v>0</v>
      </c>
      <c r="M724" s="10">
        <f t="shared" si="348"/>
        <v>6.360541183310219</v>
      </c>
      <c r="N724" s="10">
        <f t="shared" si="327"/>
        <v>17.20418640980624</v>
      </c>
      <c r="O724" s="10">
        <f t="shared" si="328"/>
        <v>-0.14810000000000001</v>
      </c>
      <c r="P724" s="10">
        <f t="shared" si="349"/>
        <v>13.080871155185525</v>
      </c>
      <c r="Q724" s="42">
        <f t="shared" si="350"/>
        <v>1.0327352281938638</v>
      </c>
      <c r="R724" s="4">
        <f t="shared" si="351"/>
        <v>105092.93435806929</v>
      </c>
      <c r="S724">
        <f t="shared" si="332"/>
        <v>1.050929343580693E-4</v>
      </c>
      <c r="T724" s="41">
        <f t="shared" si="333"/>
        <v>6.6760043199872094E-4</v>
      </c>
      <c r="U724" s="42">
        <f t="shared" si="352"/>
        <v>0.18759614247587161</v>
      </c>
      <c r="V724" s="42">
        <f t="shared" si="353"/>
        <v>0.97221264834994381</v>
      </c>
      <c r="W724" s="42">
        <f t="shared" si="354"/>
        <v>0.96374351182672491</v>
      </c>
      <c r="X724" s="42">
        <f t="shared" si="355"/>
        <v>8.4691365232189009E-3</v>
      </c>
      <c r="Y724" s="42">
        <f t="shared" si="329"/>
        <v>1.3549287818623672E-2</v>
      </c>
      <c r="Z724" s="10">
        <f t="shared" si="356"/>
        <v>20.295504869669756</v>
      </c>
      <c r="AA724">
        <f t="shared" si="334"/>
        <v>6358821.2400202388</v>
      </c>
      <c r="AB724" s="10">
        <f t="shared" si="335"/>
        <v>6.3588212400202391</v>
      </c>
      <c r="AC724" s="10">
        <f t="shared" si="336"/>
        <v>6.2578212400202391</v>
      </c>
      <c r="AD724" s="3">
        <f t="shared" si="337"/>
        <v>907.58828716754738</v>
      </c>
      <c r="AI724" s="94">
        <f t="shared" si="338"/>
        <v>0.96374351182672491</v>
      </c>
    </row>
    <row r="725" spans="2:35">
      <c r="B725" s="39">
        <f t="shared" si="339"/>
        <v>697</v>
      </c>
      <c r="C725" s="42">
        <f t="shared" si="340"/>
        <v>13.120983213428053</v>
      </c>
      <c r="D725" s="10">
        <f t="shared" si="341"/>
        <v>2.5790167865719695</v>
      </c>
      <c r="E725" s="40">
        <f t="shared" si="342"/>
        <v>41.24196642685606</v>
      </c>
      <c r="F725" s="40">
        <f t="shared" si="343"/>
        <v>46.4</v>
      </c>
      <c r="G725" s="3">
        <f t="shared" si="344"/>
        <v>293.79016786571475</v>
      </c>
      <c r="H725" s="3">
        <f t="shared" si="345"/>
        <v>134.69012151470801</v>
      </c>
      <c r="I725">
        <f t="shared" si="330"/>
        <v>1.3469012151470802E-4</v>
      </c>
      <c r="J725" s="4">
        <f t="shared" si="346"/>
        <v>1343.1799238607896</v>
      </c>
      <c r="K725" s="40">
        <f t="shared" si="347"/>
        <v>9.9723714609175396</v>
      </c>
      <c r="L725" s="40">
        <f t="shared" si="331"/>
        <v>0</v>
      </c>
      <c r="M725" s="10">
        <f t="shared" si="348"/>
        <v>6.3588212400202391</v>
      </c>
      <c r="N725" s="10">
        <f t="shared" si="327"/>
        <v>17.20418640980624</v>
      </c>
      <c r="O725" s="10">
        <f t="shared" si="328"/>
        <v>-0.14810000000000001</v>
      </c>
      <c r="P725" s="10">
        <f t="shared" si="349"/>
        <v>13.081395092352599</v>
      </c>
      <c r="Q725" s="42">
        <f t="shared" si="350"/>
        <v>1.0341742903057454</v>
      </c>
      <c r="R725" s="4">
        <f t="shared" si="351"/>
        <v>104309.39263065351</v>
      </c>
      <c r="S725">
        <f t="shared" si="332"/>
        <v>1.0430939263065351E-4</v>
      </c>
      <c r="T725" s="41">
        <f t="shared" si="333"/>
        <v>6.6838397372613676E-4</v>
      </c>
      <c r="U725" s="42">
        <f t="shared" si="352"/>
        <v>0.18619748131534805</v>
      </c>
      <c r="V725" s="42">
        <f t="shared" si="353"/>
        <v>0.97192549854208954</v>
      </c>
      <c r="W725" s="42">
        <f t="shared" si="354"/>
        <v>0.96347870261181834</v>
      </c>
      <c r="X725" s="42">
        <f t="shared" si="355"/>
        <v>8.4467959302712003E-3</v>
      </c>
      <c r="Y725" s="42">
        <f t="shared" si="329"/>
        <v>1.3561443282613722E-2</v>
      </c>
      <c r="Z725" s="10">
        <f t="shared" si="356"/>
        <v>20.289898943882186</v>
      </c>
      <c r="AA725">
        <f t="shared" si="334"/>
        <v>6357092.7350291722</v>
      </c>
      <c r="AB725" s="10">
        <f t="shared" si="335"/>
        <v>6.3570927350291724</v>
      </c>
      <c r="AC725" s="10">
        <f t="shared" si="336"/>
        <v>6.2560927350291724</v>
      </c>
      <c r="AD725" s="3">
        <f t="shared" si="337"/>
        <v>907.33759753867616</v>
      </c>
      <c r="AI725" s="94">
        <f t="shared" si="338"/>
        <v>0.96347870261181834</v>
      </c>
    </row>
    <row r="726" spans="2:35">
      <c r="B726" s="39">
        <f t="shared" si="339"/>
        <v>698</v>
      </c>
      <c r="C726" s="42">
        <f t="shared" si="340"/>
        <v>13.139808153476013</v>
      </c>
      <c r="D726" s="10">
        <f t="shared" si="341"/>
        <v>2.5601918465240097</v>
      </c>
      <c r="E726" s="40">
        <f t="shared" si="342"/>
        <v>41.279616306951979</v>
      </c>
      <c r="F726" s="40">
        <f t="shared" si="343"/>
        <v>46.4</v>
      </c>
      <c r="G726" s="3">
        <f t="shared" si="344"/>
        <v>293.60191846523514</v>
      </c>
      <c r="H726" s="3">
        <f t="shared" si="345"/>
        <v>134.69012151470801</v>
      </c>
      <c r="I726">
        <f t="shared" si="330"/>
        <v>1.3469012151470802E-4</v>
      </c>
      <c r="J726" s="4">
        <f t="shared" si="346"/>
        <v>1345.6200991664505</v>
      </c>
      <c r="K726" s="40">
        <f t="shared" si="347"/>
        <v>9.9904884191489156</v>
      </c>
      <c r="L726" s="40">
        <f t="shared" si="331"/>
        <v>0</v>
      </c>
      <c r="M726" s="10">
        <f t="shared" si="348"/>
        <v>6.3570927350291724</v>
      </c>
      <c r="N726" s="10">
        <f t="shared" si="327"/>
        <v>17.20418640980624</v>
      </c>
      <c r="O726" s="10">
        <f t="shared" si="328"/>
        <v>-0.14810000000000001</v>
      </c>
      <c r="P726" s="10">
        <f t="shared" si="349"/>
        <v>13.08192180157093</v>
      </c>
      <c r="Q726" s="42">
        <f t="shared" si="350"/>
        <v>1.0356132944775711</v>
      </c>
      <c r="R726" s="4">
        <f t="shared" si="351"/>
        <v>103526.11504663463</v>
      </c>
      <c r="S726">
        <f t="shared" si="332"/>
        <v>1.0352611504663462E-4</v>
      </c>
      <c r="T726" s="41">
        <f t="shared" si="333"/>
        <v>6.6916725131015565E-4</v>
      </c>
      <c r="U726" s="42">
        <f t="shared" si="352"/>
        <v>0.18479929166399517</v>
      </c>
      <c r="V726" s="42">
        <f t="shared" si="353"/>
        <v>0.97163696862596594</v>
      </c>
      <c r="W726" s="42">
        <f t="shared" si="354"/>
        <v>0.96321257520383174</v>
      </c>
      <c r="X726" s="42">
        <f t="shared" si="355"/>
        <v>8.424393422134191E-3</v>
      </c>
      <c r="Y726" s="42">
        <f t="shared" si="329"/>
        <v>1.3573566019893275E-2</v>
      </c>
      <c r="Z726" s="10">
        <f t="shared" si="356"/>
        <v>20.284265246569866</v>
      </c>
      <c r="AA726">
        <f t="shared" si="334"/>
        <v>6355355.6670957915</v>
      </c>
      <c r="AB726" s="10">
        <f t="shared" si="335"/>
        <v>6.3553556670957914</v>
      </c>
      <c r="AC726" s="10">
        <f t="shared" si="336"/>
        <v>6.2543556670957914</v>
      </c>
      <c r="AD726" s="3">
        <f t="shared" si="337"/>
        <v>907.08566600374058</v>
      </c>
      <c r="AI726" s="94">
        <f t="shared" si="338"/>
        <v>0.96321257520383174</v>
      </c>
    </row>
    <row r="727" spans="2:35">
      <c r="B727" s="39">
        <f t="shared" si="339"/>
        <v>699</v>
      </c>
      <c r="C727" s="42">
        <f t="shared" si="340"/>
        <v>13.158633093523973</v>
      </c>
      <c r="D727" s="10">
        <f t="shared" si="341"/>
        <v>2.5413669064760498</v>
      </c>
      <c r="E727" s="40">
        <f t="shared" si="342"/>
        <v>41.317266187047899</v>
      </c>
      <c r="F727" s="40">
        <f t="shared" si="343"/>
        <v>46.4</v>
      </c>
      <c r="G727" s="3">
        <f t="shared" si="344"/>
        <v>293.41366906475554</v>
      </c>
      <c r="H727" s="3">
        <f t="shared" si="345"/>
        <v>134.69012151470801</v>
      </c>
      <c r="I727">
        <f t="shared" si="330"/>
        <v>1.3469012151470802E-4</v>
      </c>
      <c r="J727" s="4">
        <f t="shared" si="346"/>
        <v>1348.0625010970648</v>
      </c>
      <c r="K727" s="40">
        <f t="shared" si="347"/>
        <v>10.008621908844724</v>
      </c>
      <c r="L727" s="40">
        <f t="shared" si="331"/>
        <v>0</v>
      </c>
      <c r="M727" s="10">
        <f t="shared" si="348"/>
        <v>6.3553556670957914</v>
      </c>
      <c r="N727" s="10">
        <f t="shared" si="327"/>
        <v>17.20418640980624</v>
      </c>
      <c r="O727" s="10">
        <f t="shared" si="328"/>
        <v>-0.14810000000000001</v>
      </c>
      <c r="P727" s="10">
        <f t="shared" si="349"/>
        <v>13.082451285757884</v>
      </c>
      <c r="Q727" s="42">
        <f t="shared" si="350"/>
        <v>1.0370522404087861</v>
      </c>
      <c r="R727" s="4">
        <f t="shared" si="351"/>
        <v>102743.10286349519</v>
      </c>
      <c r="S727">
        <f t="shared" si="332"/>
        <v>1.0274310286349519E-4</v>
      </c>
      <c r="T727" s="41">
        <f t="shared" si="333"/>
        <v>6.699502634932951E-4</v>
      </c>
      <c r="U727" s="42">
        <f t="shared" si="352"/>
        <v>0.18340157576648211</v>
      </c>
      <c r="V727" s="42">
        <f t="shared" si="353"/>
        <v>0.97134705842137281</v>
      </c>
      <c r="W727" s="42">
        <f t="shared" si="354"/>
        <v>0.96294512941166055</v>
      </c>
      <c r="X727" s="42">
        <f t="shared" si="355"/>
        <v>8.4019290097122612E-3</v>
      </c>
      <c r="Y727" s="42">
        <f t="shared" si="329"/>
        <v>1.3585655941456158E-2</v>
      </c>
      <c r="Z727" s="10">
        <f t="shared" si="356"/>
        <v>20.278603773684647</v>
      </c>
      <c r="AA727">
        <f t="shared" si="334"/>
        <v>6353610.0349719077</v>
      </c>
      <c r="AB727" s="10">
        <f t="shared" si="335"/>
        <v>6.3536100349719078</v>
      </c>
      <c r="AC727" s="10">
        <f t="shared" si="336"/>
        <v>6.2526100349719078</v>
      </c>
      <c r="AD727" s="3">
        <f t="shared" si="337"/>
        <v>906.83249238171254</v>
      </c>
      <c r="AI727" s="94">
        <f t="shared" si="338"/>
        <v>0.96294512941166055</v>
      </c>
    </row>
    <row r="728" spans="2:35">
      <c r="B728" s="39">
        <f t="shared" si="339"/>
        <v>700</v>
      </c>
      <c r="C728" s="42">
        <f t="shared" si="340"/>
        <v>13.177458033571932</v>
      </c>
      <c r="D728" s="10">
        <f t="shared" si="341"/>
        <v>2.5225419664280899</v>
      </c>
      <c r="E728" s="40">
        <f t="shared" si="342"/>
        <v>41.354916067143819</v>
      </c>
      <c r="F728" s="40">
        <f t="shared" si="343"/>
        <v>46.4</v>
      </c>
      <c r="G728" s="3">
        <f t="shared" si="344"/>
        <v>293.22541966427593</v>
      </c>
      <c r="H728" s="3">
        <f t="shared" si="345"/>
        <v>134.69012151470801</v>
      </c>
      <c r="I728">
        <f t="shared" si="330"/>
        <v>1.3469012151470802E-4</v>
      </c>
      <c r="J728" s="4">
        <f t="shared" si="346"/>
        <v>1350.507129652633</v>
      </c>
      <c r="K728" s="40">
        <f t="shared" si="347"/>
        <v>10.026771930004971</v>
      </c>
      <c r="L728" s="40">
        <f t="shared" si="331"/>
        <v>0</v>
      </c>
      <c r="M728" s="10">
        <f t="shared" si="348"/>
        <v>6.3536100349719078</v>
      </c>
      <c r="N728" s="10">
        <f t="shared" si="327"/>
        <v>17.20418640980624</v>
      </c>
      <c r="O728" s="10">
        <f t="shared" si="328"/>
        <v>-0.14810000000000001</v>
      </c>
      <c r="P728" s="10">
        <f t="shared" si="349"/>
        <v>13.082983547848483</v>
      </c>
      <c r="Q728" s="42">
        <f t="shared" si="350"/>
        <v>1.038491127798586</v>
      </c>
      <c r="R728" s="4">
        <f t="shared" si="351"/>
        <v>101960.35733871756</v>
      </c>
      <c r="S728">
        <f t="shared" si="332"/>
        <v>1.0196035733871756E-4</v>
      </c>
      <c r="T728" s="41">
        <f t="shared" si="333"/>
        <v>6.7073300901807271E-4</v>
      </c>
      <c r="U728" s="42">
        <f t="shared" si="352"/>
        <v>0.18200433586747777</v>
      </c>
      <c r="V728" s="42">
        <f t="shared" si="353"/>
        <v>0.97105576774749003</v>
      </c>
      <c r="W728" s="42">
        <f t="shared" si="354"/>
        <v>0.96267636504312915</v>
      </c>
      <c r="X728" s="42">
        <f t="shared" si="355"/>
        <v>8.3794027043608832E-3</v>
      </c>
      <c r="Y728" s="42">
        <f t="shared" si="329"/>
        <v>1.3597712958341519E-2</v>
      </c>
      <c r="Z728" s="10">
        <f t="shared" si="356"/>
        <v>20.272914521156558</v>
      </c>
      <c r="AA728">
        <f t="shared" si="334"/>
        <v>6351855.8374026073</v>
      </c>
      <c r="AB728" s="10">
        <f t="shared" si="335"/>
        <v>6.3518558374026073</v>
      </c>
      <c r="AC728" s="10">
        <f t="shared" si="336"/>
        <v>6.2508558374026073</v>
      </c>
      <c r="AD728" s="3">
        <f t="shared" si="337"/>
        <v>906.57807649058839</v>
      </c>
      <c r="AI728" s="94">
        <f t="shared" si="338"/>
        <v>0.96267636504312915</v>
      </c>
    </row>
    <row r="729" spans="2:35">
      <c r="B729" s="39">
        <f t="shared" si="339"/>
        <v>701</v>
      </c>
      <c r="C729" s="42">
        <f t="shared" si="340"/>
        <v>13.196282973619892</v>
      </c>
      <c r="D729" s="10">
        <f t="shared" si="341"/>
        <v>2.5037170263801301</v>
      </c>
      <c r="E729" s="40">
        <f t="shared" si="342"/>
        <v>41.392565947239738</v>
      </c>
      <c r="F729" s="40">
        <f t="shared" si="343"/>
        <v>46.4</v>
      </c>
      <c r="G729" s="3">
        <f t="shared" si="344"/>
        <v>293.03717026379633</v>
      </c>
      <c r="H729" s="3">
        <f t="shared" si="345"/>
        <v>134.69012151470801</v>
      </c>
      <c r="I729">
        <f t="shared" si="330"/>
        <v>1.3469012151470802E-4</v>
      </c>
      <c r="J729" s="4">
        <f t="shared" si="346"/>
        <v>1352.9539848331551</v>
      </c>
      <c r="K729" s="40">
        <f t="shared" si="347"/>
        <v>10.044938482629655</v>
      </c>
      <c r="L729" s="40">
        <f t="shared" si="331"/>
        <v>0</v>
      </c>
      <c r="M729" s="10">
        <f t="shared" si="348"/>
        <v>6.3518558374026073</v>
      </c>
      <c r="N729" s="10">
        <f t="shared" si="327"/>
        <v>17.20418640980624</v>
      </c>
      <c r="O729" s="10">
        <f t="shared" si="328"/>
        <v>-0.14810000000000001</v>
      </c>
      <c r="P729" s="10">
        <f t="shared" si="349"/>
        <v>13.083518590795384</v>
      </c>
      <c r="Q729" s="42">
        <f t="shared" si="350"/>
        <v>1.0399299563459161</v>
      </c>
      <c r="R729" s="4">
        <f t="shared" si="351"/>
        <v>101177.87972978412</v>
      </c>
      <c r="S729">
        <f t="shared" si="332"/>
        <v>1.0117787972978412E-4</v>
      </c>
      <c r="T729" s="41">
        <f t="shared" si="333"/>
        <v>6.7151548662700618E-4</v>
      </c>
      <c r="U729" s="42">
        <f t="shared" si="352"/>
        <v>0.18060757421165113</v>
      </c>
      <c r="V729" s="42">
        <f t="shared" si="353"/>
        <v>0.97076309642205239</v>
      </c>
      <c r="W729" s="42">
        <f t="shared" si="354"/>
        <v>0.96240628190502564</v>
      </c>
      <c r="X729" s="42">
        <f t="shared" si="355"/>
        <v>8.3568145170267449E-3</v>
      </c>
      <c r="Y729" s="42">
        <f t="shared" si="329"/>
        <v>1.360973698163336E-2</v>
      </c>
      <c r="Z729" s="10">
        <f t="shared" si="356"/>
        <v>20.267197484892705</v>
      </c>
      <c r="AA729">
        <f t="shared" si="334"/>
        <v>6350093.0731259044</v>
      </c>
      <c r="AB729" s="10">
        <f t="shared" si="335"/>
        <v>6.3500930731259047</v>
      </c>
      <c r="AC729" s="10">
        <f t="shared" si="336"/>
        <v>6.2490930731259047</v>
      </c>
      <c r="AD729" s="3">
        <f t="shared" si="337"/>
        <v>906.32241814733925</v>
      </c>
      <c r="AI729" s="94">
        <f t="shared" si="338"/>
        <v>0.96240628190502564</v>
      </c>
    </row>
    <row r="730" spans="2:35">
      <c r="B730" s="39">
        <f t="shared" si="339"/>
        <v>702</v>
      </c>
      <c r="C730" s="42">
        <f t="shared" si="340"/>
        <v>13.215107913667852</v>
      </c>
      <c r="D730" s="10">
        <f t="shared" si="341"/>
        <v>2.4848920863321702</v>
      </c>
      <c r="E730" s="40">
        <f t="shared" si="342"/>
        <v>41.430215827335658</v>
      </c>
      <c r="F730" s="40">
        <f t="shared" si="343"/>
        <v>46.4</v>
      </c>
      <c r="G730" s="3">
        <f t="shared" si="344"/>
        <v>292.84892086331672</v>
      </c>
      <c r="H730" s="3">
        <f t="shared" si="345"/>
        <v>134.69012151470801</v>
      </c>
      <c r="I730">
        <f t="shared" si="330"/>
        <v>1.3469012151470802E-4</v>
      </c>
      <c r="J730" s="4">
        <f t="shared" si="346"/>
        <v>1355.4030666386311</v>
      </c>
      <c r="K730" s="40">
        <f t="shared" si="347"/>
        <v>10.063121566718779</v>
      </c>
      <c r="L730" s="40">
        <f t="shared" si="331"/>
        <v>0</v>
      </c>
      <c r="M730" s="10">
        <f t="shared" si="348"/>
        <v>6.3500930731259047</v>
      </c>
      <c r="N730" s="10">
        <f t="shared" si="327"/>
        <v>17.20418640980624</v>
      </c>
      <c r="O730" s="10">
        <f t="shared" si="328"/>
        <v>-0.14810000000000001</v>
      </c>
      <c r="P730" s="10">
        <f t="shared" si="349"/>
        <v>13.084056417569032</v>
      </c>
      <c r="Q730" s="42">
        <f t="shared" si="350"/>
        <v>1.0413687257494693</v>
      </c>
      <c r="R730" s="4">
        <f t="shared" si="351"/>
        <v>100395.67129417747</v>
      </c>
      <c r="S730">
        <f t="shared" si="332"/>
        <v>1.0039567129417748E-4</v>
      </c>
      <c r="T730" s="41">
        <f t="shared" si="333"/>
        <v>6.722976950626128E-4</v>
      </c>
      <c r="U730" s="42">
        <f t="shared" si="352"/>
        <v>0.1792112930436715</v>
      </c>
      <c r="V730" s="42">
        <f t="shared" si="353"/>
        <v>0.97046904426200287</v>
      </c>
      <c r="W730" s="42">
        <f t="shared" si="354"/>
        <v>0.96213487980305012</v>
      </c>
      <c r="X730" s="42">
        <f t="shared" si="355"/>
        <v>8.3341644589527419E-3</v>
      </c>
      <c r="Y730" s="42">
        <f t="shared" si="329"/>
        <v>1.3621727922461082E-2</v>
      </c>
      <c r="Z730" s="10">
        <f t="shared" si="356"/>
        <v>20.261452660777685</v>
      </c>
      <c r="AA730">
        <f t="shared" si="334"/>
        <v>6348321.7408728749</v>
      </c>
      <c r="AB730" s="10">
        <f t="shared" si="335"/>
        <v>6.3483217408728745</v>
      </c>
      <c r="AC730" s="10">
        <f t="shared" si="336"/>
        <v>6.2473217408728745</v>
      </c>
      <c r="AD730" s="3">
        <f t="shared" si="337"/>
        <v>906.06551716792967</v>
      </c>
      <c r="AI730" s="94">
        <f t="shared" si="338"/>
        <v>0.96213487980305012</v>
      </c>
    </row>
    <row r="731" spans="2:35">
      <c r="B731" s="39">
        <f t="shared" si="339"/>
        <v>703</v>
      </c>
      <c r="C731" s="42">
        <f t="shared" si="340"/>
        <v>13.233932853715812</v>
      </c>
      <c r="D731" s="10">
        <f t="shared" si="341"/>
        <v>2.4660671462842103</v>
      </c>
      <c r="E731" s="40">
        <f t="shared" si="342"/>
        <v>41.467865707431578</v>
      </c>
      <c r="F731" s="40">
        <f t="shared" si="343"/>
        <v>46.4</v>
      </c>
      <c r="G731" s="3">
        <f t="shared" si="344"/>
        <v>292.66067146283712</v>
      </c>
      <c r="H731" s="3">
        <f t="shared" si="345"/>
        <v>134.69012151470801</v>
      </c>
      <c r="I731">
        <f t="shared" si="330"/>
        <v>1.3469012151470802E-4</v>
      </c>
      <c r="J731" s="4">
        <f t="shared" si="346"/>
        <v>1357.8543750690608</v>
      </c>
      <c r="K731" s="40">
        <f t="shared" si="347"/>
        <v>10.081321182272337</v>
      </c>
      <c r="L731" s="40">
        <f t="shared" si="331"/>
        <v>0</v>
      </c>
      <c r="M731" s="10">
        <f t="shared" si="348"/>
        <v>6.3483217408728745</v>
      </c>
      <c r="N731" s="10">
        <f t="shared" si="327"/>
        <v>17.20418640980624</v>
      </c>
      <c r="O731" s="10">
        <f t="shared" si="328"/>
        <v>-0.14810000000000001</v>
      </c>
      <c r="P731" s="10">
        <f t="shared" si="349"/>
        <v>13.084597031157669</v>
      </c>
      <c r="Q731" s="42">
        <f t="shared" si="350"/>
        <v>1.0428074357076844</v>
      </c>
      <c r="R731" s="4">
        <f t="shared" si="351"/>
        <v>99613.733289379903</v>
      </c>
      <c r="S731">
        <f t="shared" si="332"/>
        <v>9.9613733289379897E-5</v>
      </c>
      <c r="T731" s="41">
        <f t="shared" si="333"/>
        <v>6.7307963306741038E-4</v>
      </c>
      <c r="U731" s="42">
        <f t="shared" si="352"/>
        <v>0.17781549460820761</v>
      </c>
      <c r="V731" s="42">
        <f t="shared" si="353"/>
        <v>0.97017361108384836</v>
      </c>
      <c r="W731" s="42">
        <f t="shared" si="354"/>
        <v>0.9618621585418341</v>
      </c>
      <c r="X731" s="42">
        <f t="shared" si="355"/>
        <v>8.3114525420142638E-3</v>
      </c>
      <c r="Y731" s="42">
        <f t="shared" si="329"/>
        <v>1.363368569200051E-2</v>
      </c>
      <c r="Z731" s="10">
        <f t="shared" si="356"/>
        <v>20.255680044674694</v>
      </c>
      <c r="AA731">
        <f t="shared" si="334"/>
        <v>6346541.8393679969</v>
      </c>
      <c r="AB731" s="10">
        <f t="shared" si="335"/>
        <v>6.3465418393679967</v>
      </c>
      <c r="AC731" s="10">
        <f t="shared" si="336"/>
        <v>6.2455418393679967</v>
      </c>
      <c r="AD731" s="3">
        <f t="shared" si="337"/>
        <v>905.80737336736718</v>
      </c>
      <c r="AI731" s="94">
        <f t="shared" si="338"/>
        <v>0.9618621585418341</v>
      </c>
    </row>
    <row r="732" spans="2:35">
      <c r="B732" s="39">
        <f t="shared" si="339"/>
        <v>704</v>
      </c>
      <c r="C732" s="42">
        <f t="shared" si="340"/>
        <v>13.252757793763772</v>
      </c>
      <c r="D732" s="10">
        <f t="shared" si="341"/>
        <v>2.4472422062362504</v>
      </c>
      <c r="E732" s="40">
        <f t="shared" si="342"/>
        <v>41.505515587527498</v>
      </c>
      <c r="F732" s="40">
        <f t="shared" si="343"/>
        <v>46.4</v>
      </c>
      <c r="G732" s="3">
        <f t="shared" si="344"/>
        <v>292.47242206235751</v>
      </c>
      <c r="H732" s="3">
        <f t="shared" si="345"/>
        <v>134.69012151470801</v>
      </c>
      <c r="I732">
        <f t="shared" si="330"/>
        <v>1.3469012151470802E-4</v>
      </c>
      <c r="J732" s="4">
        <f t="shared" si="346"/>
        <v>1360.3079101244443</v>
      </c>
      <c r="K732" s="40">
        <f t="shared" si="347"/>
        <v>10.099537329290332</v>
      </c>
      <c r="L732" s="40">
        <f t="shared" si="331"/>
        <v>0</v>
      </c>
      <c r="M732" s="10">
        <f t="shared" si="348"/>
        <v>6.3465418393679967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17.20418640980624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-0.14810000000000001</v>
      </c>
      <c r="P732" s="10">
        <f t="shared" si="349"/>
        <v>13.085140434567286</v>
      </c>
      <c r="Q732" s="42">
        <f t="shared" si="350"/>
        <v>1.0442460859187459</v>
      </c>
      <c r="R732" s="4">
        <f t="shared" si="351"/>
        <v>98832.06697287393</v>
      </c>
      <c r="S732">
        <f t="shared" si="332"/>
        <v>9.8832066972873934E-5</v>
      </c>
      <c r="T732" s="41">
        <f t="shared" si="333"/>
        <v>6.738612993839163E-4</v>
      </c>
      <c r="U732" s="42">
        <f t="shared" si="352"/>
        <v>0.17642018114992861</v>
      </c>
      <c r="V732" s="42">
        <f t="shared" si="353"/>
        <v>0.96987679670202476</v>
      </c>
      <c r="W732" s="42">
        <f t="shared" si="354"/>
        <v>0.96158811792499299</v>
      </c>
      <c r="X732" s="42">
        <f t="shared" si="355"/>
        <v>8.288678777031766E-3</v>
      </c>
      <c r="Y732" s="42">
        <f t="shared" si="329"/>
        <v>1.3645610201472508E-2</v>
      </c>
      <c r="Z732" s="10">
        <f t="shared" si="356"/>
        <v>20.249879632423063</v>
      </c>
      <c r="AA732">
        <f t="shared" si="334"/>
        <v>6344753.3673283895</v>
      </c>
      <c r="AB732" s="10">
        <f t="shared" si="335"/>
        <v>6.3447533673283898</v>
      </c>
      <c r="AC732" s="10">
        <f t="shared" si="336"/>
        <v>6.2437533673283898</v>
      </c>
      <c r="AD732" s="3">
        <f t="shared" si="337"/>
        <v>905.54798655959235</v>
      </c>
      <c r="AI732" s="94">
        <f t="shared" si="338"/>
        <v>0.96158811792499299</v>
      </c>
    </row>
    <row r="733" spans="2:35">
      <c r="B733" s="39">
        <f t="shared" si="339"/>
        <v>705</v>
      </c>
      <c r="C733" s="42">
        <f t="shared" si="340"/>
        <v>13.271582733811732</v>
      </c>
      <c r="D733" s="10">
        <f t="shared" si="341"/>
        <v>2.4284172661882906</v>
      </c>
      <c r="E733" s="40">
        <f t="shared" si="342"/>
        <v>41.543165467623417</v>
      </c>
      <c r="F733" s="40">
        <f t="shared" si="343"/>
        <v>46.4</v>
      </c>
      <c r="G733" s="3">
        <f t="shared" si="344"/>
        <v>292.2841726618779</v>
      </c>
      <c r="H733" s="3">
        <f t="shared" si="345"/>
        <v>134.69012151470801</v>
      </c>
      <c r="I733">
        <f t="shared" si="330"/>
        <v>1.3469012151470802E-4</v>
      </c>
      <c r="J733" s="4">
        <f t="shared" si="346"/>
        <v>1362.7636718047816</v>
      </c>
      <c r="K733" s="40">
        <f t="shared" si="347"/>
        <v>10.117770007772762</v>
      </c>
      <c r="L733" s="40">
        <f t="shared" si="331"/>
        <v>0</v>
      </c>
      <c r="M733" s="10">
        <f t="shared" si="348"/>
        <v>6.3447533673283898</v>
      </c>
      <c r="N733" s="10">
        <f t="shared" si="357"/>
        <v>17.20418640980624</v>
      </c>
      <c r="O733" s="10">
        <f t="shared" si="358"/>
        <v>-0.14810000000000001</v>
      </c>
      <c r="P733" s="10">
        <f t="shared" si="349"/>
        <v>13.085686630821909</v>
      </c>
      <c r="Q733" s="42">
        <f t="shared" si="350"/>
        <v>1.0456846760805811</v>
      </c>
      <c r="R733" s="4">
        <f t="shared" si="351"/>
        <v>98050.673602141978</v>
      </c>
      <c r="S733">
        <f t="shared" si="332"/>
        <v>9.8050673602141972E-5</v>
      </c>
      <c r="T733" s="41">
        <f t="shared" si="333"/>
        <v>6.7464269275464828E-4</v>
      </c>
      <c r="U733" s="42">
        <f t="shared" si="352"/>
        <v>0.17502535491350354</v>
      </c>
      <c r="V733" s="42">
        <f t="shared" si="353"/>
        <v>0.96957860093083281</v>
      </c>
      <c r="W733" s="42">
        <f t="shared" si="354"/>
        <v>0.96131275775500946</v>
      </c>
      <c r="X733" s="42">
        <f t="shared" si="355"/>
        <v>8.2658431758233508E-3</v>
      </c>
      <c r="Y733" s="42">
        <f t="shared" si="329"/>
        <v>1.365750136214452E-2</v>
      </c>
      <c r="Z733" s="10">
        <f t="shared" si="356"/>
        <v>20.244051419840151</v>
      </c>
      <c r="AA733">
        <f t="shared" si="334"/>
        <v>6342956.3234643945</v>
      </c>
      <c r="AB733" s="10">
        <f t="shared" si="335"/>
        <v>6.3429563234643949</v>
      </c>
      <c r="AC733" s="10">
        <f t="shared" si="336"/>
        <v>6.2419563234643949</v>
      </c>
      <c r="AD733" s="3">
        <f t="shared" si="337"/>
        <v>905.2873565575627</v>
      </c>
      <c r="AI733" s="94">
        <f t="shared" si="338"/>
        <v>0.96131275775500946</v>
      </c>
    </row>
    <row r="734" spans="2:35">
      <c r="B734" s="39">
        <f t="shared" si="339"/>
        <v>706</v>
      </c>
      <c r="C734" s="42">
        <f t="shared" si="340"/>
        <v>13.290407673859692</v>
      </c>
      <c r="D734" s="10">
        <f t="shared" si="341"/>
        <v>2.4095923261403307</v>
      </c>
      <c r="E734" s="40">
        <f t="shared" si="342"/>
        <v>41.580815347719337</v>
      </c>
      <c r="F734" s="40">
        <f t="shared" si="343"/>
        <v>46.4</v>
      </c>
      <c r="G734" s="3">
        <f t="shared" si="344"/>
        <v>292.0959232613983</v>
      </c>
      <c r="H734" s="3">
        <f t="shared" si="345"/>
        <v>134.69012151470801</v>
      </c>
      <c r="I734">
        <f t="shared" si="330"/>
        <v>1.3469012151470802E-4</v>
      </c>
      <c r="J734" s="4">
        <f t="shared" si="346"/>
        <v>1365.2216601100727</v>
      </c>
      <c r="K734" s="40">
        <f t="shared" si="347"/>
        <v>10.13601921771963</v>
      </c>
      <c r="L734" s="40">
        <f t="shared" si="331"/>
        <v>0</v>
      </c>
      <c r="M734" s="10">
        <f t="shared" si="348"/>
        <v>6.3429563234643949</v>
      </c>
      <c r="N734" s="10">
        <f t="shared" si="357"/>
        <v>17.20418640980624</v>
      </c>
      <c r="O734" s="10">
        <f t="shared" si="358"/>
        <v>-0.14810000000000001</v>
      </c>
      <c r="P734" s="10">
        <f t="shared" si="349"/>
        <v>13.086235622963454</v>
      </c>
      <c r="Q734" s="42">
        <f t="shared" si="350"/>
        <v>1.0471232058908595</v>
      </c>
      <c r="R734" s="4">
        <f t="shared" si="351"/>
        <v>97269.554434666425</v>
      </c>
      <c r="S734">
        <f t="shared" si="332"/>
        <v>9.7269554434666424E-5</v>
      </c>
      <c r="T734" s="41">
        <f t="shared" si="333"/>
        <v>6.754238119221238E-4</v>
      </c>
      <c r="U734" s="42">
        <f t="shared" si="352"/>
        <v>0.1736310181436013</v>
      </c>
      <c r="V734" s="42">
        <f t="shared" si="353"/>
        <v>0.96927902358341445</v>
      </c>
      <c r="W734" s="42">
        <f t="shared" si="354"/>
        <v>0.96103607783332279</v>
      </c>
      <c r="X734" s="42">
        <f t="shared" si="355"/>
        <v>8.242945750091657E-3</v>
      </c>
      <c r="Y734" s="42">
        <f t="shared" ref="Y734:Y797" si="359">IF((X734*(Q734-Q733)+Y733)&lt;0,0,X734*(Q734-Q733)+Y733)</f>
        <v>1.3669359085330535E-2</v>
      </c>
      <c r="Z734" s="10">
        <f t="shared" si="356"/>
        <v>20.238195402720876</v>
      </c>
      <c r="AA734">
        <f t="shared" si="334"/>
        <v>6341150.7064794404</v>
      </c>
      <c r="AB734" s="10">
        <f t="shared" si="335"/>
        <v>6.3411507064794401</v>
      </c>
      <c r="AC734" s="10">
        <f t="shared" si="336"/>
        <v>6.2401507064794401</v>
      </c>
      <c r="AD734" s="3">
        <f t="shared" si="337"/>
        <v>905.02548317323283</v>
      </c>
      <c r="AI734" s="94">
        <f t="shared" si="338"/>
        <v>0.96103607783332279</v>
      </c>
    </row>
    <row r="735" spans="2:35">
      <c r="B735" s="39">
        <f t="shared" si="339"/>
        <v>707</v>
      </c>
      <c r="C735" s="42">
        <f t="shared" si="340"/>
        <v>13.309232613907652</v>
      </c>
      <c r="D735" s="10">
        <f t="shared" si="341"/>
        <v>2.3907673860923708</v>
      </c>
      <c r="E735" s="40">
        <f t="shared" si="342"/>
        <v>41.618465227815257</v>
      </c>
      <c r="F735" s="40">
        <f t="shared" si="343"/>
        <v>46.4</v>
      </c>
      <c r="G735" s="3">
        <f t="shared" si="344"/>
        <v>291.90767386091869</v>
      </c>
      <c r="H735" s="3">
        <f t="shared" si="345"/>
        <v>134.69012151470801</v>
      </c>
      <c r="I735">
        <f t="shared" si="330"/>
        <v>1.3469012151470802E-4</v>
      </c>
      <c r="J735" s="4">
        <f t="shared" si="346"/>
        <v>1367.6818750403174</v>
      </c>
      <c r="K735" s="40">
        <f t="shared" si="347"/>
        <v>10.154284959130935</v>
      </c>
      <c r="L735" s="40">
        <f t="shared" si="331"/>
        <v>0</v>
      </c>
      <c r="M735" s="10">
        <f t="shared" si="348"/>
        <v>6.3411507064794401</v>
      </c>
      <c r="N735" s="10">
        <f t="shared" si="357"/>
        <v>17.20418640980624</v>
      </c>
      <c r="O735" s="10">
        <f t="shared" si="358"/>
        <v>-0.14810000000000001</v>
      </c>
      <c r="P735" s="10">
        <f t="shared" si="349"/>
        <v>13.086787414051845</v>
      </c>
      <c r="Q735" s="42">
        <f t="shared" si="350"/>
        <v>1.0485616750469908</v>
      </c>
      <c r="R735" s="4">
        <f t="shared" si="351"/>
        <v>96488.710727929836</v>
      </c>
      <c r="S735">
        <f t="shared" si="332"/>
        <v>9.6488710727929839E-5</v>
      </c>
      <c r="T735" s="41">
        <f t="shared" si="333"/>
        <v>6.7620465562886036E-4</v>
      </c>
      <c r="U735" s="42">
        <f t="shared" si="352"/>
        <v>0.17223717308489117</v>
      </c>
      <c r="V735" s="42">
        <f t="shared" si="353"/>
        <v>0.9689780644715269</v>
      </c>
      <c r="W735" s="42">
        <f t="shared" si="354"/>
        <v>0.96075807796030743</v>
      </c>
      <c r="X735" s="42">
        <f t="shared" si="355"/>
        <v>8.2199865112194681E-3</v>
      </c>
      <c r="Y735" s="42">
        <f t="shared" si="359"/>
        <v>1.3681183282390741E-2</v>
      </c>
      <c r="Z735" s="10">
        <f t="shared" si="356"/>
        <v>20.23231157683681</v>
      </c>
      <c r="AA735">
        <f t="shared" si="334"/>
        <v>6339336.5150697492</v>
      </c>
      <c r="AB735" s="10">
        <f t="shared" si="335"/>
        <v>6.3393365150697489</v>
      </c>
      <c r="AC735" s="10">
        <f t="shared" si="336"/>
        <v>6.238336515069749</v>
      </c>
      <c r="AD735" s="3">
        <f t="shared" si="337"/>
        <v>904.76236621751252</v>
      </c>
      <c r="AI735" s="94">
        <f t="shared" si="338"/>
        <v>0.96075807796030743</v>
      </c>
    </row>
    <row r="736" spans="2:35">
      <c r="B736" s="39">
        <f t="shared" si="339"/>
        <v>708</v>
      </c>
      <c r="C736" s="42">
        <f t="shared" si="340"/>
        <v>13.328057553955611</v>
      </c>
      <c r="D736" s="10">
        <f t="shared" si="341"/>
        <v>2.371942446044411</v>
      </c>
      <c r="E736" s="40">
        <f t="shared" si="342"/>
        <v>41.656115107911177</v>
      </c>
      <c r="F736" s="40">
        <f t="shared" si="343"/>
        <v>46.4</v>
      </c>
      <c r="G736" s="3">
        <f t="shared" si="344"/>
        <v>291.71942446043909</v>
      </c>
      <c r="H736" s="3">
        <f t="shared" si="345"/>
        <v>134.69012151470801</v>
      </c>
      <c r="I736">
        <f t="shared" si="330"/>
        <v>1.3469012151470802E-4</v>
      </c>
      <c r="J736" s="4">
        <f t="shared" si="346"/>
        <v>1370.1443165955161</v>
      </c>
      <c r="K736" s="40">
        <f t="shared" si="347"/>
        <v>10.172567232006676</v>
      </c>
      <c r="L736" s="40">
        <f t="shared" si="331"/>
        <v>0</v>
      </c>
      <c r="M736" s="10">
        <f t="shared" si="348"/>
        <v>6.3393365150697489</v>
      </c>
      <c r="N736" s="10">
        <f t="shared" si="357"/>
        <v>17.20418640980624</v>
      </c>
      <c r="O736" s="10">
        <f t="shared" si="358"/>
        <v>-0.14810000000000001</v>
      </c>
      <c r="P736" s="10">
        <f t="shared" si="349"/>
        <v>13.087342007165145</v>
      </c>
      <c r="Q736" s="42">
        <f t="shared" si="350"/>
        <v>1.0500000832461236</v>
      </c>
      <c r="R736" s="4">
        <f t="shared" si="351"/>
        <v>95708.143739414547</v>
      </c>
      <c r="S736">
        <f t="shared" si="332"/>
        <v>9.5708143739414549E-5</v>
      </c>
      <c r="T736" s="41">
        <f t="shared" si="333"/>
        <v>6.7698522261737566E-4</v>
      </c>
      <c r="U736" s="42">
        <f t="shared" si="352"/>
        <v>0.17084382198204193</v>
      </c>
      <c r="V736" s="42">
        <f t="shared" si="353"/>
        <v>0.96867572340682617</v>
      </c>
      <c r="W736" s="42">
        <f t="shared" si="354"/>
        <v>0.96047875793522908</v>
      </c>
      <c r="X736" s="42">
        <f t="shared" si="355"/>
        <v>8.1969654715970952E-3</v>
      </c>
      <c r="Y736" s="42">
        <f t="shared" si="359"/>
        <v>1.3692973864733095E-2</v>
      </c>
      <c r="Z736" s="10">
        <f t="shared" si="356"/>
        <v>20.226399937938094</v>
      </c>
      <c r="AA736">
        <f t="shared" si="334"/>
        <v>6337513.7479249416</v>
      </c>
      <c r="AB736" s="10">
        <f t="shared" si="335"/>
        <v>6.3375137479249419</v>
      </c>
      <c r="AC736" s="10">
        <f t="shared" si="336"/>
        <v>6.236513747924942</v>
      </c>
      <c r="AD736" s="3">
        <f t="shared" si="337"/>
        <v>904.49800550035411</v>
      </c>
      <c r="AI736" s="94">
        <f t="shared" si="338"/>
        <v>0.96047875793522908</v>
      </c>
    </row>
    <row r="737" spans="2:35">
      <c r="B737" s="39">
        <f t="shared" si="339"/>
        <v>709</v>
      </c>
      <c r="C737" s="42">
        <f t="shared" si="340"/>
        <v>13.346882494003571</v>
      </c>
      <c r="D737" s="10">
        <f t="shared" si="341"/>
        <v>2.3531175059964511</v>
      </c>
      <c r="E737" s="40">
        <f t="shared" si="342"/>
        <v>41.693764988007096</v>
      </c>
      <c r="F737" s="40">
        <f t="shared" si="343"/>
        <v>46.4</v>
      </c>
      <c r="G737" s="3">
        <f t="shared" si="344"/>
        <v>291.53117505995948</v>
      </c>
      <c r="H737" s="3">
        <f t="shared" si="345"/>
        <v>134.69012151470801</v>
      </c>
      <c r="I737">
        <f t="shared" si="330"/>
        <v>1.3469012151470802E-4</v>
      </c>
      <c r="J737" s="4">
        <f t="shared" si="346"/>
        <v>1372.6089847756687</v>
      </c>
      <c r="K737" s="40">
        <f t="shared" si="347"/>
        <v>10.190866036346854</v>
      </c>
      <c r="L737" s="40">
        <f t="shared" si="331"/>
        <v>0</v>
      </c>
      <c r="M737" s="10">
        <f t="shared" si="348"/>
        <v>6.3375137479249419</v>
      </c>
      <c r="N737" s="10">
        <f t="shared" si="357"/>
        <v>17.20418640980624</v>
      </c>
      <c r="O737" s="10">
        <f t="shared" si="358"/>
        <v>-0.14810000000000001</v>
      </c>
      <c r="P737" s="10">
        <f t="shared" si="349"/>
        <v>13.087899405399412</v>
      </c>
      <c r="Q737" s="42">
        <f t="shared" si="350"/>
        <v>1.0514384301851438</v>
      </c>
      <c r="R737" s="4">
        <f t="shared" si="351"/>
        <v>94927.854726603022</v>
      </c>
      <c r="S737">
        <f t="shared" si="332"/>
        <v>9.492785472660302E-5</v>
      </c>
      <c r="T737" s="41">
        <f t="shared" si="333"/>
        <v>6.777655116301872E-4</v>
      </c>
      <c r="U737" s="42">
        <f t="shared" si="352"/>
        <v>0.16945096707972274</v>
      </c>
      <c r="V737" s="42">
        <f t="shared" si="353"/>
        <v>0.96837200019904279</v>
      </c>
      <c r="W737" s="42">
        <f t="shared" si="354"/>
        <v>0.96019811755633622</v>
      </c>
      <c r="X737" s="42">
        <f t="shared" si="355"/>
        <v>8.1738826427065758E-3</v>
      </c>
      <c r="Y737" s="42">
        <f t="shared" si="359"/>
        <v>1.3704730743812142E-2</v>
      </c>
      <c r="Z737" s="10">
        <f t="shared" si="356"/>
        <v>20.220460481751285</v>
      </c>
      <c r="AA737">
        <f t="shared" si="334"/>
        <v>6335682.4037273638</v>
      </c>
      <c r="AB737" s="10">
        <f t="shared" si="335"/>
        <v>6.3356824037273638</v>
      </c>
      <c r="AC737" s="10">
        <f t="shared" si="336"/>
        <v>6.2346824037273638</v>
      </c>
      <c r="AD737" s="3">
        <f t="shared" si="337"/>
        <v>904.23240083065468</v>
      </c>
      <c r="AI737" s="94">
        <f t="shared" si="338"/>
        <v>0.96019811755633622</v>
      </c>
    </row>
    <row r="738" spans="2:35">
      <c r="B738" s="39">
        <f t="shared" si="339"/>
        <v>710</v>
      </c>
      <c r="C738" s="42">
        <f t="shared" si="340"/>
        <v>13.365707434051531</v>
      </c>
      <c r="D738" s="10">
        <f t="shared" si="341"/>
        <v>2.3342925659484912</v>
      </c>
      <c r="E738" s="40">
        <f t="shared" si="342"/>
        <v>41.731414868103016</v>
      </c>
      <c r="F738" s="40">
        <f t="shared" si="343"/>
        <v>46.4</v>
      </c>
      <c r="G738" s="3">
        <f t="shared" si="344"/>
        <v>291.34292565947987</v>
      </c>
      <c r="H738" s="3">
        <f t="shared" si="345"/>
        <v>134.69012151470801</v>
      </c>
      <c r="I738">
        <f t="shared" si="330"/>
        <v>1.3469012151470802E-4</v>
      </c>
      <c r="J738" s="4">
        <f t="shared" si="346"/>
        <v>1375.0758795807751</v>
      </c>
      <c r="K738" s="40">
        <f t="shared" si="347"/>
        <v>10.209181372151471</v>
      </c>
      <c r="L738" s="40">
        <f t="shared" si="331"/>
        <v>0</v>
      </c>
      <c r="M738" s="10">
        <f t="shared" si="348"/>
        <v>6.3356824037273638</v>
      </c>
      <c r="N738" s="10">
        <f t="shared" si="357"/>
        <v>17.20418640980624</v>
      </c>
      <c r="O738" s="10">
        <f t="shared" si="358"/>
        <v>-0.14810000000000001</v>
      </c>
      <c r="P738" s="10">
        <f t="shared" si="349"/>
        <v>13.088459611868977</v>
      </c>
      <c r="Q738" s="42">
        <f t="shared" si="350"/>
        <v>1.0528767155606733</v>
      </c>
      <c r="R738" s="4">
        <f t="shared" si="351"/>
        <v>94147.844946977668</v>
      </c>
      <c r="S738">
        <f t="shared" si="332"/>
        <v>9.4147844946977665E-5</v>
      </c>
      <c r="T738" s="41">
        <f t="shared" si="333"/>
        <v>6.7854552140981259E-4</v>
      </c>
      <c r="U738" s="42">
        <f t="shared" si="352"/>
        <v>0.16805861062260249</v>
      </c>
      <c r="V738" s="42">
        <f t="shared" si="353"/>
        <v>0.96806689465758478</v>
      </c>
      <c r="W738" s="42">
        <f t="shared" si="354"/>
        <v>0.95991615662075802</v>
      </c>
      <c r="X738" s="42">
        <f t="shared" si="355"/>
        <v>8.1507380368267546E-3</v>
      </c>
      <c r="Y738" s="42">
        <f t="shared" si="359"/>
        <v>1.3716453831130283E-2</v>
      </c>
      <c r="Z738" s="10">
        <f t="shared" si="356"/>
        <v>20.214493203980826</v>
      </c>
      <c r="AA738">
        <f t="shared" si="334"/>
        <v>6333842.4811525438</v>
      </c>
      <c r="AB738" s="10">
        <f t="shared" si="335"/>
        <v>6.3338424811525442</v>
      </c>
      <c r="AC738" s="10">
        <f t="shared" si="336"/>
        <v>6.2328424811525442</v>
      </c>
      <c r="AD738" s="3">
        <f t="shared" si="337"/>
        <v>903.96555201632248</v>
      </c>
      <c r="AI738" s="94">
        <f t="shared" si="338"/>
        <v>0.95991615662075802</v>
      </c>
    </row>
    <row r="739" spans="2:35">
      <c r="B739" s="39">
        <f t="shared" si="339"/>
        <v>711</v>
      </c>
      <c r="C739" s="42">
        <f t="shared" si="340"/>
        <v>13.384532374099491</v>
      </c>
      <c r="D739" s="10">
        <f t="shared" si="341"/>
        <v>2.3154676259005313</v>
      </c>
      <c r="E739" s="40">
        <f t="shared" si="342"/>
        <v>41.769064748198936</v>
      </c>
      <c r="F739" s="40">
        <f t="shared" si="343"/>
        <v>46.4</v>
      </c>
      <c r="G739" s="3">
        <f t="shared" si="344"/>
        <v>291.15467625900027</v>
      </c>
      <c r="H739" s="3">
        <f t="shared" si="345"/>
        <v>134.69012151470801</v>
      </c>
      <c r="I739">
        <f t="shared" si="330"/>
        <v>1.3469012151470802E-4</v>
      </c>
      <c r="J739" s="4">
        <f t="shared" si="346"/>
        <v>1377.545001010835</v>
      </c>
      <c r="K739" s="40">
        <f t="shared" si="347"/>
        <v>10.227513239420521</v>
      </c>
      <c r="L739" s="40">
        <f t="shared" si="331"/>
        <v>0</v>
      </c>
      <c r="M739" s="10">
        <f t="shared" si="348"/>
        <v>6.3338424811525442</v>
      </c>
      <c r="N739" s="10">
        <f t="shared" si="357"/>
        <v>17.20418640980624</v>
      </c>
      <c r="O739" s="10">
        <f t="shared" si="358"/>
        <v>-0.14810000000000001</v>
      </c>
      <c r="P739" s="10">
        <f t="shared" si="349"/>
        <v>13.089022629706356</v>
      </c>
      <c r="Q739" s="42">
        <f t="shared" si="350"/>
        <v>1.0543149390690685</v>
      </c>
      <c r="R739" s="4">
        <f t="shared" si="351"/>
        <v>93368.115658021008</v>
      </c>
      <c r="S739">
        <f t="shared" si="332"/>
        <v>9.3368115658021007E-5</v>
      </c>
      <c r="T739" s="41">
        <f t="shared" si="333"/>
        <v>6.7932525069876919E-4</v>
      </c>
      <c r="U739" s="42">
        <f t="shared" si="352"/>
        <v>0.16666675485535043</v>
      </c>
      <c r="V739" s="42">
        <f t="shared" si="353"/>
        <v>0.96776040659017626</v>
      </c>
      <c r="W739" s="42">
        <f t="shared" si="354"/>
        <v>0.95963287492457339</v>
      </c>
      <c r="X739" s="42">
        <f t="shared" si="355"/>
        <v>8.1275316656028718E-3</v>
      </c>
      <c r="Y739" s="42">
        <f t="shared" si="359"/>
        <v>1.3728143038236979E-2</v>
      </c>
      <c r="Z739" s="10">
        <f t="shared" si="356"/>
        <v>20.20849810030748</v>
      </c>
      <c r="AA739">
        <f t="shared" si="334"/>
        <v>6331993.9788687071</v>
      </c>
      <c r="AB739" s="10">
        <f t="shared" si="335"/>
        <v>6.3319939788687067</v>
      </c>
      <c r="AC739" s="10">
        <f t="shared" si="336"/>
        <v>6.2309939788687068</v>
      </c>
      <c r="AD739" s="3">
        <f t="shared" si="337"/>
        <v>903.69745886420696</v>
      </c>
      <c r="AI739" s="94">
        <f t="shared" si="338"/>
        <v>0.95963287492457339</v>
      </c>
    </row>
    <row r="740" spans="2:35">
      <c r="B740" s="39">
        <f t="shared" si="339"/>
        <v>712</v>
      </c>
      <c r="C740" s="42">
        <f t="shared" si="340"/>
        <v>13.403357314147451</v>
      </c>
      <c r="D740" s="10">
        <f t="shared" si="341"/>
        <v>2.2966426858525715</v>
      </c>
      <c r="E740" s="40">
        <f t="shared" si="342"/>
        <v>41.806714628294856</v>
      </c>
      <c r="F740" s="40">
        <f t="shared" si="343"/>
        <v>46.4</v>
      </c>
      <c r="G740" s="3">
        <f t="shared" si="344"/>
        <v>290.96642685852066</v>
      </c>
      <c r="H740" s="3">
        <f t="shared" si="345"/>
        <v>134.69012151470801</v>
      </c>
      <c r="I740">
        <f t="shared" si="330"/>
        <v>1.3469012151470802E-4</v>
      </c>
      <c r="J740" s="4">
        <f t="shared" si="346"/>
        <v>1380.016349065849</v>
      </c>
      <c r="K740" s="40">
        <f t="shared" si="347"/>
        <v>10.245861638154011</v>
      </c>
      <c r="L740" s="40">
        <f t="shared" si="331"/>
        <v>0</v>
      </c>
      <c r="M740" s="10">
        <f t="shared" si="348"/>
        <v>6.3319939788687067</v>
      </c>
      <c r="N740" s="10">
        <f t="shared" si="357"/>
        <v>17.20418640980624</v>
      </c>
      <c r="O740" s="10">
        <f t="shared" si="358"/>
        <v>-0.14810000000000001</v>
      </c>
      <c r="P740" s="10">
        <f t="shared" si="349"/>
        <v>13.08958846206243</v>
      </c>
      <c r="Q740" s="42">
        <f t="shared" si="350"/>
        <v>1.0557531004064185</v>
      </c>
      <c r="R740" s="4">
        <f t="shared" si="351"/>
        <v>92588.668117215377</v>
      </c>
      <c r="S740">
        <f t="shared" si="332"/>
        <v>9.2588668117215376E-5</v>
      </c>
      <c r="T740" s="41">
        <f t="shared" si="333"/>
        <v>6.8010469823957483E-4</v>
      </c>
      <c r="U740" s="42">
        <f t="shared" si="352"/>
        <v>0.1652754020226353</v>
      </c>
      <c r="V740" s="42">
        <f t="shared" si="353"/>
        <v>0.96745253580443569</v>
      </c>
      <c r="W740" s="42">
        <f t="shared" si="354"/>
        <v>0.95934827226273689</v>
      </c>
      <c r="X740" s="42">
        <f t="shared" si="355"/>
        <v>8.1042635416987974E-3</v>
      </c>
      <c r="Y740" s="42">
        <f t="shared" si="359"/>
        <v>1.3739798276730346E-2</v>
      </c>
      <c r="Z740" s="10">
        <f t="shared" si="356"/>
        <v>20.202475166390251</v>
      </c>
      <c r="AA740">
        <f t="shared" si="334"/>
        <v>6330136.8955373736</v>
      </c>
      <c r="AB740" s="10">
        <f t="shared" si="335"/>
        <v>6.3301368955373736</v>
      </c>
      <c r="AC740" s="10">
        <f t="shared" si="336"/>
        <v>6.2291368955373736</v>
      </c>
      <c r="AD740" s="3">
        <f t="shared" si="337"/>
        <v>903.42812118018469</v>
      </c>
      <c r="AI740" s="94">
        <f t="shared" si="338"/>
        <v>0.95934827226273689</v>
      </c>
    </row>
    <row r="741" spans="2:35">
      <c r="B741" s="39">
        <f t="shared" si="339"/>
        <v>713</v>
      </c>
      <c r="C741" s="42">
        <f t="shared" si="340"/>
        <v>13.422182254195411</v>
      </c>
      <c r="D741" s="10">
        <f t="shared" si="341"/>
        <v>2.2778177458046116</v>
      </c>
      <c r="E741" s="40">
        <f t="shared" si="342"/>
        <v>41.844364508390775</v>
      </c>
      <c r="F741" s="40">
        <f t="shared" si="343"/>
        <v>46.4</v>
      </c>
      <c r="G741" s="3">
        <f t="shared" si="344"/>
        <v>290.77817745804106</v>
      </c>
      <c r="H741" s="3">
        <f t="shared" si="345"/>
        <v>134.69012151470801</v>
      </c>
      <c r="I741">
        <f t="shared" si="330"/>
        <v>1.3469012151470802E-4</v>
      </c>
      <c r="J741" s="4">
        <f t="shared" si="346"/>
        <v>1382.4899237458167</v>
      </c>
      <c r="K741" s="40">
        <f t="shared" si="347"/>
        <v>10.264226568351935</v>
      </c>
      <c r="L741" s="40">
        <f t="shared" si="331"/>
        <v>0</v>
      </c>
      <c r="M741" s="10">
        <f t="shared" si="348"/>
        <v>6.3301368955373736</v>
      </c>
      <c r="N741" s="10">
        <f t="shared" si="357"/>
        <v>17.20418640980624</v>
      </c>
      <c r="O741" s="10">
        <f t="shared" si="358"/>
        <v>-0.14810000000000001</v>
      </c>
      <c r="P741" s="10">
        <f t="shared" si="349"/>
        <v>13.090157112106347</v>
      </c>
      <c r="Q741" s="42">
        <f t="shared" si="350"/>
        <v>1.0571911992685437</v>
      </c>
      <c r="R741" s="4">
        <f t="shared" si="351"/>
        <v>91809.503582043297</v>
      </c>
      <c r="S741">
        <f t="shared" si="332"/>
        <v>9.1809503582043295E-5</v>
      </c>
      <c r="T741" s="41">
        <f t="shared" si="333"/>
        <v>6.8088386277474701E-4</v>
      </c>
      <c r="U741" s="42">
        <f t="shared" si="352"/>
        <v>0.16388455436912638</v>
      </c>
      <c r="V741" s="42">
        <f t="shared" si="353"/>
        <v>0.96714328210616773</v>
      </c>
      <c r="W741" s="42">
        <f t="shared" si="354"/>
        <v>0.95906234842917126</v>
      </c>
      <c r="X741" s="42">
        <f t="shared" si="355"/>
        <v>8.0809336769964712E-3</v>
      </c>
      <c r="Y741" s="42">
        <f t="shared" si="359"/>
        <v>1.3751419458256144E-2</v>
      </c>
      <c r="Z741" s="10">
        <f t="shared" si="356"/>
        <v>20.196424397864529</v>
      </c>
      <c r="AA741">
        <f t="shared" si="334"/>
        <v>6328271.2298127785</v>
      </c>
      <c r="AB741" s="10">
        <f t="shared" si="335"/>
        <v>6.3282712298127786</v>
      </c>
      <c r="AC741" s="10">
        <f t="shared" si="336"/>
        <v>6.2272712298127786</v>
      </c>
      <c r="AD741" s="3">
        <f t="shared" si="337"/>
        <v>903.15753876907593</v>
      </c>
      <c r="AI741" s="94">
        <f t="shared" si="338"/>
        <v>0.95906234842917126</v>
      </c>
    </row>
    <row r="742" spans="2:35">
      <c r="B742" s="39">
        <f t="shared" si="339"/>
        <v>714</v>
      </c>
      <c r="C742" s="42">
        <f t="shared" si="340"/>
        <v>13.441007194243371</v>
      </c>
      <c r="D742" s="10">
        <f t="shared" si="341"/>
        <v>2.2589928057566517</v>
      </c>
      <c r="E742" s="40">
        <f t="shared" si="342"/>
        <v>41.882014388486695</v>
      </c>
      <c r="F742" s="40">
        <f t="shared" si="343"/>
        <v>46.4</v>
      </c>
      <c r="G742" s="3">
        <f t="shared" si="344"/>
        <v>290.58992805756145</v>
      </c>
      <c r="H742" s="3">
        <f t="shared" si="345"/>
        <v>134.69012151470801</v>
      </c>
      <c r="I742">
        <f t="shared" si="330"/>
        <v>1.3469012151470802E-4</v>
      </c>
      <c r="J742" s="4">
        <f t="shared" si="346"/>
        <v>1384.9657250507382</v>
      </c>
      <c r="K742" s="40">
        <f t="shared" si="347"/>
        <v>10.282608030014298</v>
      </c>
      <c r="L742" s="40">
        <f t="shared" si="331"/>
        <v>0</v>
      </c>
      <c r="M742" s="10">
        <f t="shared" si="348"/>
        <v>6.3282712298127786</v>
      </c>
      <c r="N742" s="10">
        <f t="shared" si="357"/>
        <v>17.20418640980624</v>
      </c>
      <c r="O742" s="10">
        <f t="shared" si="358"/>
        <v>-0.14810000000000001</v>
      </c>
      <c r="P742" s="10">
        <f t="shared" si="349"/>
        <v>13.090728583025729</v>
      </c>
      <c r="Q742" s="42">
        <f t="shared" si="350"/>
        <v>1.0586292353509943</v>
      </c>
      <c r="R742" s="4">
        <f t="shared" si="351"/>
        <v>91030.623309987132</v>
      </c>
      <c r="S742">
        <f t="shared" si="332"/>
        <v>9.1030623309987135E-5</v>
      </c>
      <c r="T742" s="41">
        <f t="shared" si="333"/>
        <v>6.816627430468031E-4</v>
      </c>
      <c r="U742" s="42">
        <f t="shared" si="352"/>
        <v>0.16249421413949255</v>
      </c>
      <c r="V742" s="42">
        <f t="shared" si="353"/>
        <v>0.96683264530085877</v>
      </c>
      <c r="W742" s="42">
        <f t="shared" si="354"/>
        <v>0.95877510321667714</v>
      </c>
      <c r="X742" s="42">
        <f t="shared" si="355"/>
        <v>8.0575420841816348E-3</v>
      </c>
      <c r="Y742" s="42">
        <f t="shared" si="359"/>
        <v>1.3763006494509062E-2</v>
      </c>
      <c r="Z742" s="10">
        <f t="shared" si="356"/>
        <v>20.190345790343557</v>
      </c>
      <c r="AA742">
        <f t="shared" si="334"/>
        <v>6326396.9803423285</v>
      </c>
      <c r="AB742" s="10">
        <f t="shared" si="335"/>
        <v>6.3263969803423281</v>
      </c>
      <c r="AC742" s="10">
        <f t="shared" si="336"/>
        <v>6.2253969803423281</v>
      </c>
      <c r="AD742" s="3">
        <f t="shared" si="337"/>
        <v>902.8857114347104</v>
      </c>
      <c r="AI742" s="94">
        <f t="shared" si="338"/>
        <v>0.95877510321667714</v>
      </c>
    </row>
    <row r="743" spans="2:35">
      <c r="B743" s="39">
        <f t="shared" si="339"/>
        <v>715</v>
      </c>
      <c r="C743" s="42">
        <f t="shared" si="340"/>
        <v>13.459832134291331</v>
      </c>
      <c r="D743" s="10">
        <f t="shared" si="341"/>
        <v>2.2401678657086919</v>
      </c>
      <c r="E743" s="40">
        <f t="shared" si="342"/>
        <v>41.919664268582615</v>
      </c>
      <c r="F743" s="40">
        <f t="shared" si="343"/>
        <v>46.4</v>
      </c>
      <c r="G743" s="3">
        <f t="shared" si="344"/>
        <v>290.40167865708185</v>
      </c>
      <c r="H743" s="3">
        <f t="shared" si="345"/>
        <v>134.69012151470801</v>
      </c>
      <c r="I743">
        <f t="shared" ref="I743:I806" si="360">H743/1000^2</f>
        <v>1.3469012151470802E-4</v>
      </c>
      <c r="J743" s="4">
        <f t="shared" si="346"/>
        <v>1387.4437529806135</v>
      </c>
      <c r="K743" s="40">
        <f t="shared" si="347"/>
        <v>10.301006023141097</v>
      </c>
      <c r="L743" s="40">
        <f t="shared" ref="L743:L806" si="361">IF((gstar-K743)&lt;0,0,gstar-K743)</f>
        <v>0</v>
      </c>
      <c r="M743" s="10">
        <f t="shared" si="348"/>
        <v>6.3263969803423281</v>
      </c>
      <c r="N743" s="10">
        <f t="shared" si="357"/>
        <v>17.20418640980624</v>
      </c>
      <c r="O743" s="10">
        <f t="shared" si="358"/>
        <v>-0.14810000000000001</v>
      </c>
      <c r="P743" s="10">
        <f t="shared" si="349"/>
        <v>13.091302878026605</v>
      </c>
      <c r="Q743" s="42">
        <f t="shared" si="350"/>
        <v>1.0600672083490492</v>
      </c>
      <c r="R743" s="4">
        <f t="shared" si="351"/>
        <v>90252.028558529404</v>
      </c>
      <c r="S743">
        <f t="shared" ref="S743:S806" si="362">R743/1000^3</f>
        <v>9.0252028558529405E-5</v>
      </c>
      <c r="T743" s="41">
        <f t="shared" ref="T743:T806" si="363">(vc/1000^3-S743)</f>
        <v>6.8244133779826082E-4</v>
      </c>
      <c r="U743" s="42">
        <f t="shared" si="352"/>
        <v>0.16110438357840293</v>
      </c>
      <c r="V743" s="42">
        <f t="shared" si="353"/>
        <v>0.96652062519225457</v>
      </c>
      <c r="W743" s="42">
        <f t="shared" si="354"/>
        <v>0.95848653641700376</v>
      </c>
      <c r="X743" s="42">
        <f t="shared" si="355"/>
        <v>8.0340887752508028E-3</v>
      </c>
      <c r="Y743" s="42">
        <f t="shared" si="359"/>
        <v>1.3774559297231849E-2</v>
      </c>
      <c r="Z743" s="10">
        <f t="shared" si="356"/>
        <v>20.184239339416745</v>
      </c>
      <c r="AA743">
        <f t="shared" ref="AA743:AA806" si="364">Z743*rat*to+patm*1000000</f>
        <v>6324514.1457660841</v>
      </c>
      <c r="AB743" s="10">
        <f t="shared" ref="AB743:AB806" si="365">AA743/1000000</f>
        <v>6.3245141457660843</v>
      </c>
      <c r="AC743" s="10">
        <f t="shared" ref="AC743:AC806" si="366">AB743-patm</f>
        <v>6.2235141457660843</v>
      </c>
      <c r="AD743" s="3">
        <f t="shared" ref="AD743:AD806" si="367">AC743*1000000/6895</f>
        <v>902.6126389798527</v>
      </c>
      <c r="AI743" s="94">
        <f t="shared" ref="AI743:AI806" si="368">($M743-patm)*1000000*$I743/SQRT(rat*to)*SQRT(k)*(2/(k+1))^((k+1)/2/(k-1))</f>
        <v>0.95848653641700376</v>
      </c>
    </row>
    <row r="744" spans="2:35">
      <c r="B744" s="39">
        <f t="shared" ref="B744:B807" si="369">1+B743</f>
        <v>716</v>
      </c>
      <c r="C744" s="42">
        <f t="shared" ref="C744:C807" si="370">xincp+C743</f>
        <v>13.47865707433929</v>
      </c>
      <c r="D744" s="10">
        <f t="shared" ref="D744:D807" si="371">(F744-E744)/2</f>
        <v>2.221342925660732</v>
      </c>
      <c r="E744" s="40">
        <f t="shared" ref="E744:E807" si="372">E743+ci*2*xincp</f>
        <v>41.957314148678535</v>
      </c>
      <c r="F744" s="40">
        <f t="shared" ref="F744:F807" si="373">F743-osi*2*xincp</f>
        <v>46.4</v>
      </c>
      <c r="G744" s="3">
        <f t="shared" ref="G744:G807" si="374">G743-ei*n*2*xincp</f>
        <v>290.21342925660224</v>
      </c>
      <c r="H744" s="3">
        <f t="shared" ref="H744:H807" si="375">PI()/4*(dto+erate*(two-D744)/two)^2</f>
        <v>134.69012151470801</v>
      </c>
      <c r="I744">
        <f t="shared" si="360"/>
        <v>1.3469012151470802E-4</v>
      </c>
      <c r="J744" s="4">
        <f t="shared" ref="J744:J807" si="376">PI()/4*dc^2-PI()/4*(F744^2-E744^2)</f>
        <v>1389.9240075354426</v>
      </c>
      <c r="K744" s="40">
        <f t="shared" ref="K744:K807" si="377">J744/H744</f>
        <v>10.319420547732333</v>
      </c>
      <c r="L744" s="40">
        <f t="shared" si="361"/>
        <v>0</v>
      </c>
      <c r="M744" s="10">
        <f t="shared" ref="M744:M807" si="378">AB743</f>
        <v>6.3245141457660843</v>
      </c>
      <c r="N744" s="10">
        <f t="shared" si="357"/>
        <v>17.20418640980624</v>
      </c>
      <c r="O744" s="10">
        <f t="shared" si="358"/>
        <v>-0.14810000000000001</v>
      </c>
      <c r="P744" s="10">
        <f t="shared" ref="P744:P807" si="379">(1+kv*L744)*N744*M744^O744</f>
        <v>13.091880000333607</v>
      </c>
      <c r="Q744" s="42">
        <f t="shared" ref="Q744:Q807" si="380">xincp/P744+Q743</f>
        <v>1.0615051179577135</v>
      </c>
      <c r="R744" s="4">
        <f t="shared" ref="R744:R807" si="381">PI()/4*(F744^2-E744^2)*G744</f>
        <v>89473.720585152492</v>
      </c>
      <c r="S744">
        <f t="shared" si="362"/>
        <v>8.9473720585152489E-5</v>
      </c>
      <c r="T744" s="41">
        <f t="shared" si="363"/>
        <v>6.8321964577163776E-4</v>
      </c>
      <c r="U744" s="42">
        <f t="shared" ref="U744:U807" si="382">rhopgrain*R744/1000^2</f>
        <v>0.15971506493052645</v>
      </c>
      <c r="V744" s="42">
        <f t="shared" ref="V744:V807" si="383">(U743-U744)/(Q744-Q743)</f>
        <v>0.96620722158400318</v>
      </c>
      <c r="W744" s="42">
        <f t="shared" ref="W744:W807" si="384">IF(V744&lt;AI744,IF(AB743&gt;pbd,AI744,0),AI744)</f>
        <v>0.95819664782076974</v>
      </c>
      <c r="X744" s="42">
        <f t="shared" ref="X744:X807" si="385">V744-W744</f>
        <v>8.0105737632334417E-3</v>
      </c>
      <c r="Y744" s="42">
        <f t="shared" si="359"/>
        <v>1.3786077778216917E-2</v>
      </c>
      <c r="Z744" s="10">
        <f t="shared" ref="Z744:Z807" si="386">Y744/T744</f>
        <v>20.178105040651648</v>
      </c>
      <c r="AA744">
        <f t="shared" si="364"/>
        <v>6322622.7247173656</v>
      </c>
      <c r="AB744" s="10">
        <f t="shared" si="365"/>
        <v>6.3226227247173652</v>
      </c>
      <c r="AC744" s="10">
        <f t="shared" si="366"/>
        <v>6.2216227247173652</v>
      </c>
      <c r="AD744" s="3">
        <f t="shared" si="367"/>
        <v>902.33832120628938</v>
      </c>
      <c r="AI744" s="94">
        <f t="shared" si="368"/>
        <v>0.95819664782076974</v>
      </c>
    </row>
    <row r="745" spans="2:35">
      <c r="B745" s="39">
        <f t="shared" si="369"/>
        <v>717</v>
      </c>
      <c r="C745" s="42">
        <f t="shared" si="370"/>
        <v>13.49748201438725</v>
      </c>
      <c r="D745" s="10">
        <f t="shared" si="371"/>
        <v>2.2025179856127721</v>
      </c>
      <c r="E745" s="40">
        <f t="shared" si="372"/>
        <v>41.994964028774454</v>
      </c>
      <c r="F745" s="40">
        <f t="shared" si="373"/>
        <v>46.4</v>
      </c>
      <c r="G745" s="3">
        <f t="shared" si="374"/>
        <v>290.02517985612263</v>
      </c>
      <c r="H745" s="3">
        <f t="shared" si="375"/>
        <v>134.69012151470801</v>
      </c>
      <c r="I745">
        <f t="shared" si="360"/>
        <v>1.3469012151470802E-4</v>
      </c>
      <c r="J745" s="4">
        <f t="shared" si="376"/>
        <v>1392.4064887152256</v>
      </c>
      <c r="K745" s="40">
        <f t="shared" si="377"/>
        <v>10.337851603788005</v>
      </c>
      <c r="L745" s="40">
        <f t="shared" si="361"/>
        <v>0</v>
      </c>
      <c r="M745" s="10">
        <f t="shared" si="378"/>
        <v>6.3226227247173652</v>
      </c>
      <c r="N745" s="10">
        <f t="shared" si="357"/>
        <v>17.20418640980624</v>
      </c>
      <c r="O745" s="10">
        <f t="shared" si="358"/>
        <v>-0.14810000000000001</v>
      </c>
      <c r="P745" s="10">
        <f t="shared" si="379"/>
        <v>13.092459953189854</v>
      </c>
      <c r="Q745" s="42">
        <f t="shared" si="380"/>
        <v>1.0629429638717178</v>
      </c>
      <c r="R745" s="4">
        <f t="shared" si="381"/>
        <v>88695.700647338846</v>
      </c>
      <c r="S745">
        <f t="shared" si="362"/>
        <v>8.8695700647338843E-5</v>
      </c>
      <c r="T745" s="41">
        <f t="shared" si="363"/>
        <v>6.8399766570945142E-4</v>
      </c>
      <c r="U745" s="42">
        <f t="shared" si="382"/>
        <v>0.15832626044053222</v>
      </c>
      <c r="V745" s="42">
        <f t="shared" si="383"/>
        <v>0.96589243427795446</v>
      </c>
      <c r="W745" s="42">
        <f t="shared" si="384"/>
        <v>0.95790543721755572</v>
      </c>
      <c r="X745" s="42">
        <f t="shared" si="385"/>
        <v>7.9869970603987372E-3</v>
      </c>
      <c r="Y745" s="42">
        <f t="shared" si="359"/>
        <v>1.3797561849305376E-2</v>
      </c>
      <c r="Z745" s="10">
        <f t="shared" si="386"/>
        <v>20.17194288959212</v>
      </c>
      <c r="AA745">
        <f t="shared" si="364"/>
        <v>6320722.7158221873</v>
      </c>
      <c r="AB745" s="10">
        <f t="shared" si="365"/>
        <v>6.3207227158221873</v>
      </c>
      <c r="AC745" s="10">
        <f t="shared" si="366"/>
        <v>6.2197227158221873</v>
      </c>
      <c r="AD745" s="3">
        <f t="shared" si="367"/>
        <v>902.06275791474798</v>
      </c>
      <c r="AI745" s="94">
        <f t="shared" si="368"/>
        <v>0.95790543721755572</v>
      </c>
    </row>
    <row r="746" spans="2:35">
      <c r="B746" s="39">
        <f t="shared" si="369"/>
        <v>718</v>
      </c>
      <c r="C746" s="42">
        <f t="shared" si="370"/>
        <v>13.51630695443521</v>
      </c>
      <c r="D746" s="10">
        <f t="shared" si="371"/>
        <v>2.1836930455648123</v>
      </c>
      <c r="E746" s="40">
        <f t="shared" si="372"/>
        <v>42.032613908870374</v>
      </c>
      <c r="F746" s="40">
        <f t="shared" si="373"/>
        <v>46.4</v>
      </c>
      <c r="G746" s="3">
        <f t="shared" si="374"/>
        <v>289.83693045564303</v>
      </c>
      <c r="H746" s="3">
        <f t="shared" si="375"/>
        <v>134.69012151470801</v>
      </c>
      <c r="I746">
        <f t="shared" si="360"/>
        <v>1.3469012151470802E-4</v>
      </c>
      <c r="J746" s="4">
        <f t="shared" si="376"/>
        <v>1394.8911965199623</v>
      </c>
      <c r="K746" s="40">
        <f t="shared" si="377"/>
        <v>10.356299191308114</v>
      </c>
      <c r="L746" s="40">
        <f t="shared" si="361"/>
        <v>0</v>
      </c>
      <c r="M746" s="10">
        <f t="shared" si="378"/>
        <v>6.3207227158221873</v>
      </c>
      <c r="N746" s="10">
        <f t="shared" si="357"/>
        <v>17.20418640980624</v>
      </c>
      <c r="O746" s="10">
        <f t="shared" si="358"/>
        <v>-0.14810000000000001</v>
      </c>
      <c r="P746" s="10">
        <f t="shared" si="379"/>
        <v>13.093042739857184</v>
      </c>
      <c r="Q746" s="42">
        <f t="shared" si="380"/>
        <v>1.0643807457855166</v>
      </c>
      <c r="R746" s="4">
        <f t="shared" si="381"/>
        <v>87917.970002570917</v>
      </c>
      <c r="S746">
        <f t="shared" si="362"/>
        <v>8.791797000257092E-5</v>
      </c>
      <c r="T746" s="41">
        <f t="shared" si="363"/>
        <v>6.8477539635421929E-4</v>
      </c>
      <c r="U746" s="42">
        <f t="shared" si="382"/>
        <v>0.15693797235308923</v>
      </c>
      <c r="V746" s="42">
        <f t="shared" si="383"/>
        <v>0.96557626307526789</v>
      </c>
      <c r="W746" s="42">
        <f t="shared" si="384"/>
        <v>0.95761290439581737</v>
      </c>
      <c r="X746" s="42">
        <f t="shared" si="385"/>
        <v>7.9633586794505273E-3</v>
      </c>
      <c r="Y746" s="42">
        <f t="shared" si="359"/>
        <v>1.3809011422387782E-2</v>
      </c>
      <c r="Z746" s="10">
        <f t="shared" si="386"/>
        <v>20.165752881759033</v>
      </c>
      <c r="AA746">
        <f t="shared" si="364"/>
        <v>6318814.1176994722</v>
      </c>
      <c r="AB746" s="10">
        <f t="shared" si="365"/>
        <v>6.3188141176994721</v>
      </c>
      <c r="AC746" s="10">
        <f t="shared" si="366"/>
        <v>6.2178141176994721</v>
      </c>
      <c r="AD746" s="3">
        <f t="shared" si="367"/>
        <v>901.78594890492707</v>
      </c>
      <c r="AI746" s="94">
        <f t="shared" si="368"/>
        <v>0.95761290439581737</v>
      </c>
    </row>
    <row r="747" spans="2:35">
      <c r="B747" s="39">
        <f t="shared" si="369"/>
        <v>719</v>
      </c>
      <c r="C747" s="42">
        <f t="shared" si="370"/>
        <v>13.53513189448317</v>
      </c>
      <c r="D747" s="10">
        <f t="shared" si="371"/>
        <v>2.1648681055168524</v>
      </c>
      <c r="E747" s="40">
        <f t="shared" si="372"/>
        <v>42.070263788966294</v>
      </c>
      <c r="F747" s="40">
        <f t="shared" si="373"/>
        <v>46.4</v>
      </c>
      <c r="G747" s="3">
        <f t="shared" si="374"/>
        <v>289.64868105516342</v>
      </c>
      <c r="H747" s="3">
        <f t="shared" si="375"/>
        <v>134.69012151470801</v>
      </c>
      <c r="I747">
        <f t="shared" si="360"/>
        <v>1.3469012151470802E-4</v>
      </c>
      <c r="J747" s="4">
        <f t="shared" si="376"/>
        <v>1397.3781309496528</v>
      </c>
      <c r="K747" s="40">
        <f t="shared" si="377"/>
        <v>10.374763310292661</v>
      </c>
      <c r="L747" s="40">
        <f t="shared" si="361"/>
        <v>0</v>
      </c>
      <c r="M747" s="10">
        <f t="shared" si="378"/>
        <v>6.3188141176994721</v>
      </c>
      <c r="N747" s="10">
        <f t="shared" si="357"/>
        <v>17.20418640980624</v>
      </c>
      <c r="O747" s="10">
        <f t="shared" si="358"/>
        <v>-0.14810000000000001</v>
      </c>
      <c r="P747" s="10">
        <f t="shared" si="379"/>
        <v>13.093628363616132</v>
      </c>
      <c r="Q747" s="42">
        <f t="shared" si="380"/>
        <v>1.0658184633932859</v>
      </c>
      <c r="R747" s="4">
        <f t="shared" si="381"/>
        <v>87140.529908331097</v>
      </c>
      <c r="S747">
        <f t="shared" si="362"/>
        <v>8.7140529908331092E-5</v>
      </c>
      <c r="T747" s="41">
        <f t="shared" si="363"/>
        <v>6.8555283644845919E-4</v>
      </c>
      <c r="U747" s="42">
        <f t="shared" si="382"/>
        <v>0.15555020291286642</v>
      </c>
      <c r="V747" s="42">
        <f t="shared" si="383"/>
        <v>0.96525870777640244</v>
      </c>
      <c r="W747" s="42">
        <f t="shared" si="384"/>
        <v>0.95731904914291865</v>
      </c>
      <c r="X747" s="42">
        <f t="shared" si="385"/>
        <v>7.9396586334837815E-3</v>
      </c>
      <c r="Y747" s="42">
        <f t="shared" si="359"/>
        <v>1.3820426409404819E-2</v>
      </c>
      <c r="Z747" s="10">
        <f t="shared" si="386"/>
        <v>20.159535012650856</v>
      </c>
      <c r="AA747">
        <f t="shared" si="364"/>
        <v>6316896.9289612435</v>
      </c>
      <c r="AB747" s="10">
        <f t="shared" si="365"/>
        <v>6.3168969289612438</v>
      </c>
      <c r="AC747" s="10">
        <f t="shared" si="366"/>
        <v>6.2158969289612438</v>
      </c>
      <c r="AD747" s="3">
        <f t="shared" si="367"/>
        <v>901.50789397552478</v>
      </c>
      <c r="AI747" s="94">
        <f t="shared" si="368"/>
        <v>0.95731904914291865</v>
      </c>
    </row>
    <row r="748" spans="2:35">
      <c r="B748" s="39">
        <f t="shared" si="369"/>
        <v>720</v>
      </c>
      <c r="C748" s="42">
        <f t="shared" si="370"/>
        <v>13.55395683453113</v>
      </c>
      <c r="D748" s="10">
        <f t="shared" si="371"/>
        <v>2.1460431654688925</v>
      </c>
      <c r="E748" s="40">
        <f t="shared" si="372"/>
        <v>42.107913669062214</v>
      </c>
      <c r="F748" s="40">
        <f t="shared" si="373"/>
        <v>46.4</v>
      </c>
      <c r="G748" s="3">
        <f t="shared" si="374"/>
        <v>289.46043165468382</v>
      </c>
      <c r="H748" s="3">
        <f t="shared" si="375"/>
        <v>134.69012151470801</v>
      </c>
      <c r="I748">
        <f t="shared" si="360"/>
        <v>1.3469012151470802E-4</v>
      </c>
      <c r="J748" s="4">
        <f t="shared" si="376"/>
        <v>1399.8672920042973</v>
      </c>
      <c r="K748" s="40">
        <f t="shared" si="377"/>
        <v>10.393243960741644</v>
      </c>
      <c r="L748" s="40">
        <f t="shared" si="361"/>
        <v>0</v>
      </c>
      <c r="M748" s="10">
        <f t="shared" si="378"/>
        <v>6.3168969289612438</v>
      </c>
      <c r="N748" s="10">
        <f t="shared" si="357"/>
        <v>17.20418640980624</v>
      </c>
      <c r="O748" s="10">
        <f t="shared" si="358"/>
        <v>-0.14810000000000001</v>
      </c>
      <c r="P748" s="10">
        <f t="shared" si="379"/>
        <v>13.094216827765926</v>
      </c>
      <c r="Q748" s="42">
        <f t="shared" si="380"/>
        <v>1.0672561163889231</v>
      </c>
      <c r="R748" s="4">
        <f t="shared" si="381"/>
        <v>86363.381622101879</v>
      </c>
      <c r="S748">
        <f t="shared" si="362"/>
        <v>8.636338162210188E-5</v>
      </c>
      <c r="T748" s="41">
        <f t="shared" si="363"/>
        <v>6.8632998473468839E-4</v>
      </c>
      <c r="U748" s="42">
        <f t="shared" si="382"/>
        <v>0.15416295436453295</v>
      </c>
      <c r="V748" s="42">
        <f t="shared" si="383"/>
        <v>0.96493976817998484</v>
      </c>
      <c r="W748" s="42">
        <f t="shared" si="384"/>
        <v>0.95702387124516131</v>
      </c>
      <c r="X748" s="42">
        <f t="shared" si="385"/>
        <v>7.9158969348235297E-3</v>
      </c>
      <c r="Y748" s="42">
        <f t="shared" si="359"/>
        <v>1.3831806722346324E-2</v>
      </c>
      <c r="Z748" s="10">
        <f t="shared" si="386"/>
        <v>20.153289277741852</v>
      </c>
      <c r="AA748">
        <f t="shared" si="364"/>
        <v>6314971.1482120529</v>
      </c>
      <c r="AB748" s="10">
        <f t="shared" si="365"/>
        <v>6.3149711482120532</v>
      </c>
      <c r="AC748" s="10">
        <f t="shared" si="366"/>
        <v>6.2139711482120532</v>
      </c>
      <c r="AD748" s="3">
        <f t="shared" si="367"/>
        <v>901.22859292415558</v>
      </c>
      <c r="AI748" s="94">
        <f t="shared" si="368"/>
        <v>0.95702387124516131</v>
      </c>
    </row>
    <row r="749" spans="2:35">
      <c r="B749" s="39">
        <f t="shared" si="369"/>
        <v>721</v>
      </c>
      <c r="C749" s="42">
        <f t="shared" si="370"/>
        <v>13.57278177457909</v>
      </c>
      <c r="D749" s="10">
        <f t="shared" si="371"/>
        <v>2.1272182254209326</v>
      </c>
      <c r="E749" s="40">
        <f t="shared" si="372"/>
        <v>42.145563549158133</v>
      </c>
      <c r="F749" s="40">
        <f t="shared" si="373"/>
        <v>46.4</v>
      </c>
      <c r="G749" s="3">
        <f t="shared" si="374"/>
        <v>289.27218225420421</v>
      </c>
      <c r="H749" s="3">
        <f t="shared" si="375"/>
        <v>134.69012151470801</v>
      </c>
      <c r="I749">
        <f t="shared" si="360"/>
        <v>1.3469012151470802E-4</v>
      </c>
      <c r="J749" s="4">
        <f t="shared" si="376"/>
        <v>1402.3586796838954</v>
      </c>
      <c r="K749" s="40">
        <f t="shared" si="377"/>
        <v>10.411741142655064</v>
      </c>
      <c r="L749" s="40">
        <f t="shared" si="361"/>
        <v>0</v>
      </c>
      <c r="M749" s="10">
        <f t="shared" si="378"/>
        <v>6.3149711482120532</v>
      </c>
      <c r="N749" s="10">
        <f t="shared" si="357"/>
        <v>17.20418640980624</v>
      </c>
      <c r="O749" s="10">
        <f t="shared" si="358"/>
        <v>-0.14810000000000001</v>
      </c>
      <c r="P749" s="10">
        <f t="shared" si="379"/>
        <v>13.094808135624746</v>
      </c>
      <c r="Q749" s="42">
        <f t="shared" si="380"/>
        <v>1.0686937044660441</v>
      </c>
      <c r="R749" s="4">
        <f t="shared" si="381"/>
        <v>85586.526401365671</v>
      </c>
      <c r="S749">
        <f t="shared" si="362"/>
        <v>8.558652640136567E-5</v>
      </c>
      <c r="T749" s="41">
        <f t="shared" si="363"/>
        <v>6.8710683995542459E-4</v>
      </c>
      <c r="U749" s="42">
        <f t="shared" si="382"/>
        <v>0.15277622895275778</v>
      </c>
      <c r="V749" s="42">
        <f t="shared" si="383"/>
        <v>0.96461944408470657</v>
      </c>
      <c r="W749" s="42">
        <f t="shared" si="384"/>
        <v>0.95672737048769663</v>
      </c>
      <c r="X749" s="42">
        <f t="shared" si="385"/>
        <v>7.8920735970099409E-3</v>
      </c>
      <c r="Y749" s="42">
        <f t="shared" si="359"/>
        <v>1.3843152273253147E-2</v>
      </c>
      <c r="Z749" s="10">
        <f t="shared" si="386"/>
        <v>20.147015672484368</v>
      </c>
      <c r="AA749">
        <f t="shared" si="364"/>
        <v>6313036.7740497012</v>
      </c>
      <c r="AB749" s="10">
        <f t="shared" si="365"/>
        <v>6.3130367740497011</v>
      </c>
      <c r="AC749" s="10">
        <f t="shared" si="366"/>
        <v>6.2120367740497011</v>
      </c>
      <c r="AD749" s="3">
        <f t="shared" si="367"/>
        <v>900.94804554745485</v>
      </c>
      <c r="AI749" s="94">
        <f t="shared" si="368"/>
        <v>0.95672737048769663</v>
      </c>
    </row>
    <row r="750" spans="2:35">
      <c r="B750" s="39">
        <f t="shared" si="369"/>
        <v>722</v>
      </c>
      <c r="C750" s="42">
        <f t="shared" si="370"/>
        <v>13.59160671462705</v>
      </c>
      <c r="D750" s="10">
        <f t="shared" si="371"/>
        <v>2.1083932853729728</v>
      </c>
      <c r="E750" s="40">
        <f t="shared" si="372"/>
        <v>42.183213429254053</v>
      </c>
      <c r="F750" s="40">
        <f t="shared" si="373"/>
        <v>46.4</v>
      </c>
      <c r="G750" s="3">
        <f t="shared" si="374"/>
        <v>289.0839328537246</v>
      </c>
      <c r="H750" s="3">
        <f t="shared" si="375"/>
        <v>134.69012151470801</v>
      </c>
      <c r="I750">
        <f t="shared" si="360"/>
        <v>1.3469012151470802E-4</v>
      </c>
      <c r="J750" s="4">
        <f t="shared" si="376"/>
        <v>1404.8522939884472</v>
      </c>
      <c r="K750" s="40">
        <f t="shared" si="377"/>
        <v>10.430254856032919</v>
      </c>
      <c r="L750" s="40">
        <f t="shared" si="361"/>
        <v>0</v>
      </c>
      <c r="M750" s="10">
        <f t="shared" si="378"/>
        <v>6.3130367740497011</v>
      </c>
      <c r="N750" s="10">
        <f t="shared" si="357"/>
        <v>17.20418640980624</v>
      </c>
      <c r="O750" s="10">
        <f t="shared" si="358"/>
        <v>-0.14810000000000001</v>
      </c>
      <c r="P750" s="10">
        <f t="shared" si="379"/>
        <v>13.095402290529519</v>
      </c>
      <c r="Q750" s="42">
        <f t="shared" si="380"/>
        <v>1.0701312273179822</v>
      </c>
      <c r="R750" s="4">
        <f t="shared" si="381"/>
        <v>84809.965503604952</v>
      </c>
      <c r="S750">
        <f t="shared" si="362"/>
        <v>8.4809965503604957E-5</v>
      </c>
      <c r="T750" s="41">
        <f t="shared" si="363"/>
        <v>6.8788340085318531E-4</v>
      </c>
      <c r="U750" s="42">
        <f t="shared" si="382"/>
        <v>0.15139002892221001</v>
      </c>
      <c r="V750" s="42">
        <f t="shared" si="383"/>
        <v>0.96429773528737817</v>
      </c>
      <c r="W750" s="42">
        <f t="shared" si="384"/>
        <v>0.95642954665463631</v>
      </c>
      <c r="X750" s="42">
        <f t="shared" si="385"/>
        <v>7.8681886327418571E-3</v>
      </c>
      <c r="Y750" s="42">
        <f t="shared" si="359"/>
        <v>1.3854462974216072E-2</v>
      </c>
      <c r="Z750" s="10">
        <f t="shared" si="386"/>
        <v>20.140714192306881</v>
      </c>
      <c r="AA750">
        <f t="shared" si="364"/>
        <v>6311093.8050646232</v>
      </c>
      <c r="AB750" s="10">
        <f t="shared" si="365"/>
        <v>6.3110938050646235</v>
      </c>
      <c r="AC750" s="10">
        <f t="shared" si="366"/>
        <v>6.2100938050646235</v>
      </c>
      <c r="AD750" s="3">
        <f t="shared" si="367"/>
        <v>900.66625164098957</v>
      </c>
      <c r="AI750" s="94">
        <f t="shared" si="368"/>
        <v>0.95642954665463631</v>
      </c>
    </row>
    <row r="751" spans="2:35">
      <c r="B751" s="39">
        <f t="shared" si="369"/>
        <v>723</v>
      </c>
      <c r="C751" s="42">
        <f t="shared" si="370"/>
        <v>13.610431654675009</v>
      </c>
      <c r="D751" s="10">
        <f t="shared" si="371"/>
        <v>2.0895683453250129</v>
      </c>
      <c r="E751" s="40">
        <f t="shared" si="372"/>
        <v>42.220863309349973</v>
      </c>
      <c r="F751" s="40">
        <f t="shared" si="373"/>
        <v>46.4</v>
      </c>
      <c r="G751" s="3">
        <f t="shared" si="374"/>
        <v>288.895683453245</v>
      </c>
      <c r="H751" s="3">
        <f t="shared" si="375"/>
        <v>134.69012151470801</v>
      </c>
      <c r="I751">
        <f t="shared" si="360"/>
        <v>1.3469012151470802E-4</v>
      </c>
      <c r="J751" s="4">
        <f t="shared" si="376"/>
        <v>1407.3481349179528</v>
      </c>
      <c r="K751" s="40">
        <f t="shared" si="377"/>
        <v>10.448785100875211</v>
      </c>
      <c r="L751" s="40">
        <f t="shared" si="361"/>
        <v>0</v>
      </c>
      <c r="M751" s="10">
        <f t="shared" si="378"/>
        <v>6.3110938050646235</v>
      </c>
      <c r="N751" s="10">
        <f t="shared" si="357"/>
        <v>17.20418640980624</v>
      </c>
      <c r="O751" s="10">
        <f t="shared" si="358"/>
        <v>-0.14810000000000001</v>
      </c>
      <c r="P751" s="10">
        <f t="shared" si="379"/>
        <v>13.09599929583621</v>
      </c>
      <c r="Q751" s="42">
        <f t="shared" si="380"/>
        <v>1.0715686846377872</v>
      </c>
      <c r="R751" s="4">
        <f t="shared" si="381"/>
        <v>84033.700186302143</v>
      </c>
      <c r="S751">
        <f t="shared" si="362"/>
        <v>8.403370018630214E-5</v>
      </c>
      <c r="T751" s="41">
        <f t="shared" si="363"/>
        <v>6.8865966617048812E-4</v>
      </c>
      <c r="U751" s="42">
        <f t="shared" si="382"/>
        <v>0.15000435651755867</v>
      </c>
      <c r="V751" s="42">
        <f t="shared" si="383"/>
        <v>0.96397464158398438</v>
      </c>
      <c r="W751" s="42">
        <f t="shared" si="384"/>
        <v>0.95613039952895862</v>
      </c>
      <c r="X751" s="42">
        <f t="shared" si="385"/>
        <v>7.844242055025763E-3</v>
      </c>
      <c r="Y751" s="42">
        <f t="shared" si="359"/>
        <v>1.3865738737376392E-2</v>
      </c>
      <c r="Z751" s="10">
        <f t="shared" si="386"/>
        <v>20.13438483261443</v>
      </c>
      <c r="AA751">
        <f t="shared" si="364"/>
        <v>6309142.2398400335</v>
      </c>
      <c r="AB751" s="10">
        <f t="shared" si="365"/>
        <v>6.3091422398400336</v>
      </c>
      <c r="AC751" s="10">
        <f t="shared" si="366"/>
        <v>6.2081422398400337</v>
      </c>
      <c r="AD751" s="3">
        <f t="shared" si="367"/>
        <v>900.38321099927964</v>
      </c>
      <c r="AI751" s="94">
        <f t="shared" si="368"/>
        <v>0.95613039952895862</v>
      </c>
    </row>
    <row r="752" spans="2:35">
      <c r="B752" s="39">
        <f t="shared" si="369"/>
        <v>724</v>
      </c>
      <c r="C752" s="42">
        <f t="shared" si="370"/>
        <v>13.629256594722969</v>
      </c>
      <c r="D752" s="10">
        <f t="shared" si="371"/>
        <v>2.070743405277053</v>
      </c>
      <c r="E752" s="40">
        <f t="shared" si="372"/>
        <v>42.258513189445893</v>
      </c>
      <c r="F752" s="40">
        <f t="shared" si="373"/>
        <v>46.4</v>
      </c>
      <c r="G752" s="3">
        <f t="shared" si="374"/>
        <v>288.70743405276539</v>
      </c>
      <c r="H752" s="3">
        <f t="shared" si="375"/>
        <v>134.69012151470801</v>
      </c>
      <c r="I752">
        <f t="shared" si="360"/>
        <v>1.3469012151470802E-4</v>
      </c>
      <c r="J752" s="4">
        <f t="shared" si="376"/>
        <v>1409.8462024724124</v>
      </c>
      <c r="K752" s="40">
        <f t="shared" si="377"/>
        <v>10.467331877181941</v>
      </c>
      <c r="L752" s="40">
        <f t="shared" si="361"/>
        <v>0</v>
      </c>
      <c r="M752" s="10">
        <f t="shared" si="378"/>
        <v>6.3091422398400336</v>
      </c>
      <c r="N752" s="10">
        <f t="shared" si="357"/>
        <v>17.20418640980624</v>
      </c>
      <c r="O752" s="10">
        <f t="shared" si="358"/>
        <v>-0.14810000000000001</v>
      </c>
      <c r="P752" s="10">
        <f t="shared" si="379"/>
        <v>13.096599154919803</v>
      </c>
      <c r="Q752" s="42">
        <f t="shared" si="380"/>
        <v>1.0730060761182227</v>
      </c>
      <c r="R752" s="4">
        <f t="shared" si="381"/>
        <v>83257.731706939594</v>
      </c>
      <c r="S752">
        <f t="shared" si="362"/>
        <v>8.3257731706939592E-5</v>
      </c>
      <c r="T752" s="41">
        <f t="shared" si="363"/>
        <v>6.8943563464985065E-4</v>
      </c>
      <c r="U752" s="42">
        <f t="shared" si="382"/>
        <v>0.14861921398347253</v>
      </c>
      <c r="V752" s="42">
        <f t="shared" si="383"/>
        <v>0.96365016277015858</v>
      </c>
      <c r="W752" s="42">
        <f t="shared" si="384"/>
        <v>0.95582992889252916</v>
      </c>
      <c r="X752" s="42">
        <f t="shared" si="385"/>
        <v>7.8202338776294233E-3</v>
      </c>
      <c r="Y752" s="42">
        <f t="shared" si="359"/>
        <v>1.3876979474927109E-2</v>
      </c>
      <c r="Z752" s="10">
        <f t="shared" si="386"/>
        <v>20.128027588789958</v>
      </c>
      <c r="AA752">
        <f t="shared" si="364"/>
        <v>6307182.0769523289</v>
      </c>
      <c r="AB752" s="10">
        <f t="shared" si="365"/>
        <v>6.307182076952329</v>
      </c>
      <c r="AC752" s="10">
        <f t="shared" si="366"/>
        <v>6.206182076952329</v>
      </c>
      <c r="AD752" s="3">
        <f t="shared" si="367"/>
        <v>900.09892341585623</v>
      </c>
      <c r="AI752" s="94">
        <f t="shared" si="368"/>
        <v>0.95582992889252916</v>
      </c>
    </row>
    <row r="753" spans="2:35">
      <c r="B753" s="39">
        <f t="shared" si="369"/>
        <v>725</v>
      </c>
      <c r="C753" s="42">
        <f t="shared" si="370"/>
        <v>13.648081534770929</v>
      </c>
      <c r="D753" s="10">
        <f t="shared" si="371"/>
        <v>2.0519184652290932</v>
      </c>
      <c r="E753" s="40">
        <f t="shared" si="372"/>
        <v>42.296163069541812</v>
      </c>
      <c r="F753" s="40">
        <f t="shared" si="373"/>
        <v>46.4</v>
      </c>
      <c r="G753" s="3">
        <f t="shared" si="374"/>
        <v>288.51918465228579</v>
      </c>
      <c r="H753" s="3">
        <f t="shared" si="375"/>
        <v>134.69012151470801</v>
      </c>
      <c r="I753">
        <f t="shared" si="360"/>
        <v>1.3469012151470802E-4</v>
      </c>
      <c r="J753" s="4">
        <f t="shared" si="376"/>
        <v>1412.3464966518259</v>
      </c>
      <c r="K753" s="40">
        <f t="shared" si="377"/>
        <v>10.485895184953108</v>
      </c>
      <c r="L753" s="40">
        <f t="shared" si="361"/>
        <v>0</v>
      </c>
      <c r="M753" s="10">
        <f t="shared" si="378"/>
        <v>6.307182076952329</v>
      </c>
      <c r="N753" s="10">
        <f t="shared" si="357"/>
        <v>17.20418640980624</v>
      </c>
      <c r="O753" s="10">
        <f t="shared" si="358"/>
        <v>-0.14810000000000001</v>
      </c>
      <c r="P753" s="10">
        <f t="shared" si="379"/>
        <v>13.097201871174248</v>
      </c>
      <c r="Q753" s="42">
        <f t="shared" si="380"/>
        <v>1.0744434014517654</v>
      </c>
      <c r="R753" s="4">
        <f t="shared" si="381"/>
        <v>82482.061322999856</v>
      </c>
      <c r="S753">
        <f t="shared" si="362"/>
        <v>8.2482061322999861E-5</v>
      </c>
      <c r="T753" s="41">
        <f t="shared" si="363"/>
        <v>6.9021130503379036E-4</v>
      </c>
      <c r="U753" s="42">
        <f t="shared" si="382"/>
        <v>0.1472346035646209</v>
      </c>
      <c r="V753" s="42">
        <f t="shared" si="383"/>
        <v>0.9633242986393874</v>
      </c>
      <c r="W753" s="42">
        <f t="shared" si="384"/>
        <v>0.95552813452616459</v>
      </c>
      <c r="X753" s="42">
        <f t="shared" si="385"/>
        <v>7.7961641132228143E-3</v>
      </c>
      <c r="Y753" s="42">
        <f t="shared" si="359"/>
        <v>1.3888185099111501E-2</v>
      </c>
      <c r="Z753" s="10">
        <f t="shared" si="386"/>
        <v>20.121642456191854</v>
      </c>
      <c r="AA753">
        <f t="shared" si="364"/>
        <v>6305213.3149703359</v>
      </c>
      <c r="AB753" s="10">
        <f t="shared" si="365"/>
        <v>6.3052133149703362</v>
      </c>
      <c r="AC753" s="10">
        <f t="shared" si="366"/>
        <v>6.2042133149703362</v>
      </c>
      <c r="AD753" s="3">
        <f t="shared" si="367"/>
        <v>899.81338868315243</v>
      </c>
      <c r="AI753" s="94">
        <f t="shared" si="368"/>
        <v>0.95552813452616459</v>
      </c>
    </row>
    <row r="754" spans="2:35">
      <c r="B754" s="39">
        <f t="shared" si="369"/>
        <v>726</v>
      </c>
      <c r="C754" s="42">
        <f t="shared" si="370"/>
        <v>13.666906474818889</v>
      </c>
      <c r="D754" s="10">
        <f t="shared" si="371"/>
        <v>2.0330935251811333</v>
      </c>
      <c r="E754" s="40">
        <f t="shared" si="372"/>
        <v>42.333812949637732</v>
      </c>
      <c r="F754" s="40">
        <f t="shared" si="373"/>
        <v>46.4</v>
      </c>
      <c r="G754" s="3">
        <f t="shared" si="374"/>
        <v>288.33093525180618</v>
      </c>
      <c r="H754" s="3">
        <f t="shared" si="375"/>
        <v>134.69012151470801</v>
      </c>
      <c r="I754">
        <f t="shared" si="360"/>
        <v>1.3469012151470802E-4</v>
      </c>
      <c r="J754" s="4">
        <f t="shared" si="376"/>
        <v>1414.8490174561928</v>
      </c>
      <c r="K754" s="40">
        <f t="shared" si="377"/>
        <v>10.504475024188711</v>
      </c>
      <c r="L754" s="40">
        <f t="shared" si="361"/>
        <v>0</v>
      </c>
      <c r="M754" s="10">
        <f t="shared" si="378"/>
        <v>6.3052133149703362</v>
      </c>
      <c r="N754" s="10">
        <f t="shared" si="357"/>
        <v>17.20418640980624</v>
      </c>
      <c r="O754" s="10">
        <f t="shared" si="358"/>
        <v>-0.14810000000000001</v>
      </c>
      <c r="P754" s="10">
        <f t="shared" si="379"/>
        <v>13.097807448012755</v>
      </c>
      <c r="Q754" s="42">
        <f t="shared" si="380"/>
        <v>1.0758806603306028</v>
      </c>
      <c r="R754" s="4">
        <f t="shared" si="381"/>
        <v>81706.690291965351</v>
      </c>
      <c r="S754">
        <f t="shared" si="362"/>
        <v>8.1706690291965346E-5</v>
      </c>
      <c r="T754" s="41">
        <f t="shared" si="363"/>
        <v>6.9098667606482488E-4</v>
      </c>
      <c r="U754" s="42">
        <f t="shared" si="382"/>
        <v>0.14585052750567273</v>
      </c>
      <c r="V754" s="42">
        <f t="shared" si="383"/>
        <v>0.96299704898518712</v>
      </c>
      <c r="W754" s="42">
        <f t="shared" si="384"/>
        <v>0.95522501620951628</v>
      </c>
      <c r="X754" s="42">
        <f t="shared" si="385"/>
        <v>7.7720327756708452E-3</v>
      </c>
      <c r="Y754" s="42">
        <f t="shared" si="359"/>
        <v>1.3899355522224949E-2</v>
      </c>
      <c r="Z754" s="10">
        <f t="shared" si="386"/>
        <v>20.115229430156166</v>
      </c>
      <c r="AA754">
        <f t="shared" si="364"/>
        <v>6303235.9524559937</v>
      </c>
      <c r="AB754" s="10">
        <f t="shared" si="365"/>
        <v>6.303235952455994</v>
      </c>
      <c r="AC754" s="10">
        <f t="shared" si="366"/>
        <v>6.202235952455994</v>
      </c>
      <c r="AD754" s="3">
        <f t="shared" si="367"/>
        <v>899.52660659260243</v>
      </c>
      <c r="AI754" s="94">
        <f t="shared" si="368"/>
        <v>0.95522501620951628</v>
      </c>
    </row>
    <row r="755" spans="2:35">
      <c r="B755" s="39">
        <f t="shared" si="369"/>
        <v>727</v>
      </c>
      <c r="C755" s="42">
        <f t="shared" si="370"/>
        <v>13.685731414866849</v>
      </c>
      <c r="D755" s="10">
        <f t="shared" si="371"/>
        <v>2.0142685851331734</v>
      </c>
      <c r="E755" s="40">
        <f t="shared" si="372"/>
        <v>42.371462829733652</v>
      </c>
      <c r="F755" s="40">
        <f t="shared" si="373"/>
        <v>46.4</v>
      </c>
      <c r="G755" s="3">
        <f t="shared" si="374"/>
        <v>288.14268585132658</v>
      </c>
      <c r="H755" s="3">
        <f t="shared" si="375"/>
        <v>134.69012151470801</v>
      </c>
      <c r="I755">
        <f t="shared" si="360"/>
        <v>1.3469012151470802E-4</v>
      </c>
      <c r="J755" s="4">
        <f t="shared" si="376"/>
        <v>1417.3537648855136</v>
      </c>
      <c r="K755" s="40">
        <f t="shared" si="377"/>
        <v>10.523071394888749</v>
      </c>
      <c r="L755" s="40">
        <f t="shared" si="361"/>
        <v>0</v>
      </c>
      <c r="M755" s="10">
        <f t="shared" si="378"/>
        <v>6.303235952455994</v>
      </c>
      <c r="N755" s="10">
        <f t="shared" si="357"/>
        <v>17.20418640980624</v>
      </c>
      <c r="O755" s="10">
        <f t="shared" si="358"/>
        <v>-0.14810000000000001</v>
      </c>
      <c r="P755" s="10">
        <f t="shared" si="379"/>
        <v>13.098415888867633</v>
      </c>
      <c r="Q755" s="42">
        <f t="shared" si="380"/>
        <v>1.0773178524466327</v>
      </c>
      <c r="R755" s="4">
        <f t="shared" si="381"/>
        <v>80931.6198713185</v>
      </c>
      <c r="S755">
        <f t="shared" si="362"/>
        <v>8.0931619871318501E-5</v>
      </c>
      <c r="T755" s="41">
        <f t="shared" si="363"/>
        <v>6.9176174648547179E-4</v>
      </c>
      <c r="U755" s="42">
        <f t="shared" si="382"/>
        <v>0.1444669880512971</v>
      </c>
      <c r="V755" s="42">
        <f t="shared" si="383"/>
        <v>0.96266841359911071</v>
      </c>
      <c r="W755" s="42">
        <f t="shared" si="384"/>
        <v>0.95492057372117423</v>
      </c>
      <c r="X755" s="42">
        <f t="shared" si="385"/>
        <v>7.7478398779364799E-3</v>
      </c>
      <c r="Y755" s="42">
        <f t="shared" si="359"/>
        <v>1.3910490656613782E-2</v>
      </c>
      <c r="Z755" s="10">
        <f t="shared" si="386"/>
        <v>20.108788505994564</v>
      </c>
      <c r="AA755">
        <f t="shared" si="364"/>
        <v>6301249.9879637249</v>
      </c>
      <c r="AB755" s="10">
        <f t="shared" si="365"/>
        <v>6.3012499879637245</v>
      </c>
      <c r="AC755" s="10">
        <f t="shared" si="366"/>
        <v>6.2002499879637245</v>
      </c>
      <c r="AD755" s="3">
        <f t="shared" si="367"/>
        <v>899.23857693455034</v>
      </c>
      <c r="AI755" s="94">
        <f t="shared" si="368"/>
        <v>0.95492057372117423</v>
      </c>
    </row>
    <row r="756" spans="2:35">
      <c r="B756" s="39">
        <f t="shared" si="369"/>
        <v>728</v>
      </c>
      <c r="C756" s="42">
        <f t="shared" si="370"/>
        <v>13.704556354914809</v>
      </c>
      <c r="D756" s="10">
        <f t="shared" si="371"/>
        <v>1.9954436450852135</v>
      </c>
      <c r="E756" s="40">
        <f t="shared" si="372"/>
        <v>42.409112709829571</v>
      </c>
      <c r="F756" s="40">
        <f t="shared" si="373"/>
        <v>46.4</v>
      </c>
      <c r="G756" s="3">
        <f t="shared" si="374"/>
        <v>287.95443645084697</v>
      </c>
      <c r="H756" s="3">
        <f t="shared" si="375"/>
        <v>134.69012151470801</v>
      </c>
      <c r="I756">
        <f t="shared" si="360"/>
        <v>1.3469012151470802E-4</v>
      </c>
      <c r="J756" s="4">
        <f t="shared" si="376"/>
        <v>1419.8607389397885</v>
      </c>
      <c r="K756" s="40">
        <f t="shared" si="377"/>
        <v>10.541684297053227</v>
      </c>
      <c r="L756" s="40">
        <f t="shared" si="361"/>
        <v>0</v>
      </c>
      <c r="M756" s="10">
        <f t="shared" si="378"/>
        <v>6.3012499879637245</v>
      </c>
      <c r="N756" s="10">
        <f t="shared" si="357"/>
        <v>17.20418640980624</v>
      </c>
      <c r="O756" s="10">
        <f t="shared" si="358"/>
        <v>-0.14810000000000001</v>
      </c>
      <c r="P756" s="10">
        <f t="shared" si="379"/>
        <v>13.099027197190562</v>
      </c>
      <c r="Q756" s="42">
        <f t="shared" si="380"/>
        <v>1.0787549774914602</v>
      </c>
      <c r="R756" s="4">
        <f t="shared" si="381"/>
        <v>80156.851318541681</v>
      </c>
      <c r="S756">
        <f t="shared" si="362"/>
        <v>8.0156851318541686E-5</v>
      </c>
      <c r="T756" s="41">
        <f t="shared" si="363"/>
        <v>6.9253651503824859E-4</v>
      </c>
      <c r="U756" s="42">
        <f t="shared" si="382"/>
        <v>0.14308398744616282</v>
      </c>
      <c r="V756" s="42">
        <f t="shared" si="383"/>
        <v>0.96233839227279006</v>
      </c>
      <c r="W756" s="42">
        <f t="shared" si="384"/>
        <v>0.95461480683857169</v>
      </c>
      <c r="X756" s="42">
        <f t="shared" si="385"/>
        <v>7.7235854342183607E-3</v>
      </c>
      <c r="Y756" s="42">
        <f t="shared" si="359"/>
        <v>1.3921590414677162E-2</v>
      </c>
      <c r="Z756" s="10">
        <f t="shared" si="386"/>
        <v>20.102319678996675</v>
      </c>
      <c r="AA756">
        <f t="shared" si="364"/>
        <v>6299255.4200411551</v>
      </c>
      <c r="AB756" s="10">
        <f t="shared" si="365"/>
        <v>6.2992554200411552</v>
      </c>
      <c r="AC756" s="10">
        <f t="shared" si="366"/>
        <v>6.1982554200411553</v>
      </c>
      <c r="AD756" s="3">
        <f t="shared" si="367"/>
        <v>898.94929949835466</v>
      </c>
      <c r="AI756" s="94">
        <f t="shared" si="368"/>
        <v>0.95461480683857169</v>
      </c>
    </row>
    <row r="757" spans="2:35">
      <c r="B757" s="39">
        <f t="shared" si="369"/>
        <v>729</v>
      </c>
      <c r="C757" s="42">
        <f t="shared" si="370"/>
        <v>13.723381294962769</v>
      </c>
      <c r="D757" s="10">
        <f t="shared" si="371"/>
        <v>1.9766187050372537</v>
      </c>
      <c r="E757" s="40">
        <f t="shared" si="372"/>
        <v>42.446762589925491</v>
      </c>
      <c r="F757" s="40">
        <f t="shared" si="373"/>
        <v>46.4</v>
      </c>
      <c r="G757" s="3">
        <f t="shared" si="374"/>
        <v>287.76618705036736</v>
      </c>
      <c r="H757" s="3">
        <f t="shared" si="375"/>
        <v>134.69012151470801</v>
      </c>
      <c r="I757">
        <f t="shared" si="360"/>
        <v>1.3469012151470802E-4</v>
      </c>
      <c r="J757" s="4">
        <f t="shared" si="376"/>
        <v>1422.369939619017</v>
      </c>
      <c r="K757" s="40">
        <f t="shared" si="377"/>
        <v>10.560313730682141</v>
      </c>
      <c r="L757" s="40">
        <f t="shared" si="361"/>
        <v>0</v>
      </c>
      <c r="M757" s="10">
        <f t="shared" si="378"/>
        <v>6.2992554200411552</v>
      </c>
      <c r="N757" s="10">
        <f t="shared" si="357"/>
        <v>17.20418640980624</v>
      </c>
      <c r="O757" s="10">
        <f t="shared" si="358"/>
        <v>-0.14810000000000001</v>
      </c>
      <c r="P757" s="10">
        <f t="shared" si="379"/>
        <v>13.099641376452405</v>
      </c>
      <c r="Q757" s="42">
        <f t="shared" si="380"/>
        <v>1.0801920351563974</v>
      </c>
      <c r="R757" s="4">
        <f t="shared" si="381"/>
        <v>79382.385891117417</v>
      </c>
      <c r="S757">
        <f t="shared" si="362"/>
        <v>7.938238589111742E-5</v>
      </c>
      <c r="T757" s="41">
        <f t="shared" si="363"/>
        <v>6.9331098046567278E-4</v>
      </c>
      <c r="U757" s="42">
        <f t="shared" si="382"/>
        <v>0.14170152793493915</v>
      </c>
      <c r="V757" s="42">
        <f t="shared" si="383"/>
        <v>0.96200698479563806</v>
      </c>
      <c r="W757" s="42">
        <f t="shared" si="384"/>
        <v>0.95430771533809577</v>
      </c>
      <c r="X757" s="42">
        <f t="shared" si="385"/>
        <v>7.6992694575422904E-3</v>
      </c>
      <c r="Y757" s="42">
        <f t="shared" si="359"/>
        <v>1.393265470886554E-2</v>
      </c>
      <c r="Z757" s="10">
        <f t="shared" si="386"/>
        <v>20.095822944427422</v>
      </c>
      <c r="AA757">
        <f t="shared" si="364"/>
        <v>6297252.2472282918</v>
      </c>
      <c r="AB757" s="10">
        <f t="shared" si="365"/>
        <v>6.2972522472282915</v>
      </c>
      <c r="AC757" s="10">
        <f t="shared" si="366"/>
        <v>6.1962522472282915</v>
      </c>
      <c r="AD757" s="3">
        <f t="shared" si="367"/>
        <v>898.65877407226856</v>
      </c>
      <c r="AI757" s="94">
        <f t="shared" si="368"/>
        <v>0.95430771533809577</v>
      </c>
    </row>
    <row r="758" spans="2:35">
      <c r="B758" s="39">
        <f t="shared" si="369"/>
        <v>730</v>
      </c>
      <c r="C758" s="42">
        <f t="shared" si="370"/>
        <v>13.742206235010729</v>
      </c>
      <c r="D758" s="10">
        <f t="shared" si="371"/>
        <v>1.9577937649892938</v>
      </c>
      <c r="E758" s="40">
        <f t="shared" si="372"/>
        <v>42.484412470021411</v>
      </c>
      <c r="F758" s="40">
        <f t="shared" si="373"/>
        <v>46.4</v>
      </c>
      <c r="G758" s="3">
        <f t="shared" si="374"/>
        <v>287.57793764988776</v>
      </c>
      <c r="H758" s="3">
        <f t="shared" si="375"/>
        <v>134.69012151470801</v>
      </c>
      <c r="I758">
        <f t="shared" si="360"/>
        <v>1.3469012151470802E-4</v>
      </c>
      <c r="J758" s="4">
        <f t="shared" si="376"/>
        <v>1424.8813669231995</v>
      </c>
      <c r="K758" s="40">
        <f t="shared" si="377"/>
        <v>10.578959695775492</v>
      </c>
      <c r="L758" s="40">
        <f t="shared" si="361"/>
        <v>0</v>
      </c>
      <c r="M758" s="10">
        <f t="shared" si="378"/>
        <v>6.2972522472282915</v>
      </c>
      <c r="N758" s="10">
        <f t="shared" si="357"/>
        <v>17.20418640980624</v>
      </c>
      <c r="O758" s="10">
        <f t="shared" si="358"/>
        <v>-0.14810000000000001</v>
      </c>
      <c r="P758" s="10">
        <f t="shared" si="379"/>
        <v>13.100258430143555</v>
      </c>
      <c r="Q758" s="42">
        <f t="shared" si="380"/>
        <v>1.0816290251324612</v>
      </c>
      <c r="R758" s="4">
        <f t="shared" si="381"/>
        <v>78608.224846528101</v>
      </c>
      <c r="S758">
        <f t="shared" si="362"/>
        <v>7.8608224846528105E-5</v>
      </c>
      <c r="T758" s="41">
        <f t="shared" si="363"/>
        <v>6.9408514151026216E-4</v>
      </c>
      <c r="U758" s="42">
        <f t="shared" si="382"/>
        <v>0.14031961176229499</v>
      </c>
      <c r="V758" s="42">
        <f t="shared" si="383"/>
        <v>0.96167419095679163</v>
      </c>
      <c r="W758" s="42">
        <f t="shared" si="384"/>
        <v>0.95399929899496005</v>
      </c>
      <c r="X758" s="42">
        <f t="shared" si="385"/>
        <v>7.6748919618315758E-3</v>
      </c>
      <c r="Y758" s="42">
        <f t="shared" si="359"/>
        <v>1.3943683451682065E-2</v>
      </c>
      <c r="Z758" s="10">
        <f t="shared" si="386"/>
        <v>20.089298297528682</v>
      </c>
      <c r="AA758">
        <f t="shared" si="364"/>
        <v>6295240.4680580394</v>
      </c>
      <c r="AB758" s="10">
        <f t="shared" si="365"/>
        <v>6.2952404680580392</v>
      </c>
      <c r="AC758" s="10">
        <f t="shared" si="366"/>
        <v>6.1942404680580392</v>
      </c>
      <c r="AD758" s="3">
        <f t="shared" si="367"/>
        <v>898.36700044351551</v>
      </c>
      <c r="AI758" s="94">
        <f t="shared" si="368"/>
        <v>0.95399929899496005</v>
      </c>
    </row>
    <row r="759" spans="2:35">
      <c r="B759" s="39">
        <f t="shared" si="369"/>
        <v>731</v>
      </c>
      <c r="C759" s="42">
        <f t="shared" si="370"/>
        <v>13.761031175058688</v>
      </c>
      <c r="D759" s="10">
        <f t="shared" si="371"/>
        <v>1.9389688249413339</v>
      </c>
      <c r="E759" s="40">
        <f t="shared" si="372"/>
        <v>42.522062350117331</v>
      </c>
      <c r="F759" s="40">
        <f t="shared" si="373"/>
        <v>46.4</v>
      </c>
      <c r="G759" s="3">
        <f t="shared" si="374"/>
        <v>287.38968824940815</v>
      </c>
      <c r="H759" s="3">
        <f t="shared" si="375"/>
        <v>134.69012151470801</v>
      </c>
      <c r="I759">
        <f t="shared" si="360"/>
        <v>1.3469012151470802E-4</v>
      </c>
      <c r="J759" s="4">
        <f t="shared" si="376"/>
        <v>1427.3950208523354</v>
      </c>
      <c r="K759" s="40">
        <f t="shared" si="377"/>
        <v>10.597622192333278</v>
      </c>
      <c r="L759" s="40">
        <f t="shared" si="361"/>
        <v>0</v>
      </c>
      <c r="M759" s="10">
        <f t="shared" si="378"/>
        <v>6.2952404680580392</v>
      </c>
      <c r="N759" s="10">
        <f t="shared" si="357"/>
        <v>17.20418640980624</v>
      </c>
      <c r="O759" s="10">
        <f t="shared" si="358"/>
        <v>-0.14810000000000001</v>
      </c>
      <c r="P759" s="10">
        <f t="shared" si="379"/>
        <v>13.100878361773798</v>
      </c>
      <c r="Q759" s="42">
        <f t="shared" si="380"/>
        <v>1.0830659471103714</v>
      </c>
      <c r="R759" s="4">
        <f t="shared" si="381"/>
        <v>77834.369442256211</v>
      </c>
      <c r="S759">
        <f t="shared" si="362"/>
        <v>7.7834369442256207E-5</v>
      </c>
      <c r="T759" s="41">
        <f t="shared" si="363"/>
        <v>6.9485899691453402E-4</v>
      </c>
      <c r="U759" s="42">
        <f t="shared" si="382"/>
        <v>0.13893824117289946</v>
      </c>
      <c r="V759" s="42">
        <f t="shared" si="383"/>
        <v>0.9613400105442762</v>
      </c>
      <c r="W759" s="42">
        <f t="shared" si="384"/>
        <v>0.95368955758328455</v>
      </c>
      <c r="X759" s="42">
        <f t="shared" si="385"/>
        <v>7.6504529609916494E-3</v>
      </c>
      <c r="Y759" s="42">
        <f t="shared" si="359"/>
        <v>1.3954676555682683E-2</v>
      </c>
      <c r="Z759" s="10">
        <f t="shared" si="386"/>
        <v>20.082745733519047</v>
      </c>
      <c r="AA759">
        <f t="shared" si="364"/>
        <v>6293220.0810561189</v>
      </c>
      <c r="AB759" s="10">
        <f t="shared" si="365"/>
        <v>6.293220081056119</v>
      </c>
      <c r="AC759" s="10">
        <f t="shared" si="366"/>
        <v>6.192220081056119</v>
      </c>
      <c r="AD759" s="3">
        <f t="shared" si="367"/>
        <v>898.07397839827684</v>
      </c>
      <c r="AI759" s="94">
        <f t="shared" si="368"/>
        <v>0.95368955758328455</v>
      </c>
    </row>
    <row r="760" spans="2:35">
      <c r="B760" s="39">
        <f t="shared" si="369"/>
        <v>732</v>
      </c>
      <c r="C760" s="42">
        <f t="shared" si="370"/>
        <v>13.779856115106648</v>
      </c>
      <c r="D760" s="10">
        <f t="shared" si="371"/>
        <v>1.9201438848933741</v>
      </c>
      <c r="E760" s="40">
        <f t="shared" si="372"/>
        <v>42.55971223021325</v>
      </c>
      <c r="F760" s="40">
        <f t="shared" si="373"/>
        <v>46.4</v>
      </c>
      <c r="G760" s="3">
        <f t="shared" si="374"/>
        <v>287.20143884892855</v>
      </c>
      <c r="H760" s="3">
        <f t="shared" si="375"/>
        <v>134.69012151470801</v>
      </c>
      <c r="I760">
        <f t="shared" si="360"/>
        <v>1.3469012151470802E-4</v>
      </c>
      <c r="J760" s="4">
        <f t="shared" si="376"/>
        <v>1429.9109014064254</v>
      </c>
      <c r="K760" s="40">
        <f t="shared" si="377"/>
        <v>10.616301220355501</v>
      </c>
      <c r="L760" s="40">
        <f t="shared" si="361"/>
        <v>0</v>
      </c>
      <c r="M760" s="10">
        <f t="shared" si="378"/>
        <v>6.293220081056119</v>
      </c>
      <c r="N760" s="10">
        <f t="shared" si="357"/>
        <v>17.20418640980624</v>
      </c>
      <c r="O760" s="10">
        <f t="shared" si="358"/>
        <v>-0.14810000000000001</v>
      </c>
      <c r="P760" s="10">
        <f t="shared" si="379"/>
        <v>13.101501174872443</v>
      </c>
      <c r="Q760" s="42">
        <f t="shared" si="380"/>
        <v>1.0845028007805497</v>
      </c>
      <c r="R760" s="4">
        <f t="shared" si="381"/>
        <v>77060.820935784126</v>
      </c>
      <c r="S760">
        <f t="shared" si="362"/>
        <v>7.7060820935784125E-5</v>
      </c>
      <c r="T760" s="41">
        <f t="shared" si="363"/>
        <v>6.9563254542100617E-4</v>
      </c>
      <c r="U760" s="42">
        <f t="shared" si="382"/>
        <v>0.13755741841142144</v>
      </c>
      <c r="V760" s="42">
        <f t="shared" si="383"/>
        <v>0.96100444334506208</v>
      </c>
      <c r="W760" s="42">
        <f t="shared" si="384"/>
        <v>0.95337849087608373</v>
      </c>
      <c r="X760" s="42">
        <f t="shared" si="385"/>
        <v>7.6259524689783476E-3</v>
      </c>
      <c r="Y760" s="42">
        <f t="shared" si="359"/>
        <v>1.3965633933476339E-2</v>
      </c>
      <c r="Z760" s="10">
        <f t="shared" si="386"/>
        <v>20.076165247593686</v>
      </c>
      <c r="AA760">
        <f t="shared" si="364"/>
        <v>6291191.0847410327</v>
      </c>
      <c r="AB760" s="10">
        <f t="shared" si="365"/>
        <v>6.2911910847410324</v>
      </c>
      <c r="AC760" s="10">
        <f t="shared" si="366"/>
        <v>6.1901910847410324</v>
      </c>
      <c r="AD760" s="3">
        <f t="shared" si="367"/>
        <v>897.77970772168715</v>
      </c>
      <c r="AI760" s="94">
        <f t="shared" si="368"/>
        <v>0.95337849087608373</v>
      </c>
    </row>
    <row r="761" spans="2:35">
      <c r="B761" s="39">
        <f t="shared" si="369"/>
        <v>733</v>
      </c>
      <c r="C761" s="42">
        <f t="shared" si="370"/>
        <v>13.798681055154608</v>
      </c>
      <c r="D761" s="10">
        <f t="shared" si="371"/>
        <v>1.9013189448454142</v>
      </c>
      <c r="E761" s="40">
        <f t="shared" si="372"/>
        <v>42.59736211030917</v>
      </c>
      <c r="F761" s="40">
        <f t="shared" si="373"/>
        <v>46.4</v>
      </c>
      <c r="G761" s="3">
        <f t="shared" si="374"/>
        <v>287.01318944844894</v>
      </c>
      <c r="H761" s="3">
        <f t="shared" si="375"/>
        <v>134.69012151470801</v>
      </c>
      <c r="I761">
        <f t="shared" si="360"/>
        <v>1.3469012151470802E-4</v>
      </c>
      <c r="J761" s="4">
        <f t="shared" si="376"/>
        <v>1432.4290085854691</v>
      </c>
      <c r="K761" s="40">
        <f t="shared" si="377"/>
        <v>10.634996779842162</v>
      </c>
      <c r="L761" s="40">
        <f t="shared" si="361"/>
        <v>0</v>
      </c>
      <c r="M761" s="10">
        <f t="shared" si="378"/>
        <v>6.2911910847410324</v>
      </c>
      <c r="N761" s="10">
        <f t="shared" si="357"/>
        <v>17.20418640980624</v>
      </c>
      <c r="O761" s="10">
        <f t="shared" si="358"/>
        <v>-0.14810000000000001</v>
      </c>
      <c r="P761" s="10">
        <f t="shared" si="379"/>
        <v>13.102126872988361</v>
      </c>
      <c r="Q761" s="42">
        <f t="shared" si="380"/>
        <v>1.0859395858331178</v>
      </c>
      <c r="R761" s="4">
        <f t="shared" si="381"/>
        <v>76287.580584594325</v>
      </c>
      <c r="S761">
        <f t="shared" si="362"/>
        <v>7.6287580584594327E-5</v>
      </c>
      <c r="T761" s="41">
        <f t="shared" si="363"/>
        <v>6.9640578577219588E-4</v>
      </c>
      <c r="U761" s="42">
        <f t="shared" si="382"/>
        <v>0.13617714572253012</v>
      </c>
      <c r="V761" s="42">
        <f t="shared" si="383"/>
        <v>0.96066748914479028</v>
      </c>
      <c r="W761" s="42">
        <f t="shared" si="384"/>
        <v>0.95306609864526037</v>
      </c>
      <c r="X761" s="42">
        <f t="shared" si="385"/>
        <v>7.6013904995299031E-3</v>
      </c>
      <c r="Y761" s="42">
        <f t="shared" si="359"/>
        <v>1.3976555497724797E-2</v>
      </c>
      <c r="Z761" s="10">
        <f t="shared" si="386"/>
        <v>20.06955683492372</v>
      </c>
      <c r="AA761">
        <f t="shared" si="364"/>
        <v>6289153.4776238659</v>
      </c>
      <c r="AB761" s="10">
        <f t="shared" si="365"/>
        <v>6.2891534776238656</v>
      </c>
      <c r="AC761" s="10">
        <f t="shared" si="366"/>
        <v>6.1881534776238656</v>
      </c>
      <c r="AD761" s="3">
        <f t="shared" si="367"/>
        <v>897.48418819780511</v>
      </c>
      <c r="AI761" s="94">
        <f t="shared" si="368"/>
        <v>0.95306609864526037</v>
      </c>
    </row>
    <row r="762" spans="2:35">
      <c r="B762" s="39">
        <f t="shared" si="369"/>
        <v>734</v>
      </c>
      <c r="C762" s="42">
        <f t="shared" si="370"/>
        <v>13.817505995202568</v>
      </c>
      <c r="D762" s="10">
        <f t="shared" si="371"/>
        <v>1.8824940047974543</v>
      </c>
      <c r="E762" s="40">
        <f t="shared" si="372"/>
        <v>42.63501199040509</v>
      </c>
      <c r="F762" s="40">
        <f t="shared" si="373"/>
        <v>46.4</v>
      </c>
      <c r="G762" s="3">
        <f t="shared" si="374"/>
        <v>286.82494004796933</v>
      </c>
      <c r="H762" s="3">
        <f t="shared" si="375"/>
        <v>134.69012151470801</v>
      </c>
      <c r="I762">
        <f t="shared" si="360"/>
        <v>1.3469012151470802E-4</v>
      </c>
      <c r="J762" s="4">
        <f t="shared" si="376"/>
        <v>1434.9493423894669</v>
      </c>
      <c r="K762" s="40">
        <f t="shared" si="377"/>
        <v>10.65370887079326</v>
      </c>
      <c r="L762" s="40">
        <f t="shared" si="361"/>
        <v>0</v>
      </c>
      <c r="M762" s="10">
        <f t="shared" si="378"/>
        <v>6.2891534776238656</v>
      </c>
      <c r="N762" s="10">
        <f t="shared" si="357"/>
        <v>17.20418640980624</v>
      </c>
      <c r="O762" s="10">
        <f t="shared" si="358"/>
        <v>-0.14810000000000001</v>
      </c>
      <c r="P762" s="10">
        <f t="shared" si="379"/>
        <v>13.102755459690119</v>
      </c>
      <c r="Q762" s="42">
        <f t="shared" si="380"/>
        <v>1.0873763019578957</v>
      </c>
      <c r="R762" s="4">
        <f t="shared" si="381"/>
        <v>75514.64964616923</v>
      </c>
      <c r="S762">
        <f t="shared" si="362"/>
        <v>7.5514649646169226E-5</v>
      </c>
      <c r="T762" s="41">
        <f t="shared" si="363"/>
        <v>6.9717871671062099E-4</v>
      </c>
      <c r="U762" s="42">
        <f t="shared" si="382"/>
        <v>0.1347974253508944</v>
      </c>
      <c r="V762" s="42">
        <f t="shared" si="383"/>
        <v>0.96032914772846867</v>
      </c>
      <c r="W762" s="42">
        <f t="shared" si="384"/>
        <v>0.95275238066157542</v>
      </c>
      <c r="X762" s="42">
        <f t="shared" si="385"/>
        <v>7.576767066893253E-3</v>
      </c>
      <c r="Y762" s="42">
        <f t="shared" si="359"/>
        <v>1.3987441161143489E-2</v>
      </c>
      <c r="Z762" s="10">
        <f t="shared" si="386"/>
        <v>20.062920490657028</v>
      </c>
      <c r="AA762">
        <f t="shared" si="364"/>
        <v>6287107.2582085384</v>
      </c>
      <c r="AB762" s="10">
        <f t="shared" si="365"/>
        <v>6.2871072582085388</v>
      </c>
      <c r="AC762" s="10">
        <f t="shared" si="366"/>
        <v>6.1861072582085388</v>
      </c>
      <c r="AD762" s="3">
        <f t="shared" si="367"/>
        <v>897.18741960965019</v>
      </c>
      <c r="AI762" s="94">
        <f t="shared" si="368"/>
        <v>0.95275238066157542</v>
      </c>
    </row>
    <row r="763" spans="2:35">
      <c r="B763" s="39">
        <f t="shared" si="369"/>
        <v>735</v>
      </c>
      <c r="C763" s="42">
        <f t="shared" si="370"/>
        <v>13.836330935250528</v>
      </c>
      <c r="D763" s="10">
        <f t="shared" si="371"/>
        <v>1.8636690647494945</v>
      </c>
      <c r="E763" s="40">
        <f t="shared" si="372"/>
        <v>42.67266187050101</v>
      </c>
      <c r="F763" s="40">
        <f t="shared" si="373"/>
        <v>46.4</v>
      </c>
      <c r="G763" s="3">
        <f t="shared" si="374"/>
        <v>286.63669064748973</v>
      </c>
      <c r="H763" s="3">
        <f t="shared" si="375"/>
        <v>134.69012151470801</v>
      </c>
      <c r="I763">
        <f t="shared" si="360"/>
        <v>1.3469012151470802E-4</v>
      </c>
      <c r="J763" s="4">
        <f t="shared" si="376"/>
        <v>1437.4719028184181</v>
      </c>
      <c r="K763" s="40">
        <f t="shared" si="377"/>
        <v>10.672437493208793</v>
      </c>
      <c r="L763" s="40">
        <f t="shared" si="361"/>
        <v>0</v>
      </c>
      <c r="M763" s="10">
        <f t="shared" si="378"/>
        <v>6.2871072582085388</v>
      </c>
      <c r="N763" s="10">
        <f t="shared" si="357"/>
        <v>17.20418640980624</v>
      </c>
      <c r="O763" s="10">
        <f t="shared" si="358"/>
        <v>-0.14810000000000001</v>
      </c>
      <c r="P763" s="10">
        <f t="shared" si="379"/>
        <v>13.103386938565976</v>
      </c>
      <c r="Q763" s="42">
        <f t="shared" si="380"/>
        <v>1.0888129488444007</v>
      </c>
      <c r="R763" s="4">
        <f t="shared" si="381"/>
        <v>74742.029377991319</v>
      </c>
      <c r="S763">
        <f t="shared" si="362"/>
        <v>7.4742029377991315E-5</v>
      </c>
      <c r="T763" s="41">
        <f t="shared" si="363"/>
        <v>6.9795133697879896E-4</v>
      </c>
      <c r="U763" s="42">
        <f t="shared" si="382"/>
        <v>0.13341825954118341</v>
      </c>
      <c r="V763" s="42">
        <f t="shared" si="383"/>
        <v>0.95998941887948708</v>
      </c>
      <c r="W763" s="42">
        <f t="shared" si="384"/>
        <v>0.95243733669468622</v>
      </c>
      <c r="X763" s="42">
        <f t="shared" si="385"/>
        <v>7.5520821848008568E-3</v>
      </c>
      <c r="Y763" s="42">
        <f t="shared" si="359"/>
        <v>1.3998290836500914E-2</v>
      </c>
      <c r="Z763" s="10">
        <f t="shared" si="386"/>
        <v>20.056256209917006</v>
      </c>
      <c r="AA763">
        <f t="shared" si="364"/>
        <v>6285052.4249914205</v>
      </c>
      <c r="AB763" s="10">
        <f t="shared" si="365"/>
        <v>6.2850524249914201</v>
      </c>
      <c r="AC763" s="10">
        <f t="shared" si="366"/>
        <v>6.1840524249914202</v>
      </c>
      <c r="AD763" s="3">
        <f t="shared" si="367"/>
        <v>896.88940173914727</v>
      </c>
      <c r="AI763" s="94">
        <f t="shared" si="368"/>
        <v>0.95243733669468622</v>
      </c>
    </row>
    <row r="764" spans="2:35">
      <c r="B764" s="39">
        <f t="shared" si="369"/>
        <v>736</v>
      </c>
      <c r="C764" s="42">
        <f t="shared" si="370"/>
        <v>13.855155875298488</v>
      </c>
      <c r="D764" s="10">
        <f t="shared" si="371"/>
        <v>1.8448441247015346</v>
      </c>
      <c r="E764" s="40">
        <f t="shared" si="372"/>
        <v>42.710311750596929</v>
      </c>
      <c r="F764" s="40">
        <f t="shared" si="373"/>
        <v>46.4</v>
      </c>
      <c r="G764" s="3">
        <f t="shared" si="374"/>
        <v>286.44844124701012</v>
      </c>
      <c r="H764" s="3">
        <f t="shared" si="375"/>
        <v>134.69012151470801</v>
      </c>
      <c r="I764">
        <f t="shared" si="360"/>
        <v>1.3469012151470802E-4</v>
      </c>
      <c r="J764" s="4">
        <f t="shared" si="376"/>
        <v>1439.9966898723233</v>
      </c>
      <c r="K764" s="40">
        <f t="shared" si="377"/>
        <v>10.691182647088764</v>
      </c>
      <c r="L764" s="40">
        <f t="shared" si="361"/>
        <v>0</v>
      </c>
      <c r="M764" s="10">
        <f t="shared" si="378"/>
        <v>6.2850524249914201</v>
      </c>
      <c r="N764" s="10">
        <f t="shared" si="357"/>
        <v>17.20418640980624</v>
      </c>
      <c r="O764" s="10">
        <f t="shared" si="358"/>
        <v>-0.14810000000000001</v>
      </c>
      <c r="P764" s="10">
        <f t="shared" si="379"/>
        <v>13.104021313224051</v>
      </c>
      <c r="Q764" s="42">
        <f t="shared" si="380"/>
        <v>1.0902495261818446</v>
      </c>
      <c r="R764" s="4">
        <f t="shared" si="381"/>
        <v>73969.721037542971</v>
      </c>
      <c r="S764">
        <f t="shared" si="362"/>
        <v>7.3969721037542969E-5</v>
      </c>
      <c r="T764" s="41">
        <f t="shared" si="363"/>
        <v>6.9872364531924731E-4</v>
      </c>
      <c r="U764" s="42">
        <f t="shared" si="382"/>
        <v>0.13203965053806607</v>
      </c>
      <c r="V764" s="42">
        <f t="shared" si="383"/>
        <v>0.95964830238123644</v>
      </c>
      <c r="W764" s="42">
        <f t="shared" si="384"/>
        <v>0.95212096651308831</v>
      </c>
      <c r="X764" s="42">
        <f t="shared" si="385"/>
        <v>7.5273358681481328E-3</v>
      </c>
      <c r="Y764" s="42">
        <f t="shared" si="359"/>
        <v>1.4009104436620423E-2</v>
      </c>
      <c r="Z764" s="10">
        <f t="shared" si="386"/>
        <v>20.049563987804728</v>
      </c>
      <c r="AA764">
        <f t="shared" si="364"/>
        <v>6282988.976462001</v>
      </c>
      <c r="AB764" s="10">
        <f t="shared" si="365"/>
        <v>6.2829889764620006</v>
      </c>
      <c r="AC764" s="10">
        <f t="shared" si="366"/>
        <v>6.1819889764620006</v>
      </c>
      <c r="AD764" s="3">
        <f t="shared" si="367"/>
        <v>896.59013436722273</v>
      </c>
      <c r="AI764" s="94">
        <f t="shared" si="368"/>
        <v>0.95212096651308831</v>
      </c>
    </row>
    <row r="765" spans="2:35">
      <c r="B765" s="39">
        <f t="shared" si="369"/>
        <v>737</v>
      </c>
      <c r="C765" s="42">
        <f t="shared" si="370"/>
        <v>13.873980815346448</v>
      </c>
      <c r="D765" s="10">
        <f t="shared" si="371"/>
        <v>1.8260191846535747</v>
      </c>
      <c r="E765" s="40">
        <f t="shared" si="372"/>
        <v>42.747961630692849</v>
      </c>
      <c r="F765" s="40">
        <f t="shared" si="373"/>
        <v>46.4</v>
      </c>
      <c r="G765" s="3">
        <f t="shared" si="374"/>
        <v>286.26019184653052</v>
      </c>
      <c r="H765" s="3">
        <f t="shared" si="375"/>
        <v>134.69012151470801</v>
      </c>
      <c r="I765">
        <f t="shared" si="360"/>
        <v>1.3469012151470802E-4</v>
      </c>
      <c r="J765" s="4">
        <f t="shared" si="376"/>
        <v>1442.5237035511821</v>
      </c>
      <c r="K765" s="40">
        <f t="shared" si="377"/>
        <v>10.709944332433171</v>
      </c>
      <c r="L765" s="40">
        <f t="shared" si="361"/>
        <v>0</v>
      </c>
      <c r="M765" s="10">
        <f t="shared" si="378"/>
        <v>6.2829889764620006</v>
      </c>
      <c r="N765" s="10">
        <f t="shared" si="357"/>
        <v>17.20418640980624</v>
      </c>
      <c r="O765" s="10">
        <f t="shared" si="358"/>
        <v>-0.14810000000000001</v>
      </c>
      <c r="P765" s="10">
        <f t="shared" si="379"/>
        <v>13.104658587292189</v>
      </c>
      <c r="Q765" s="42">
        <f t="shared" si="380"/>
        <v>1.0916860336591332</v>
      </c>
      <c r="R765" s="4">
        <f t="shared" si="381"/>
        <v>73197.72588230668</v>
      </c>
      <c r="S765">
        <f t="shared" si="362"/>
        <v>7.3197725882306679E-5</v>
      </c>
      <c r="T765" s="41">
        <f t="shared" si="363"/>
        <v>6.9949564047448363E-4</v>
      </c>
      <c r="U765" s="42">
        <f t="shared" si="382"/>
        <v>0.13066160058621154</v>
      </c>
      <c r="V765" s="42">
        <f t="shared" si="383"/>
        <v>0.95930579801475591</v>
      </c>
      <c r="W765" s="42">
        <f t="shared" si="384"/>
        <v>0.95180326988421737</v>
      </c>
      <c r="X765" s="42">
        <f t="shared" si="385"/>
        <v>7.5025281305385327E-3</v>
      </c>
      <c r="Y765" s="42">
        <f t="shared" si="359"/>
        <v>1.401988187437851E-2</v>
      </c>
      <c r="Z765" s="10">
        <f t="shared" si="386"/>
        <v>20.042843819396087</v>
      </c>
      <c r="AA765">
        <f t="shared" si="364"/>
        <v>6280916.9111020034</v>
      </c>
      <c r="AB765" s="10">
        <f t="shared" si="365"/>
        <v>6.2809169111020031</v>
      </c>
      <c r="AC765" s="10">
        <f t="shared" si="366"/>
        <v>6.1799169111020031</v>
      </c>
      <c r="AD765" s="3">
        <f t="shared" si="367"/>
        <v>896.28961727367709</v>
      </c>
      <c r="AI765" s="94">
        <f t="shared" si="368"/>
        <v>0.95180326988421737</v>
      </c>
    </row>
    <row r="766" spans="2:35">
      <c r="B766" s="39">
        <f t="shared" si="369"/>
        <v>738</v>
      </c>
      <c r="C766" s="42">
        <f t="shared" si="370"/>
        <v>13.892805755394408</v>
      </c>
      <c r="D766" s="10">
        <f t="shared" si="371"/>
        <v>1.8071942446056148</v>
      </c>
      <c r="E766" s="40">
        <f t="shared" si="372"/>
        <v>42.785611510788769</v>
      </c>
      <c r="F766" s="40">
        <f t="shared" si="373"/>
        <v>46.4</v>
      </c>
      <c r="G766" s="3">
        <f t="shared" si="374"/>
        <v>286.07194244605091</v>
      </c>
      <c r="H766" s="3">
        <f t="shared" si="375"/>
        <v>134.69012151470801</v>
      </c>
      <c r="I766">
        <f t="shared" si="360"/>
        <v>1.3469012151470802E-4</v>
      </c>
      <c r="J766" s="4">
        <f t="shared" si="376"/>
        <v>1445.0529438549947</v>
      </c>
      <c r="K766" s="40">
        <f t="shared" si="377"/>
        <v>10.728722549242013</v>
      </c>
      <c r="L766" s="40">
        <f t="shared" si="361"/>
        <v>0</v>
      </c>
      <c r="M766" s="10">
        <f t="shared" si="378"/>
        <v>6.2809169111020031</v>
      </c>
      <c r="N766" s="10">
        <f t="shared" si="357"/>
        <v>17.20418640980624</v>
      </c>
      <c r="O766" s="10">
        <f t="shared" si="358"/>
        <v>-0.14810000000000001</v>
      </c>
      <c r="P766" s="10">
        <f t="shared" si="379"/>
        <v>13.105298764418285</v>
      </c>
      <c r="Q766" s="42">
        <f t="shared" si="380"/>
        <v>1.0931224709648641</v>
      </c>
      <c r="R766" s="4">
        <f t="shared" si="381"/>
        <v>72426.045169764839</v>
      </c>
      <c r="S766">
        <f t="shared" si="362"/>
        <v>7.2426045169764834E-5</v>
      </c>
      <c r="T766" s="41">
        <f t="shared" si="363"/>
        <v>7.002673211870254E-4</v>
      </c>
      <c r="U766" s="42">
        <f t="shared" si="382"/>
        <v>0.12928411193028871</v>
      </c>
      <c r="V766" s="42">
        <f t="shared" si="383"/>
        <v>0.95896190556111316</v>
      </c>
      <c r="W766" s="42">
        <f t="shared" si="384"/>
        <v>0.95148424657431363</v>
      </c>
      <c r="X766" s="42">
        <f t="shared" si="385"/>
        <v>7.4776589867995291E-3</v>
      </c>
      <c r="Y766" s="42">
        <f t="shared" si="359"/>
        <v>1.4030623062706683E-2</v>
      </c>
      <c r="Z766" s="10">
        <f t="shared" si="386"/>
        <v>20.036095699744102</v>
      </c>
      <c r="AA766">
        <f t="shared" si="364"/>
        <v>6278836.2273860993</v>
      </c>
      <c r="AB766" s="10">
        <f t="shared" si="365"/>
        <v>6.2788362273860994</v>
      </c>
      <c r="AC766" s="10">
        <f t="shared" si="366"/>
        <v>6.1778362273860994</v>
      </c>
      <c r="AD766" s="3">
        <f t="shared" si="367"/>
        <v>895.98785023728783</v>
      </c>
      <c r="AI766" s="94">
        <f t="shared" si="368"/>
        <v>0.95148424657431363</v>
      </c>
    </row>
    <row r="767" spans="2:35">
      <c r="B767" s="39">
        <f t="shared" si="369"/>
        <v>739</v>
      </c>
      <c r="C767" s="42">
        <f t="shared" si="370"/>
        <v>13.911630695442367</v>
      </c>
      <c r="D767" s="10">
        <f t="shared" si="371"/>
        <v>1.788369304557655</v>
      </c>
      <c r="E767" s="40">
        <f t="shared" si="372"/>
        <v>42.823261390884689</v>
      </c>
      <c r="F767" s="40">
        <f t="shared" si="373"/>
        <v>46.4</v>
      </c>
      <c r="G767" s="3">
        <f t="shared" si="374"/>
        <v>285.88369304557131</v>
      </c>
      <c r="H767" s="3">
        <f t="shared" si="375"/>
        <v>134.69012151470801</v>
      </c>
      <c r="I767">
        <f t="shared" si="360"/>
        <v>1.3469012151470802E-4</v>
      </c>
      <c r="J767" s="4">
        <f t="shared" si="376"/>
        <v>1447.5844107837613</v>
      </c>
      <c r="K767" s="40">
        <f t="shared" si="377"/>
        <v>10.747517297515294</v>
      </c>
      <c r="L767" s="40">
        <f t="shared" si="361"/>
        <v>0</v>
      </c>
      <c r="M767" s="10">
        <f t="shared" si="378"/>
        <v>6.2788362273860994</v>
      </c>
      <c r="N767" s="10">
        <f t="shared" si="357"/>
        <v>17.20418640980624</v>
      </c>
      <c r="O767" s="10">
        <f t="shared" si="358"/>
        <v>-0.14810000000000001</v>
      </c>
      <c r="P767" s="10">
        <f t="shared" si="379"/>
        <v>13.105941848270158</v>
      </c>
      <c r="Q767" s="42">
        <f t="shared" si="380"/>
        <v>1.0945588377873252</v>
      </c>
      <c r="R767" s="4">
        <f t="shared" si="381"/>
        <v>71654.680157399896</v>
      </c>
      <c r="S767">
        <f t="shared" si="362"/>
        <v>7.16546801573999E-5</v>
      </c>
      <c r="T767" s="41">
        <f t="shared" si="363"/>
        <v>7.0103868619939035E-4</v>
      </c>
      <c r="U767" s="42">
        <f t="shared" si="382"/>
        <v>0.12790718681496668</v>
      </c>
      <c r="V767" s="42">
        <f t="shared" si="383"/>
        <v>0.95861662479979315</v>
      </c>
      <c r="W767" s="42">
        <f t="shared" si="384"/>
        <v>0.95116389634853149</v>
      </c>
      <c r="X767" s="42">
        <f t="shared" si="385"/>
        <v>7.4527284512616587E-3</v>
      </c>
      <c r="Y767" s="42">
        <f t="shared" si="359"/>
        <v>1.4041327914590887E-2</v>
      </c>
      <c r="Z767" s="10">
        <f t="shared" si="386"/>
        <v>20.029319623877694</v>
      </c>
      <c r="AA767">
        <f t="shared" si="364"/>
        <v>6276746.9237815272</v>
      </c>
      <c r="AB767" s="10">
        <f t="shared" si="365"/>
        <v>6.276746923781527</v>
      </c>
      <c r="AC767" s="10">
        <f t="shared" si="366"/>
        <v>6.175746923781527</v>
      </c>
      <c r="AD767" s="3">
        <f t="shared" si="367"/>
        <v>895.68483303575454</v>
      </c>
      <c r="AI767" s="94">
        <f t="shared" si="368"/>
        <v>0.95116389634853149</v>
      </c>
    </row>
    <row r="768" spans="2:35">
      <c r="B768" s="39">
        <f t="shared" si="369"/>
        <v>740</v>
      </c>
      <c r="C768" s="42">
        <f t="shared" si="370"/>
        <v>13.930455635490327</v>
      </c>
      <c r="D768" s="10">
        <f t="shared" si="371"/>
        <v>1.7695443645096951</v>
      </c>
      <c r="E768" s="40">
        <f t="shared" si="372"/>
        <v>42.860911270980608</v>
      </c>
      <c r="F768" s="40">
        <f t="shared" si="373"/>
        <v>46.4</v>
      </c>
      <c r="G768" s="3">
        <f t="shared" si="374"/>
        <v>285.6954436450917</v>
      </c>
      <c r="H768" s="3">
        <f t="shared" si="375"/>
        <v>134.69012151470801</v>
      </c>
      <c r="I768">
        <f t="shared" si="360"/>
        <v>1.3469012151470802E-4</v>
      </c>
      <c r="J768" s="4">
        <f t="shared" si="376"/>
        <v>1450.1181043374818</v>
      </c>
      <c r="K768" s="40">
        <f t="shared" si="377"/>
        <v>10.766328577253013</v>
      </c>
      <c r="L768" s="40">
        <f t="shared" si="361"/>
        <v>0</v>
      </c>
      <c r="M768" s="10">
        <f t="shared" si="378"/>
        <v>6.276746923781527</v>
      </c>
      <c r="N768" s="10">
        <f t="shared" si="357"/>
        <v>17.20418640980624</v>
      </c>
      <c r="O768" s="10">
        <f t="shared" si="358"/>
        <v>-0.14810000000000001</v>
      </c>
      <c r="P768" s="10">
        <f t="shared" si="379"/>
        <v>13.106587842535697</v>
      </c>
      <c r="Q768" s="42">
        <f t="shared" si="380"/>
        <v>1.0959951338144931</v>
      </c>
      <c r="R768" s="4">
        <f t="shared" si="381"/>
        <v>70883.632102694261</v>
      </c>
      <c r="S768">
        <f t="shared" si="362"/>
        <v>7.0883632102694262E-5</v>
      </c>
      <c r="T768" s="41">
        <f t="shared" si="363"/>
        <v>7.0180973425409596E-4</v>
      </c>
      <c r="U768" s="42">
        <f t="shared" si="382"/>
        <v>0.1265308274849144</v>
      </c>
      <c r="V768" s="42">
        <f t="shared" si="383"/>
        <v>0.95826995550925365</v>
      </c>
      <c r="W768" s="42">
        <f t="shared" si="384"/>
        <v>0.95084221897088106</v>
      </c>
      <c r="X768" s="42">
        <f t="shared" si="385"/>
        <v>7.4277365383725868E-3</v>
      </c>
      <c r="Y768" s="42">
        <f t="shared" si="359"/>
        <v>1.4051996343071801E-2</v>
      </c>
      <c r="Z768" s="10">
        <f t="shared" si="386"/>
        <v>20.022515586801706</v>
      </c>
      <c r="AA768">
        <f t="shared" si="364"/>
        <v>6274648.998748106</v>
      </c>
      <c r="AB768" s="10">
        <f t="shared" si="365"/>
        <v>6.2746489987481056</v>
      </c>
      <c r="AC768" s="10">
        <f t="shared" si="366"/>
        <v>6.1736489987481056</v>
      </c>
      <c r="AD768" s="3">
        <f t="shared" si="367"/>
        <v>895.38056544570065</v>
      </c>
      <c r="AI768" s="94">
        <f t="shared" si="368"/>
        <v>0.95084221897088106</v>
      </c>
    </row>
    <row r="769" spans="2:35">
      <c r="B769" s="39">
        <f t="shared" si="369"/>
        <v>741</v>
      </c>
      <c r="C769" s="42">
        <f t="shared" si="370"/>
        <v>13.949280575538287</v>
      </c>
      <c r="D769" s="10">
        <f t="shared" si="371"/>
        <v>1.7507194244617352</v>
      </c>
      <c r="E769" s="40">
        <f t="shared" si="372"/>
        <v>42.898561151076528</v>
      </c>
      <c r="F769" s="40">
        <f t="shared" si="373"/>
        <v>46.4</v>
      </c>
      <c r="G769" s="3">
        <f t="shared" si="374"/>
        <v>285.50719424461209</v>
      </c>
      <c r="H769" s="3">
        <f t="shared" si="375"/>
        <v>134.69012151470801</v>
      </c>
      <c r="I769">
        <f t="shared" si="360"/>
        <v>1.3469012151470802E-4</v>
      </c>
      <c r="J769" s="4">
        <f t="shared" si="376"/>
        <v>1452.6540245161559</v>
      </c>
      <c r="K769" s="40">
        <f t="shared" si="377"/>
        <v>10.785156388455167</v>
      </c>
      <c r="L769" s="40">
        <f t="shared" si="361"/>
        <v>0</v>
      </c>
      <c r="M769" s="10">
        <f t="shared" si="378"/>
        <v>6.2746489987481056</v>
      </c>
      <c r="N769" s="10">
        <f t="shared" si="357"/>
        <v>17.20418640980624</v>
      </c>
      <c r="O769" s="10">
        <f t="shared" si="358"/>
        <v>-0.14810000000000001</v>
      </c>
      <c r="P769" s="10">
        <f t="shared" si="379"/>
        <v>13.107236750922951</v>
      </c>
      <c r="Q769" s="42">
        <f t="shared" si="380"/>
        <v>1.0974313587340312</v>
      </c>
      <c r="R769" s="4">
        <f t="shared" si="381"/>
        <v>70112.902263130425</v>
      </c>
      <c r="S769">
        <f t="shared" si="362"/>
        <v>7.0112902263130429E-5</v>
      </c>
      <c r="T769" s="41">
        <f t="shared" si="363"/>
        <v>7.0258046409365984E-4</v>
      </c>
      <c r="U769" s="42">
        <f t="shared" si="382"/>
        <v>0.12515503618480095</v>
      </c>
      <c r="V769" s="42">
        <f t="shared" si="383"/>
        <v>0.95792189746708678</v>
      </c>
      <c r="W769" s="42">
        <f t="shared" si="384"/>
        <v>0.9505192142042298</v>
      </c>
      <c r="X769" s="42">
        <f t="shared" si="385"/>
        <v>7.4026832628569794E-3</v>
      </c>
      <c r="Y769" s="42">
        <f t="shared" si="359"/>
        <v>1.4062628261245363E-2</v>
      </c>
      <c r="Z769" s="10">
        <f t="shared" si="386"/>
        <v>20.015683583497275</v>
      </c>
      <c r="AA769">
        <f t="shared" si="364"/>
        <v>6272542.4507383425</v>
      </c>
      <c r="AB769" s="10">
        <f t="shared" si="365"/>
        <v>6.2725424507383423</v>
      </c>
      <c r="AC769" s="10">
        <f t="shared" si="366"/>
        <v>6.1715424507383423</v>
      </c>
      <c r="AD769" s="3">
        <f t="shared" si="367"/>
        <v>895.07504724268927</v>
      </c>
      <c r="AI769" s="94">
        <f t="shared" si="368"/>
        <v>0.9505192142042298</v>
      </c>
    </row>
    <row r="770" spans="2:35">
      <c r="B770" s="39">
        <f t="shared" si="369"/>
        <v>742</v>
      </c>
      <c r="C770" s="42">
        <f t="shared" si="370"/>
        <v>13.968105515586247</v>
      </c>
      <c r="D770" s="10">
        <f t="shared" si="371"/>
        <v>1.7318944844137754</v>
      </c>
      <c r="E770" s="40">
        <f t="shared" si="372"/>
        <v>42.936211031172448</v>
      </c>
      <c r="F770" s="40">
        <f t="shared" si="373"/>
        <v>46.4</v>
      </c>
      <c r="G770" s="3">
        <f t="shared" si="374"/>
        <v>285.31894484413249</v>
      </c>
      <c r="H770" s="3">
        <f t="shared" si="375"/>
        <v>134.69012151470801</v>
      </c>
      <c r="I770">
        <f t="shared" si="360"/>
        <v>1.3469012151470802E-4</v>
      </c>
      <c r="J770" s="4">
        <f t="shared" si="376"/>
        <v>1455.1921713197837</v>
      </c>
      <c r="K770" s="40">
        <f t="shared" si="377"/>
        <v>10.804000731121757</v>
      </c>
      <c r="L770" s="40">
        <f t="shared" si="361"/>
        <v>0</v>
      </c>
      <c r="M770" s="10">
        <f t="shared" si="378"/>
        <v>6.2725424507383423</v>
      </c>
      <c r="N770" s="10">
        <f t="shared" si="357"/>
        <v>17.20418640980624</v>
      </c>
      <c r="O770" s="10">
        <f t="shared" si="358"/>
        <v>-0.14810000000000001</v>
      </c>
      <c r="P770" s="10">
        <f t="shared" si="379"/>
        <v>13.107888577160141</v>
      </c>
      <c r="Q770" s="42">
        <f t="shared" si="380"/>
        <v>1.0988675122332883</v>
      </c>
      <c r="R770" s="4">
        <f t="shared" si="381"/>
        <v>69342.49189619087</v>
      </c>
      <c r="S770">
        <f t="shared" si="362"/>
        <v>6.9342491896190868E-5</v>
      </c>
      <c r="T770" s="41">
        <f t="shared" si="363"/>
        <v>7.0335087446059936E-4</v>
      </c>
      <c r="U770" s="42">
        <f t="shared" si="382"/>
        <v>0.12377981515929551</v>
      </c>
      <c r="V770" s="42">
        <f t="shared" si="383"/>
        <v>0.95757245044965233</v>
      </c>
      <c r="W770" s="42">
        <f t="shared" si="384"/>
        <v>0.95019488181031986</v>
      </c>
      <c r="X770" s="42">
        <f t="shared" si="385"/>
        <v>7.3775686393324769E-3</v>
      </c>
      <c r="Y770" s="42">
        <f t="shared" si="359"/>
        <v>1.4073223582262749E-2</v>
      </c>
      <c r="Z770" s="10">
        <f t="shared" si="386"/>
        <v>20.008823608921396</v>
      </c>
      <c r="AA770">
        <f t="shared" si="364"/>
        <v>6270427.2781972988</v>
      </c>
      <c r="AB770" s="10">
        <f t="shared" si="365"/>
        <v>6.2704272781972987</v>
      </c>
      <c r="AC770" s="10">
        <f t="shared" si="366"/>
        <v>6.1694272781972987</v>
      </c>
      <c r="AD770" s="3">
        <f t="shared" si="367"/>
        <v>894.76827820120354</v>
      </c>
      <c r="AI770" s="94">
        <f t="shared" si="368"/>
        <v>0.95019488181031986</v>
      </c>
    </row>
    <row r="771" spans="2:35">
      <c r="B771" s="39">
        <f t="shared" si="369"/>
        <v>743</v>
      </c>
      <c r="C771" s="42">
        <f t="shared" si="370"/>
        <v>13.986930455634207</v>
      </c>
      <c r="D771" s="10">
        <f t="shared" si="371"/>
        <v>1.7130695443658155</v>
      </c>
      <c r="E771" s="40">
        <f t="shared" si="372"/>
        <v>42.973860911268368</v>
      </c>
      <c r="F771" s="40">
        <f t="shared" si="373"/>
        <v>46.4</v>
      </c>
      <c r="G771" s="3">
        <f t="shared" si="374"/>
        <v>285.13069544365288</v>
      </c>
      <c r="H771" s="3">
        <f t="shared" si="375"/>
        <v>134.69012151470801</v>
      </c>
      <c r="I771">
        <f t="shared" si="360"/>
        <v>1.3469012151470802E-4</v>
      </c>
      <c r="J771" s="4">
        <f t="shared" si="376"/>
        <v>1457.7325447483656</v>
      </c>
      <c r="K771" s="40">
        <f t="shared" si="377"/>
        <v>10.822861605252786</v>
      </c>
      <c r="L771" s="40">
        <f t="shared" si="361"/>
        <v>0</v>
      </c>
      <c r="M771" s="10">
        <f t="shared" si="378"/>
        <v>6.2704272781972987</v>
      </c>
      <c r="N771" s="10">
        <f t="shared" si="357"/>
        <v>17.20418640980624</v>
      </c>
      <c r="O771" s="10">
        <f t="shared" si="358"/>
        <v>-0.14810000000000001</v>
      </c>
      <c r="P771" s="10">
        <f t="shared" si="379"/>
        <v>13.108543324995788</v>
      </c>
      <c r="Q771" s="42">
        <f t="shared" si="380"/>
        <v>1.1003035939992969</v>
      </c>
      <c r="R771" s="4">
        <f t="shared" si="381"/>
        <v>68572.40225935787</v>
      </c>
      <c r="S771">
        <f t="shared" si="362"/>
        <v>6.857240225935787E-5</v>
      </c>
      <c r="T771" s="41">
        <f t="shared" si="363"/>
        <v>7.0412096409743234E-4</v>
      </c>
      <c r="U771" s="42">
        <f t="shared" si="382"/>
        <v>0.12240516665306678</v>
      </c>
      <c r="V771" s="42">
        <f t="shared" si="383"/>
        <v>0.95722161423256813</v>
      </c>
      <c r="W771" s="42">
        <f t="shared" si="384"/>
        <v>0.94986922154974673</v>
      </c>
      <c r="X771" s="42">
        <f t="shared" si="385"/>
        <v>7.3523926828213959E-3</v>
      </c>
      <c r="Y771" s="42">
        <f t="shared" si="359"/>
        <v>1.4083782219331084E-2</v>
      </c>
      <c r="Z771" s="10">
        <f t="shared" si="386"/>
        <v>20.001935658007547</v>
      </c>
      <c r="AA771">
        <f t="shared" si="364"/>
        <v>6268303.4795627892</v>
      </c>
      <c r="AB771" s="10">
        <f t="shared" si="365"/>
        <v>6.268303479562789</v>
      </c>
      <c r="AC771" s="10">
        <f t="shared" si="366"/>
        <v>6.167303479562789</v>
      </c>
      <c r="AD771" s="3">
        <f t="shared" si="367"/>
        <v>894.46025809467574</v>
      </c>
      <c r="AI771" s="94">
        <f t="shared" si="368"/>
        <v>0.94986922154974673</v>
      </c>
    </row>
    <row r="772" spans="2:35">
      <c r="B772" s="39">
        <f t="shared" si="369"/>
        <v>744</v>
      </c>
      <c r="C772" s="42">
        <f t="shared" si="370"/>
        <v>14.005755395682167</v>
      </c>
      <c r="D772" s="10">
        <f t="shared" si="371"/>
        <v>1.6942446043178556</v>
      </c>
      <c r="E772" s="40">
        <f t="shared" si="372"/>
        <v>43.011510791364287</v>
      </c>
      <c r="F772" s="40">
        <f t="shared" si="373"/>
        <v>46.4</v>
      </c>
      <c r="G772" s="3">
        <f t="shared" si="374"/>
        <v>284.94244604317328</v>
      </c>
      <c r="H772" s="3">
        <f t="shared" si="375"/>
        <v>134.69012151470801</v>
      </c>
      <c r="I772">
        <f t="shared" si="360"/>
        <v>1.3469012151470802E-4</v>
      </c>
      <c r="J772" s="4">
        <f t="shared" si="376"/>
        <v>1460.2751448019012</v>
      </c>
      <c r="K772" s="40">
        <f t="shared" si="377"/>
        <v>10.841739010848251</v>
      </c>
      <c r="L772" s="40">
        <f t="shared" si="361"/>
        <v>0</v>
      </c>
      <c r="M772" s="10">
        <f t="shared" si="378"/>
        <v>6.268303479562789</v>
      </c>
      <c r="N772" s="10">
        <f t="shared" si="357"/>
        <v>17.20418640980624</v>
      </c>
      <c r="O772" s="10">
        <f t="shared" si="358"/>
        <v>-0.14810000000000001</v>
      </c>
      <c r="P772" s="10">
        <f t="shared" si="379"/>
        <v>13.1092009981987</v>
      </c>
      <c r="Q772" s="42">
        <f t="shared" si="380"/>
        <v>1.1017396037187714</v>
      </c>
      <c r="R772" s="4">
        <f t="shared" si="381"/>
        <v>67802.634610114023</v>
      </c>
      <c r="S772">
        <f t="shared" si="362"/>
        <v>6.7802634610114024E-5</v>
      </c>
      <c r="T772" s="41">
        <f t="shared" si="363"/>
        <v>7.0489073174667617E-4</v>
      </c>
      <c r="U772" s="42">
        <f t="shared" si="382"/>
        <v>0.12103109291078404</v>
      </c>
      <c r="V772" s="42">
        <f t="shared" si="383"/>
        <v>0.9568693885898798</v>
      </c>
      <c r="W772" s="42">
        <f t="shared" si="384"/>
        <v>0.94954223318199027</v>
      </c>
      <c r="X772" s="42">
        <f t="shared" si="385"/>
        <v>7.3271554078895296E-3</v>
      </c>
      <c r="Y772" s="42">
        <f t="shared" si="359"/>
        <v>1.4094304085712914E-2</v>
      </c>
      <c r="Z772" s="10">
        <f t="shared" si="386"/>
        <v>19.995019725664559</v>
      </c>
      <c r="AA772">
        <f t="shared" si="364"/>
        <v>6266171.053265024</v>
      </c>
      <c r="AB772" s="10">
        <f t="shared" si="365"/>
        <v>6.2661710532650243</v>
      </c>
      <c r="AC772" s="10">
        <f t="shared" si="366"/>
        <v>6.1651710532650243</v>
      </c>
      <c r="AD772" s="3">
        <f t="shared" si="367"/>
        <v>894.15098669543499</v>
      </c>
      <c r="AI772" s="94">
        <f t="shared" si="368"/>
        <v>0.94954223318199027</v>
      </c>
    </row>
    <row r="773" spans="2:35">
      <c r="B773" s="39">
        <f t="shared" si="369"/>
        <v>745</v>
      </c>
      <c r="C773" s="42">
        <f t="shared" si="370"/>
        <v>14.024580335730127</v>
      </c>
      <c r="D773" s="10">
        <f t="shared" si="371"/>
        <v>1.6754196642698957</v>
      </c>
      <c r="E773" s="40">
        <f t="shared" si="372"/>
        <v>43.049160671460207</v>
      </c>
      <c r="F773" s="40">
        <f t="shared" si="373"/>
        <v>46.4</v>
      </c>
      <c r="G773" s="3">
        <f t="shared" si="374"/>
        <v>284.75419664269367</v>
      </c>
      <c r="H773" s="3">
        <f t="shared" si="375"/>
        <v>134.69012151470801</v>
      </c>
      <c r="I773">
        <f t="shared" si="360"/>
        <v>1.3469012151470802E-4</v>
      </c>
      <c r="J773" s="4">
        <f t="shared" si="376"/>
        <v>1462.8199714803907</v>
      </c>
      <c r="K773" s="40">
        <f t="shared" si="377"/>
        <v>10.860632947908153</v>
      </c>
      <c r="L773" s="40">
        <f t="shared" si="361"/>
        <v>0</v>
      </c>
      <c r="M773" s="10">
        <f t="shared" si="378"/>
        <v>6.2661710532650243</v>
      </c>
      <c r="N773" s="10">
        <f t="shared" si="357"/>
        <v>17.20418640980624</v>
      </c>
      <c r="O773" s="10">
        <f t="shared" si="358"/>
        <v>-0.14810000000000001</v>
      </c>
      <c r="P773" s="10">
        <f t="shared" si="379"/>
        <v>13.109861600558167</v>
      </c>
      <c r="Q773" s="42">
        <f t="shared" si="380"/>
        <v>1.103175541078107</v>
      </c>
      <c r="R773" s="4">
        <f t="shared" si="381"/>
        <v>67033.190205941675</v>
      </c>
      <c r="S773">
        <f t="shared" si="362"/>
        <v>6.7033190205941675E-5</v>
      </c>
      <c r="T773" s="41">
        <f t="shared" si="363"/>
        <v>7.0566017615084856E-4</v>
      </c>
      <c r="U773" s="42">
        <f t="shared" si="382"/>
        <v>0.11965759617711619</v>
      </c>
      <c r="V773" s="42">
        <f t="shared" si="383"/>
        <v>0.95651577329487292</v>
      </c>
      <c r="W773" s="42">
        <f t="shared" si="384"/>
        <v>0.94921391646535946</v>
      </c>
      <c r="X773" s="42">
        <f t="shared" si="385"/>
        <v>7.3018568295134534E-3</v>
      </c>
      <c r="Y773" s="42">
        <f t="shared" si="359"/>
        <v>1.4104789094726932E-2</v>
      </c>
      <c r="Z773" s="10">
        <f t="shared" si="386"/>
        <v>19.988075806777228</v>
      </c>
      <c r="AA773">
        <f t="shared" si="364"/>
        <v>6264029.9977268074</v>
      </c>
      <c r="AB773" s="10">
        <f t="shared" si="365"/>
        <v>6.2640299977268077</v>
      </c>
      <c r="AC773" s="10">
        <f t="shared" si="366"/>
        <v>6.1630299977268077</v>
      </c>
      <c r="AD773" s="3">
        <f t="shared" si="367"/>
        <v>893.84046377473635</v>
      </c>
      <c r="AI773" s="94">
        <f t="shared" si="368"/>
        <v>0.94921391646535946</v>
      </c>
    </row>
    <row r="774" spans="2:35">
      <c r="B774" s="39">
        <f t="shared" si="369"/>
        <v>746</v>
      </c>
      <c r="C774" s="42">
        <f t="shared" si="370"/>
        <v>14.043405275778087</v>
      </c>
      <c r="D774" s="10">
        <f t="shared" si="371"/>
        <v>1.6565947242219359</v>
      </c>
      <c r="E774" s="40">
        <f t="shared" si="372"/>
        <v>43.086810551556127</v>
      </c>
      <c r="F774" s="40">
        <f t="shared" si="373"/>
        <v>46.4</v>
      </c>
      <c r="G774" s="3">
        <f t="shared" si="374"/>
        <v>284.56594724221407</v>
      </c>
      <c r="H774" s="3">
        <f t="shared" si="375"/>
        <v>134.69012151470801</v>
      </c>
      <c r="I774">
        <f t="shared" si="360"/>
        <v>1.3469012151470802E-4</v>
      </c>
      <c r="J774" s="4">
        <f t="shared" si="376"/>
        <v>1465.3670247838336</v>
      </c>
      <c r="K774" s="40">
        <f t="shared" si="377"/>
        <v>10.87954341643249</v>
      </c>
      <c r="L774" s="40">
        <f t="shared" si="361"/>
        <v>0</v>
      </c>
      <c r="M774" s="10">
        <f t="shared" si="378"/>
        <v>6.2640299977268077</v>
      </c>
      <c r="N774" s="10">
        <f t="shared" si="357"/>
        <v>17.20418640980624</v>
      </c>
      <c r="O774" s="10">
        <f t="shared" si="358"/>
        <v>-0.14810000000000001</v>
      </c>
      <c r="P774" s="10">
        <f t="shared" si="379"/>
        <v>13.110525135883952</v>
      </c>
      <c r="Q774" s="42">
        <f t="shared" si="380"/>
        <v>1.1046114057633769</v>
      </c>
      <c r="R774" s="4">
        <f t="shared" si="381"/>
        <v>66264.070304323352</v>
      </c>
      <c r="S774">
        <f t="shared" si="362"/>
        <v>6.6264070304323345E-5</v>
      </c>
      <c r="T774" s="41">
        <f t="shared" si="363"/>
        <v>7.0642929605246689E-4</v>
      </c>
      <c r="U774" s="42">
        <f t="shared" si="382"/>
        <v>0.1182846786967324</v>
      </c>
      <c r="V774" s="42">
        <f t="shared" si="383"/>
        <v>0.95616076811981532</v>
      </c>
      <c r="W774" s="42">
        <f t="shared" si="384"/>
        <v>0.94888427115702279</v>
      </c>
      <c r="X774" s="42">
        <f t="shared" si="385"/>
        <v>7.2764969627925336E-3</v>
      </c>
      <c r="Y774" s="42">
        <f t="shared" si="359"/>
        <v>1.411523715974828E-2</v>
      </c>
      <c r="Z774" s="10">
        <f t="shared" si="386"/>
        <v>19.981103896206385</v>
      </c>
      <c r="AA774">
        <f t="shared" si="364"/>
        <v>6261880.3113635508</v>
      </c>
      <c r="AB774" s="10">
        <f t="shared" si="365"/>
        <v>6.2618803113635506</v>
      </c>
      <c r="AC774" s="10">
        <f t="shared" si="366"/>
        <v>6.1608803113635506</v>
      </c>
      <c r="AD774" s="3">
        <f t="shared" si="367"/>
        <v>893.528689102763</v>
      </c>
      <c r="AI774" s="94">
        <f t="shared" si="368"/>
        <v>0.94888427115702279</v>
      </c>
    </row>
    <row r="775" spans="2:35">
      <c r="B775" s="39">
        <f t="shared" si="369"/>
        <v>747</v>
      </c>
      <c r="C775" s="42">
        <f t="shared" si="370"/>
        <v>14.062230215826046</v>
      </c>
      <c r="D775" s="10">
        <f t="shared" si="371"/>
        <v>1.637769784173976</v>
      </c>
      <c r="E775" s="40">
        <f t="shared" si="372"/>
        <v>43.124460431652047</v>
      </c>
      <c r="F775" s="40">
        <f t="shared" si="373"/>
        <v>46.4</v>
      </c>
      <c r="G775" s="3">
        <f t="shared" si="374"/>
        <v>284.37769784173446</v>
      </c>
      <c r="H775" s="3">
        <f t="shared" si="375"/>
        <v>134.69012151470801</v>
      </c>
      <c r="I775">
        <f t="shared" si="360"/>
        <v>1.3469012151470802E-4</v>
      </c>
      <c r="J775" s="4">
        <f t="shared" si="376"/>
        <v>1467.9163047122308</v>
      </c>
      <c r="K775" s="40">
        <f t="shared" si="377"/>
        <v>10.898470416421267</v>
      </c>
      <c r="L775" s="40">
        <f t="shared" si="361"/>
        <v>0</v>
      </c>
      <c r="M775" s="10">
        <f t="shared" si="378"/>
        <v>6.2618803113635506</v>
      </c>
      <c r="N775" s="10">
        <f t="shared" si="357"/>
        <v>17.20418640980624</v>
      </c>
      <c r="O775" s="10">
        <f t="shared" si="358"/>
        <v>-0.14810000000000001</v>
      </c>
      <c r="P775" s="10">
        <f t="shared" si="379"/>
        <v>13.111191608006367</v>
      </c>
      <c r="Q775" s="42">
        <f t="shared" si="380"/>
        <v>1.1060471974603319</v>
      </c>
      <c r="R775" s="4">
        <f t="shared" si="381"/>
        <v>65495.276162741349</v>
      </c>
      <c r="S775">
        <f t="shared" si="362"/>
        <v>6.5495276162741352E-5</v>
      </c>
      <c r="T775" s="41">
        <f t="shared" si="363"/>
        <v>7.0719809019404887E-4</v>
      </c>
      <c r="U775" s="42">
        <f t="shared" si="382"/>
        <v>0.11691234271430144</v>
      </c>
      <c r="V775" s="42">
        <f t="shared" si="383"/>
        <v>0.95580437283585284</v>
      </c>
      <c r="W775" s="42">
        <f t="shared" si="384"/>
        <v>0.9485532970130115</v>
      </c>
      <c r="X775" s="42">
        <f t="shared" si="385"/>
        <v>7.2510758228413463E-3</v>
      </c>
      <c r="Y775" s="42">
        <f t="shared" si="359"/>
        <v>1.4125648194208706E-2</v>
      </c>
      <c r="Z775" s="10">
        <f t="shared" si="386"/>
        <v>19.974103988788706</v>
      </c>
      <c r="AA775">
        <f t="shared" si="364"/>
        <v>6259721.992583218</v>
      </c>
      <c r="AB775" s="10">
        <f t="shared" si="365"/>
        <v>6.2597219925832182</v>
      </c>
      <c r="AC775" s="10">
        <f t="shared" si="366"/>
        <v>6.1587219925832182</v>
      </c>
      <c r="AD775" s="3">
        <f t="shared" si="367"/>
        <v>893.21566244861754</v>
      </c>
      <c r="AI775" s="94">
        <f t="shared" si="368"/>
        <v>0.9485532970130115</v>
      </c>
    </row>
    <row r="776" spans="2:35">
      <c r="B776" s="39">
        <f t="shared" si="369"/>
        <v>748</v>
      </c>
      <c r="C776" s="42">
        <f t="shared" si="370"/>
        <v>14.081055155874006</v>
      </c>
      <c r="D776" s="10">
        <f t="shared" si="371"/>
        <v>1.6189448441260161</v>
      </c>
      <c r="E776" s="40">
        <f t="shared" si="372"/>
        <v>43.162110311747966</v>
      </c>
      <c r="F776" s="40">
        <f t="shared" si="373"/>
        <v>46.4</v>
      </c>
      <c r="G776" s="3">
        <f t="shared" si="374"/>
        <v>284.18944844125485</v>
      </c>
      <c r="H776" s="3">
        <f t="shared" si="375"/>
        <v>134.69012151470801</v>
      </c>
      <c r="I776">
        <f t="shared" si="360"/>
        <v>1.3469012151470802E-4</v>
      </c>
      <c r="J776" s="4">
        <f t="shared" si="376"/>
        <v>1470.4678112655815</v>
      </c>
      <c r="K776" s="40">
        <f t="shared" si="377"/>
        <v>10.917413947874477</v>
      </c>
      <c r="L776" s="40">
        <f t="shared" si="361"/>
        <v>0</v>
      </c>
      <c r="M776" s="10">
        <f t="shared" si="378"/>
        <v>6.2597219925832182</v>
      </c>
      <c r="N776" s="10">
        <f t="shared" si="357"/>
        <v>17.20418640980624</v>
      </c>
      <c r="O776" s="10">
        <f t="shared" si="358"/>
        <v>-0.14810000000000001</v>
      </c>
      <c r="P776" s="10">
        <f t="shared" si="379"/>
        <v>13.111861020776349</v>
      </c>
      <c r="Q776" s="42">
        <f t="shared" si="380"/>
        <v>1.1074829158543975</v>
      </c>
      <c r="R776" s="4">
        <f t="shared" si="381"/>
        <v>64726.809038678257</v>
      </c>
      <c r="S776">
        <f t="shared" si="362"/>
        <v>6.4726809038678258E-5</v>
      </c>
      <c r="T776" s="41">
        <f t="shared" si="363"/>
        <v>7.0796655731811199E-4</v>
      </c>
      <c r="U776" s="42">
        <f t="shared" si="382"/>
        <v>0.11554059047449262</v>
      </c>
      <c r="V776" s="42">
        <f t="shared" si="383"/>
        <v>0.95544658721290754</v>
      </c>
      <c r="W776" s="42">
        <f t="shared" si="384"/>
        <v>0.94822099378820879</v>
      </c>
      <c r="X776" s="42">
        <f t="shared" si="385"/>
        <v>7.2255934246987508E-3</v>
      </c>
      <c r="Y776" s="42">
        <f t="shared" si="359"/>
        <v>1.4136022111596586E-2</v>
      </c>
      <c r="Z776" s="10">
        <f t="shared" si="386"/>
        <v>19.967076079336358</v>
      </c>
      <c r="AA776">
        <f t="shared" si="364"/>
        <v>6257555.0397862187</v>
      </c>
      <c r="AB776" s="10">
        <f t="shared" si="365"/>
        <v>6.2575550397862187</v>
      </c>
      <c r="AC776" s="10">
        <f t="shared" si="366"/>
        <v>6.1565550397862188</v>
      </c>
      <c r="AD776" s="3">
        <f t="shared" si="367"/>
        <v>892.90138358030731</v>
      </c>
      <c r="AI776" s="94">
        <f t="shared" si="368"/>
        <v>0.94822099378820879</v>
      </c>
    </row>
    <row r="777" spans="2:35">
      <c r="B777" s="39">
        <f t="shared" si="369"/>
        <v>749</v>
      </c>
      <c r="C777" s="42">
        <f t="shared" si="370"/>
        <v>14.099880095921966</v>
      </c>
      <c r="D777" s="10">
        <f t="shared" si="371"/>
        <v>1.6001199040780563</v>
      </c>
      <c r="E777" s="40">
        <f t="shared" si="372"/>
        <v>43.199760191843886</v>
      </c>
      <c r="F777" s="40">
        <f t="shared" si="373"/>
        <v>46.4</v>
      </c>
      <c r="G777" s="3">
        <f t="shared" si="374"/>
        <v>284.00119904077525</v>
      </c>
      <c r="H777" s="3">
        <f t="shared" si="375"/>
        <v>134.69012151470801</v>
      </c>
      <c r="I777">
        <f t="shared" si="360"/>
        <v>1.3469012151470802E-4</v>
      </c>
      <c r="J777" s="4">
        <f t="shared" si="376"/>
        <v>1473.0215444438859</v>
      </c>
      <c r="K777" s="40">
        <f t="shared" si="377"/>
        <v>10.936374010792125</v>
      </c>
      <c r="L777" s="40">
        <f t="shared" si="361"/>
        <v>0</v>
      </c>
      <c r="M777" s="10">
        <f t="shared" si="378"/>
        <v>6.2575550397862187</v>
      </c>
      <c r="N777" s="10">
        <f t="shared" si="357"/>
        <v>17.20418640980624</v>
      </c>
      <c r="O777" s="10">
        <f t="shared" si="358"/>
        <v>-0.14810000000000001</v>
      </c>
      <c r="P777" s="10">
        <f t="shared" si="379"/>
        <v>13.112533378065576</v>
      </c>
      <c r="Q777" s="42">
        <f t="shared" si="380"/>
        <v>1.1089185606306731</v>
      </c>
      <c r="R777" s="4">
        <f t="shared" si="381"/>
        <v>63958.67018961646</v>
      </c>
      <c r="S777">
        <f t="shared" si="362"/>
        <v>6.3958670189616463E-5</v>
      </c>
      <c r="T777" s="41">
        <f t="shared" si="363"/>
        <v>7.0873469616717375E-4</v>
      </c>
      <c r="U777" s="42">
        <f t="shared" si="382"/>
        <v>0.11416942422197486</v>
      </c>
      <c r="V777" s="42">
        <f t="shared" si="383"/>
        <v>0.95508741102024686</v>
      </c>
      <c r="W777" s="42">
        <f t="shared" si="384"/>
        <v>0.94788736123633566</v>
      </c>
      <c r="X777" s="42">
        <f t="shared" si="385"/>
        <v>7.2000497839111999E-3</v>
      </c>
      <c r="Y777" s="42">
        <f t="shared" si="359"/>
        <v>1.4146358825457781E-2</v>
      </c>
      <c r="Z777" s="10">
        <f t="shared" si="386"/>
        <v>19.960020162637825</v>
      </c>
      <c r="AA777">
        <f t="shared" si="364"/>
        <v>6255379.4513656581</v>
      </c>
      <c r="AB777" s="10">
        <f t="shared" si="365"/>
        <v>6.2553794513656582</v>
      </c>
      <c r="AC777" s="10">
        <f t="shared" si="366"/>
        <v>6.1543794513656582</v>
      </c>
      <c r="AD777" s="3">
        <f t="shared" si="367"/>
        <v>892.58585226477999</v>
      </c>
      <c r="AI777" s="94">
        <f t="shared" si="368"/>
        <v>0.94788736123633566</v>
      </c>
    </row>
    <row r="778" spans="2:35">
      <c r="B778" s="39">
        <f t="shared" si="369"/>
        <v>750</v>
      </c>
      <c r="C778" s="42">
        <f t="shared" si="370"/>
        <v>14.118705035969926</v>
      </c>
      <c r="D778" s="10">
        <f t="shared" si="371"/>
        <v>1.5812949640300964</v>
      </c>
      <c r="E778" s="40">
        <f t="shared" si="372"/>
        <v>43.237410071939806</v>
      </c>
      <c r="F778" s="40">
        <f t="shared" si="373"/>
        <v>46.4</v>
      </c>
      <c r="G778" s="3">
        <f t="shared" si="374"/>
        <v>283.81294964029564</v>
      </c>
      <c r="H778" s="3">
        <f t="shared" si="375"/>
        <v>134.69012151470801</v>
      </c>
      <c r="I778">
        <f t="shared" si="360"/>
        <v>1.3469012151470802E-4</v>
      </c>
      <c r="J778" s="4">
        <f t="shared" si="376"/>
        <v>1475.5775042471444</v>
      </c>
      <c r="K778" s="40">
        <f t="shared" si="377"/>
        <v>10.95535060517421</v>
      </c>
      <c r="L778" s="40">
        <f t="shared" si="361"/>
        <v>0</v>
      </c>
      <c r="M778" s="10">
        <f t="shared" si="378"/>
        <v>6.2553794513656582</v>
      </c>
      <c r="N778" s="10">
        <f t="shared" si="357"/>
        <v>17.20418640980624</v>
      </c>
      <c r="O778" s="10">
        <f t="shared" si="358"/>
        <v>-0.14810000000000001</v>
      </c>
      <c r="P778" s="10">
        <f t="shared" si="379"/>
        <v>13.113208683766439</v>
      </c>
      <c r="Q778" s="42">
        <f t="shared" si="380"/>
        <v>1.11035413147393</v>
      </c>
      <c r="R778" s="4">
        <f t="shared" si="381"/>
        <v>63190.860873038342</v>
      </c>
      <c r="S778">
        <f t="shared" si="362"/>
        <v>6.3190860873038338E-5</v>
      </c>
      <c r="T778" s="41">
        <f t="shared" si="363"/>
        <v>7.0950250548375195E-4</v>
      </c>
      <c r="U778" s="42">
        <f t="shared" si="382"/>
        <v>0.1127988462014171</v>
      </c>
      <c r="V778" s="42">
        <f t="shared" si="383"/>
        <v>0.95472684402551156</v>
      </c>
      <c r="W778" s="42">
        <f t="shared" si="384"/>
        <v>0.94755239910998812</v>
      </c>
      <c r="X778" s="42">
        <f t="shared" si="385"/>
        <v>7.1744449155234369E-3</v>
      </c>
      <c r="Y778" s="42">
        <f t="shared" si="359"/>
        <v>1.4156658249395061E-2</v>
      </c>
      <c r="Z778" s="10">
        <f t="shared" si="386"/>
        <v>19.952936233456693</v>
      </c>
      <c r="AA778">
        <f t="shared" si="364"/>
        <v>6253195.2257069638</v>
      </c>
      <c r="AB778" s="10">
        <f t="shared" si="365"/>
        <v>6.2531952257069641</v>
      </c>
      <c r="AC778" s="10">
        <f t="shared" si="366"/>
        <v>6.1521952257069641</v>
      </c>
      <c r="AD778" s="3">
        <f t="shared" si="367"/>
        <v>892.26906826787001</v>
      </c>
      <c r="AI778" s="94">
        <f t="shared" si="368"/>
        <v>0.94755239910998812</v>
      </c>
    </row>
    <row r="779" spans="2:35">
      <c r="B779" s="39">
        <f t="shared" si="369"/>
        <v>751</v>
      </c>
      <c r="C779" s="42">
        <f t="shared" si="370"/>
        <v>14.137529976017886</v>
      </c>
      <c r="D779" s="10">
        <f t="shared" si="371"/>
        <v>1.5624700239821365</v>
      </c>
      <c r="E779" s="40">
        <f t="shared" si="372"/>
        <v>43.275059952035726</v>
      </c>
      <c r="F779" s="40">
        <f t="shared" si="373"/>
        <v>46.4</v>
      </c>
      <c r="G779" s="3">
        <f t="shared" si="374"/>
        <v>283.62470023981604</v>
      </c>
      <c r="H779" s="3">
        <f t="shared" si="375"/>
        <v>134.69012151470801</v>
      </c>
      <c r="I779">
        <f t="shared" si="360"/>
        <v>1.3469012151470802E-4</v>
      </c>
      <c r="J779" s="4">
        <f t="shared" si="376"/>
        <v>1478.1356906753565</v>
      </c>
      <c r="K779" s="40">
        <f t="shared" si="377"/>
        <v>10.974343731020733</v>
      </c>
      <c r="L779" s="40">
        <f t="shared" si="361"/>
        <v>0</v>
      </c>
      <c r="M779" s="10">
        <f t="shared" si="378"/>
        <v>6.2531952257069641</v>
      </c>
      <c r="N779" s="10">
        <f t="shared" si="357"/>
        <v>17.20418640980624</v>
      </c>
      <c r="O779" s="10">
        <f t="shared" si="358"/>
        <v>-0.14810000000000001</v>
      </c>
      <c r="P779" s="10">
        <f t="shared" si="379"/>
        <v>13.113886941792249</v>
      </c>
      <c r="Q779" s="42">
        <f t="shared" si="380"/>
        <v>1.1117896280686099</v>
      </c>
      <c r="R779" s="4">
        <f t="shared" si="381"/>
        <v>62423.382346426391</v>
      </c>
      <c r="S779">
        <f t="shared" si="362"/>
        <v>6.2423382346426392E-5</v>
      </c>
      <c r="T779" s="41">
        <f t="shared" si="363"/>
        <v>7.1026998401036389E-4</v>
      </c>
      <c r="U779" s="42">
        <f t="shared" si="382"/>
        <v>0.11142885865748843</v>
      </c>
      <c r="V779" s="42">
        <f t="shared" si="383"/>
        <v>0.95436488599554226</v>
      </c>
      <c r="W779" s="42">
        <f t="shared" si="384"/>
        <v>0.94721610716058069</v>
      </c>
      <c r="X779" s="42">
        <f t="shared" si="385"/>
        <v>7.1487788349615666E-3</v>
      </c>
      <c r="Y779" s="42">
        <f t="shared" si="359"/>
        <v>1.4166920297068768E-2</v>
      </c>
      <c r="Z779" s="10">
        <f t="shared" si="386"/>
        <v>19.945824286532222</v>
      </c>
      <c r="AA779">
        <f t="shared" si="364"/>
        <v>6251002.3611880643</v>
      </c>
      <c r="AB779" s="10">
        <f t="shared" si="365"/>
        <v>6.2510023611880641</v>
      </c>
      <c r="AC779" s="10">
        <f t="shared" si="366"/>
        <v>6.1500023611880641</v>
      </c>
      <c r="AD779" s="3">
        <f t="shared" si="367"/>
        <v>891.95103135432407</v>
      </c>
      <c r="AI779" s="94">
        <f t="shared" si="368"/>
        <v>0.94721610716058069</v>
      </c>
    </row>
    <row r="780" spans="2:35">
      <c r="B780" s="39">
        <f t="shared" si="369"/>
        <v>752</v>
      </c>
      <c r="C780" s="42">
        <f t="shared" si="370"/>
        <v>14.156354916065846</v>
      </c>
      <c r="D780" s="10">
        <f t="shared" si="371"/>
        <v>1.5436450839341767</v>
      </c>
      <c r="E780" s="40">
        <f t="shared" si="372"/>
        <v>43.312709832131645</v>
      </c>
      <c r="F780" s="40">
        <f t="shared" si="373"/>
        <v>46.4</v>
      </c>
      <c r="G780" s="3">
        <f t="shared" si="374"/>
        <v>283.43645083933643</v>
      </c>
      <c r="H780" s="3">
        <f t="shared" si="375"/>
        <v>134.69012151470801</v>
      </c>
      <c r="I780">
        <f t="shared" si="360"/>
        <v>1.3469012151470802E-4</v>
      </c>
      <c r="J780" s="4">
        <f t="shared" si="376"/>
        <v>1480.6961037285223</v>
      </c>
      <c r="K780" s="40">
        <f t="shared" si="377"/>
        <v>10.993353388331689</v>
      </c>
      <c r="L780" s="40">
        <f t="shared" si="361"/>
        <v>0</v>
      </c>
      <c r="M780" s="10">
        <f t="shared" si="378"/>
        <v>6.2510023611880641</v>
      </c>
      <c r="N780" s="10">
        <f t="shared" si="357"/>
        <v>17.20418640980624</v>
      </c>
      <c r="O780" s="10">
        <f t="shared" si="358"/>
        <v>-0.14810000000000001</v>
      </c>
      <c r="P780" s="10">
        <f t="shared" si="379"/>
        <v>13.114568156077242</v>
      </c>
      <c r="Q780" s="42">
        <f t="shared" si="380"/>
        <v>1.1132250500988228</v>
      </c>
      <c r="R780" s="4">
        <f t="shared" si="381"/>
        <v>61656.235867263051</v>
      </c>
      <c r="S780">
        <f t="shared" si="362"/>
        <v>6.1656235867263052E-5</v>
      </c>
      <c r="T780" s="41">
        <f t="shared" si="363"/>
        <v>7.1103713048952725E-4</v>
      </c>
      <c r="U780" s="42">
        <f t="shared" si="382"/>
        <v>0.11005946383485792</v>
      </c>
      <c r="V780" s="42">
        <f t="shared" si="383"/>
        <v>0.95400153669611321</v>
      </c>
      <c r="W780" s="42">
        <f t="shared" si="384"/>
        <v>0.94687848513837258</v>
      </c>
      <c r="X780" s="42">
        <f t="shared" si="385"/>
        <v>7.1230515577406228E-3</v>
      </c>
      <c r="Y780" s="42">
        <f t="shared" si="359"/>
        <v>1.4177144882197091E-2</v>
      </c>
      <c r="Z780" s="10">
        <f t="shared" si="386"/>
        <v>19.938684316579305</v>
      </c>
      <c r="AA780">
        <f t="shared" si="364"/>
        <v>6248800.8561793743</v>
      </c>
      <c r="AB780" s="10">
        <f t="shared" si="365"/>
        <v>6.2488008561793746</v>
      </c>
      <c r="AC780" s="10">
        <f t="shared" si="366"/>
        <v>6.1478008561793747</v>
      </c>
      <c r="AD780" s="3">
        <f t="shared" si="367"/>
        <v>891.63174128779906</v>
      </c>
      <c r="AI780" s="94">
        <f t="shared" si="368"/>
        <v>0.94687848513837258</v>
      </c>
    </row>
    <row r="781" spans="2:35">
      <c r="B781" s="39">
        <f t="shared" si="369"/>
        <v>753</v>
      </c>
      <c r="C781" s="42">
        <f t="shared" si="370"/>
        <v>14.175179856113806</v>
      </c>
      <c r="D781" s="10">
        <f t="shared" si="371"/>
        <v>1.5248201438862168</v>
      </c>
      <c r="E781" s="40">
        <f t="shared" si="372"/>
        <v>43.350359712227565</v>
      </c>
      <c r="F781" s="40">
        <f t="shared" si="373"/>
        <v>46.4</v>
      </c>
      <c r="G781" s="3">
        <f t="shared" si="374"/>
        <v>283.24820143885682</v>
      </c>
      <c r="H781" s="3">
        <f t="shared" si="375"/>
        <v>134.69012151470801</v>
      </c>
      <c r="I781">
        <f t="shared" si="360"/>
        <v>1.3469012151470802E-4</v>
      </c>
      <c r="J781" s="4">
        <f t="shared" si="376"/>
        <v>1483.2587434066422</v>
      </c>
      <c r="K781" s="40">
        <f t="shared" si="377"/>
        <v>11.012379577107087</v>
      </c>
      <c r="L781" s="40">
        <f t="shared" si="361"/>
        <v>0</v>
      </c>
      <c r="M781" s="10">
        <f t="shared" si="378"/>
        <v>6.2488008561793746</v>
      </c>
      <c r="N781" s="10">
        <f t="shared" si="357"/>
        <v>17.20418640980624</v>
      </c>
      <c r="O781" s="10">
        <f t="shared" si="358"/>
        <v>-0.14810000000000001</v>
      </c>
      <c r="P781" s="10">
        <f t="shared" si="379"/>
        <v>13.115252330576654</v>
      </c>
      <c r="Q781" s="42">
        <f t="shared" si="380"/>
        <v>1.1146603972483451</v>
      </c>
      <c r="R781" s="4">
        <f t="shared" si="381"/>
        <v>60889.422693030705</v>
      </c>
      <c r="S781">
        <f t="shared" si="362"/>
        <v>6.0889422693030703E-5</v>
      </c>
      <c r="T781" s="41">
        <f t="shared" si="363"/>
        <v>7.1180394366375955E-4</v>
      </c>
      <c r="U781" s="42">
        <f t="shared" si="382"/>
        <v>0.10869066397819446</v>
      </c>
      <c r="V781" s="42">
        <f t="shared" si="383"/>
        <v>0.95363679589219286</v>
      </c>
      <c r="W781" s="42">
        <f t="shared" si="384"/>
        <v>0.94653953279246628</v>
      </c>
      <c r="X781" s="42">
        <f t="shared" si="385"/>
        <v>7.0972630997265806E-3</v>
      </c>
      <c r="Y781" s="42">
        <f t="shared" si="359"/>
        <v>1.4187331918556693E-2</v>
      </c>
      <c r="Z781" s="10">
        <f t="shared" si="386"/>
        <v>19.93151631828901</v>
      </c>
      <c r="AA781">
        <f t="shared" si="364"/>
        <v>6246590.7090439629</v>
      </c>
      <c r="AB781" s="10">
        <f t="shared" si="365"/>
        <v>6.2465907090439625</v>
      </c>
      <c r="AC781" s="10">
        <f t="shared" si="366"/>
        <v>6.1455907090439625</v>
      </c>
      <c r="AD781" s="3">
        <f t="shared" si="367"/>
        <v>891.31119783088661</v>
      </c>
      <c r="AI781" s="94">
        <f t="shared" si="368"/>
        <v>0.94653953279246628</v>
      </c>
    </row>
    <row r="782" spans="2:35">
      <c r="B782" s="39">
        <f t="shared" si="369"/>
        <v>754</v>
      </c>
      <c r="C782" s="42">
        <f t="shared" si="370"/>
        <v>14.194004796161765</v>
      </c>
      <c r="D782" s="10">
        <f t="shared" si="371"/>
        <v>1.5059952038382569</v>
      </c>
      <c r="E782" s="40">
        <f t="shared" si="372"/>
        <v>43.388009592323485</v>
      </c>
      <c r="F782" s="40">
        <f t="shared" si="373"/>
        <v>46.4</v>
      </c>
      <c r="G782" s="3">
        <f t="shared" si="374"/>
        <v>283.05995203837722</v>
      </c>
      <c r="H782" s="3">
        <f t="shared" si="375"/>
        <v>134.69012151470801</v>
      </c>
      <c r="I782">
        <f t="shared" si="360"/>
        <v>1.3469012151470802E-4</v>
      </c>
      <c r="J782" s="4">
        <f t="shared" si="376"/>
        <v>1485.8236097097158</v>
      </c>
      <c r="K782" s="40">
        <f t="shared" si="377"/>
        <v>11.031422297346918</v>
      </c>
      <c r="L782" s="40">
        <f t="shared" si="361"/>
        <v>0</v>
      </c>
      <c r="M782" s="10">
        <f t="shared" si="378"/>
        <v>6.2465907090439625</v>
      </c>
      <c r="N782" s="10">
        <f t="shared" si="357"/>
        <v>17.20418640980624</v>
      </c>
      <c r="O782" s="10">
        <f t="shared" si="358"/>
        <v>-0.14810000000000001</v>
      </c>
      <c r="P782" s="10">
        <f t="shared" si="379"/>
        <v>13.115939469266747</v>
      </c>
      <c r="Q782" s="42">
        <f t="shared" si="380"/>
        <v>1.116095669200619</v>
      </c>
      <c r="R782" s="4">
        <f t="shared" si="381"/>
        <v>60122.944081211848</v>
      </c>
      <c r="S782">
        <f t="shared" si="362"/>
        <v>6.0122944081211846E-5</v>
      </c>
      <c r="T782" s="41">
        <f t="shared" si="363"/>
        <v>7.1257042227557837E-4</v>
      </c>
      <c r="U782" s="42">
        <f t="shared" si="382"/>
        <v>0.1073224613321672</v>
      </c>
      <c r="V782" s="42">
        <f t="shared" si="383"/>
        <v>0.9532706633468514</v>
      </c>
      <c r="W782" s="42">
        <f t="shared" si="384"/>
        <v>0.94619924987083404</v>
      </c>
      <c r="X782" s="42">
        <f t="shared" si="385"/>
        <v>7.071413476017363E-3</v>
      </c>
      <c r="Y782" s="42">
        <f t="shared" si="359"/>
        <v>1.4197481319981753E-2</v>
      </c>
      <c r="Z782" s="10">
        <f t="shared" si="386"/>
        <v>19.92432028632679</v>
      </c>
      <c r="AA782">
        <f t="shared" si="364"/>
        <v>6244371.9181369999</v>
      </c>
      <c r="AB782" s="10">
        <f t="shared" si="365"/>
        <v>6.2443719181370003</v>
      </c>
      <c r="AC782" s="10">
        <f t="shared" si="366"/>
        <v>6.1433719181370003</v>
      </c>
      <c r="AD782" s="3">
        <f t="shared" si="367"/>
        <v>890.98940074503264</v>
      </c>
      <c r="AI782" s="94">
        <f t="shared" si="368"/>
        <v>0.94619924987083404</v>
      </c>
    </row>
    <row r="783" spans="2:35">
      <c r="B783" s="39">
        <f t="shared" si="369"/>
        <v>755</v>
      </c>
      <c r="C783" s="42">
        <f t="shared" si="370"/>
        <v>14.212829736209725</v>
      </c>
      <c r="D783" s="10">
        <f t="shared" si="371"/>
        <v>1.487170263790297</v>
      </c>
      <c r="E783" s="40">
        <f t="shared" si="372"/>
        <v>43.425659472419404</v>
      </c>
      <c r="F783" s="40">
        <f t="shared" si="373"/>
        <v>46.4</v>
      </c>
      <c r="G783" s="3">
        <f t="shared" si="374"/>
        <v>282.87170263789761</v>
      </c>
      <c r="H783" s="3">
        <f t="shared" si="375"/>
        <v>134.69012151470801</v>
      </c>
      <c r="I783">
        <f t="shared" si="360"/>
        <v>1.3469012151470802E-4</v>
      </c>
      <c r="J783" s="4">
        <f t="shared" si="376"/>
        <v>1488.3907026377433</v>
      </c>
      <c r="K783" s="40">
        <f t="shared" si="377"/>
        <v>11.050481549051188</v>
      </c>
      <c r="L783" s="40">
        <f t="shared" si="361"/>
        <v>0</v>
      </c>
      <c r="M783" s="10">
        <f t="shared" si="378"/>
        <v>6.2443719181370003</v>
      </c>
      <c r="N783" s="10">
        <f t="shared" si="357"/>
        <v>17.20418640980624</v>
      </c>
      <c r="O783" s="10">
        <f t="shared" si="358"/>
        <v>-0.14810000000000001</v>
      </c>
      <c r="P783" s="10">
        <f t="shared" si="379"/>
        <v>13.116629576145044</v>
      </c>
      <c r="Q783" s="42">
        <f t="shared" si="380"/>
        <v>1.1175308656387495</v>
      </c>
      <c r="R783" s="4">
        <f t="shared" si="381"/>
        <v>59356.801289288902</v>
      </c>
      <c r="S783">
        <f t="shared" si="362"/>
        <v>5.9356801289288901E-5</v>
      </c>
      <c r="T783" s="41">
        <f t="shared" si="363"/>
        <v>7.1333656506750132E-4</v>
      </c>
      <c r="U783" s="42">
        <f t="shared" si="382"/>
        <v>0.10595485814144516</v>
      </c>
      <c r="V783" s="42">
        <f t="shared" si="383"/>
        <v>0.95290313882292876</v>
      </c>
      <c r="W783" s="42">
        <f t="shared" si="384"/>
        <v>0.94585763612023077</v>
      </c>
      <c r="X783" s="42">
        <f t="shared" si="385"/>
        <v>7.0455027026979922E-3</v>
      </c>
      <c r="Y783" s="42">
        <f t="shared" si="359"/>
        <v>1.4207593000365504E-2</v>
      </c>
      <c r="Z783" s="10">
        <f t="shared" si="386"/>
        <v>19.917096215334304</v>
      </c>
      <c r="AA783">
        <f t="shared" si="364"/>
        <v>6242144.4818063201</v>
      </c>
      <c r="AB783" s="10">
        <f t="shared" si="365"/>
        <v>6.2421444818063199</v>
      </c>
      <c r="AC783" s="10">
        <f t="shared" si="366"/>
        <v>6.1411444818063199</v>
      </c>
      <c r="AD783" s="3">
        <f t="shared" si="367"/>
        <v>890.66634979061928</v>
      </c>
      <c r="AI783" s="94">
        <f t="shared" si="368"/>
        <v>0.94585763612023077</v>
      </c>
    </row>
    <row r="784" spans="2:35">
      <c r="B784" s="39">
        <f t="shared" si="369"/>
        <v>756</v>
      </c>
      <c r="C784" s="42">
        <f t="shared" si="370"/>
        <v>14.231654676257685</v>
      </c>
      <c r="D784" s="10">
        <f t="shared" si="371"/>
        <v>1.4683453237423372</v>
      </c>
      <c r="E784" s="40">
        <f t="shared" si="372"/>
        <v>43.463309352515324</v>
      </c>
      <c r="F784" s="40">
        <f t="shared" si="373"/>
        <v>46.4</v>
      </c>
      <c r="G784" s="3">
        <f t="shared" si="374"/>
        <v>282.68345323741801</v>
      </c>
      <c r="H784" s="3">
        <f t="shared" si="375"/>
        <v>134.69012151470801</v>
      </c>
      <c r="I784">
        <f t="shared" si="360"/>
        <v>1.3469012151470802E-4</v>
      </c>
      <c r="J784" s="4">
        <f t="shared" si="376"/>
        <v>1490.9600221907244</v>
      </c>
      <c r="K784" s="40">
        <f t="shared" si="377"/>
        <v>11.069557332219894</v>
      </c>
      <c r="L784" s="40">
        <f t="shared" si="361"/>
        <v>0</v>
      </c>
      <c r="M784" s="10">
        <f t="shared" si="378"/>
        <v>6.2421444818063199</v>
      </c>
      <c r="N784" s="10">
        <f t="shared" si="357"/>
        <v>17.20418640980624</v>
      </c>
      <c r="O784" s="10">
        <f t="shared" si="358"/>
        <v>-0.14810000000000001</v>
      </c>
      <c r="P784" s="10">
        <f t="shared" si="379"/>
        <v>13.117322655230232</v>
      </c>
      <c r="Q784" s="42">
        <f t="shared" si="380"/>
        <v>1.1189659862455033</v>
      </c>
      <c r="R784" s="4">
        <f t="shared" si="381"/>
        <v>58590.995574744324</v>
      </c>
      <c r="S784">
        <f t="shared" si="362"/>
        <v>5.8590995574744321E-5</v>
      </c>
      <c r="T784" s="41">
        <f t="shared" si="363"/>
        <v>7.141023707820459E-4</v>
      </c>
      <c r="U784" s="42">
        <f t="shared" si="382"/>
        <v>0.10458785665069736</v>
      </c>
      <c r="V784" s="42">
        <f t="shared" si="383"/>
        <v>0.95253422208182281</v>
      </c>
      <c r="W784" s="42">
        <f t="shared" si="384"/>
        <v>0.94551469128628296</v>
      </c>
      <c r="X784" s="42">
        <f t="shared" si="385"/>
        <v>7.0195307955398523E-3</v>
      </c>
      <c r="Y784" s="42">
        <f t="shared" si="359"/>
        <v>1.4217666873659926E-2</v>
      </c>
      <c r="Z784" s="10">
        <f t="shared" si="386"/>
        <v>19.909844099928577</v>
      </c>
      <c r="AA784">
        <f t="shared" si="364"/>
        <v>6239908.3983921614</v>
      </c>
      <c r="AB784" s="10">
        <f t="shared" si="365"/>
        <v>6.2399083983921617</v>
      </c>
      <c r="AC784" s="10">
        <f t="shared" si="366"/>
        <v>6.1389083983921617</v>
      </c>
      <c r="AD784" s="3">
        <f t="shared" si="367"/>
        <v>890.34204472692693</v>
      </c>
      <c r="AI784" s="94">
        <f t="shared" si="368"/>
        <v>0.94551469128628296</v>
      </c>
    </row>
    <row r="785" spans="2:35">
      <c r="B785" s="39">
        <f t="shared" si="369"/>
        <v>757</v>
      </c>
      <c r="C785" s="42">
        <f t="shared" si="370"/>
        <v>14.250479616305645</v>
      </c>
      <c r="D785" s="10">
        <f t="shared" si="371"/>
        <v>1.4495203836943773</v>
      </c>
      <c r="E785" s="40">
        <f t="shared" si="372"/>
        <v>43.500959232611244</v>
      </c>
      <c r="F785" s="40">
        <f t="shared" si="373"/>
        <v>46.4</v>
      </c>
      <c r="G785" s="3">
        <f t="shared" si="374"/>
        <v>282.4952038369384</v>
      </c>
      <c r="H785" s="3">
        <f t="shared" si="375"/>
        <v>134.69012151470801</v>
      </c>
      <c r="I785">
        <f t="shared" si="360"/>
        <v>1.3469012151470802E-4</v>
      </c>
      <c r="J785" s="4">
        <f t="shared" si="376"/>
        <v>1493.5315683686592</v>
      </c>
      <c r="K785" s="40">
        <f t="shared" si="377"/>
        <v>11.088649646853034</v>
      </c>
      <c r="L785" s="40">
        <f t="shared" si="361"/>
        <v>0</v>
      </c>
      <c r="M785" s="10">
        <f t="shared" si="378"/>
        <v>6.2399083983921617</v>
      </c>
      <c r="N785" s="10">
        <f t="shared" si="357"/>
        <v>17.20418640980624</v>
      </c>
      <c r="O785" s="10">
        <f t="shared" si="358"/>
        <v>-0.14810000000000001</v>
      </c>
      <c r="P785" s="10">
        <f t="shared" si="379"/>
        <v>13.118018710562316</v>
      </c>
      <c r="Q785" s="42">
        <f t="shared" si="380"/>
        <v>1.1204010307033072</v>
      </c>
      <c r="R785" s="4">
        <f t="shared" si="381"/>
        <v>57825.528195060542</v>
      </c>
      <c r="S785">
        <f t="shared" si="362"/>
        <v>5.7825528195060541E-5</v>
      </c>
      <c r="T785" s="41">
        <f t="shared" si="363"/>
        <v>7.1486783816172969E-4</v>
      </c>
      <c r="U785" s="42">
        <f t="shared" si="382"/>
        <v>0.10322145910459282</v>
      </c>
      <c r="V785" s="42">
        <f t="shared" si="383"/>
        <v>0.9521639128836008</v>
      </c>
      <c r="W785" s="42">
        <f t="shared" si="384"/>
        <v>0.94517041511344702</v>
      </c>
      <c r="X785" s="42">
        <f t="shared" si="385"/>
        <v>6.9934977701537893E-3</v>
      </c>
      <c r="Y785" s="42">
        <f t="shared" si="359"/>
        <v>1.4227702853875649E-2</v>
      </c>
      <c r="Z785" s="10">
        <f t="shared" si="386"/>
        <v>19.902563934701472</v>
      </c>
      <c r="AA785">
        <f t="shared" si="364"/>
        <v>6237663.6662270054</v>
      </c>
      <c r="AB785" s="10">
        <f t="shared" si="365"/>
        <v>6.2376636662270055</v>
      </c>
      <c r="AC785" s="10">
        <f t="shared" si="366"/>
        <v>6.1366636662270055</v>
      </c>
      <c r="AD785" s="3">
        <f t="shared" si="367"/>
        <v>890.01648531211106</v>
      </c>
      <c r="AI785" s="94">
        <f t="shared" si="368"/>
        <v>0.94517041511344702</v>
      </c>
    </row>
    <row r="786" spans="2:35">
      <c r="B786" s="39">
        <f t="shared" si="369"/>
        <v>758</v>
      </c>
      <c r="C786" s="42">
        <f t="shared" si="370"/>
        <v>14.269304556353605</v>
      </c>
      <c r="D786" s="10">
        <f t="shared" si="371"/>
        <v>1.4306954436464174</v>
      </c>
      <c r="E786" s="40">
        <f t="shared" si="372"/>
        <v>43.538609112707164</v>
      </c>
      <c r="F786" s="40">
        <f t="shared" si="373"/>
        <v>46.4</v>
      </c>
      <c r="G786" s="3">
        <f t="shared" si="374"/>
        <v>282.3069544364588</v>
      </c>
      <c r="H786" s="3">
        <f t="shared" si="375"/>
        <v>134.69012151470801</v>
      </c>
      <c r="I786">
        <f t="shared" si="360"/>
        <v>1.3469012151470802E-4</v>
      </c>
      <c r="J786" s="4">
        <f t="shared" si="376"/>
        <v>1496.1053411715482</v>
      </c>
      <c r="K786" s="40">
        <f t="shared" si="377"/>
        <v>11.107758492950614</v>
      </c>
      <c r="L786" s="40">
        <f t="shared" si="361"/>
        <v>0</v>
      </c>
      <c r="M786" s="10">
        <f t="shared" si="378"/>
        <v>6.2376636662270055</v>
      </c>
      <c r="N786" s="10">
        <f t="shared" si="357"/>
        <v>17.20418640980624</v>
      </c>
      <c r="O786" s="10">
        <f t="shared" si="358"/>
        <v>-0.14810000000000001</v>
      </c>
      <c r="P786" s="10">
        <f t="shared" si="379"/>
        <v>13.118717746202741</v>
      </c>
      <c r="Q786" s="42">
        <f t="shared" si="380"/>
        <v>1.1218359986942459</v>
      </c>
      <c r="R786" s="4">
        <f t="shared" si="381"/>
        <v>57060.400407719942</v>
      </c>
      <c r="S786">
        <f t="shared" si="362"/>
        <v>5.7060400407719939E-5</v>
      </c>
      <c r="T786" s="41">
        <f t="shared" si="363"/>
        <v>7.1563296594907031E-4</v>
      </c>
      <c r="U786" s="42">
        <f t="shared" si="382"/>
        <v>0.10185566774780049</v>
      </c>
      <c r="V786" s="42">
        <f t="shared" si="383"/>
        <v>0.95179221098786637</v>
      </c>
      <c r="W786" s="42">
        <f t="shared" si="384"/>
        <v>0.94482480734498542</v>
      </c>
      <c r="X786" s="42">
        <f t="shared" si="385"/>
        <v>6.9674036428809538E-3</v>
      </c>
      <c r="Y786" s="42">
        <f t="shared" si="359"/>
        <v>1.4237700855083133E-2</v>
      </c>
      <c r="Z786" s="10">
        <f t="shared" si="386"/>
        <v>19.895255714220959</v>
      </c>
      <c r="AA786">
        <f t="shared" si="364"/>
        <v>6235410.2836359637</v>
      </c>
      <c r="AB786" s="10">
        <f t="shared" si="365"/>
        <v>6.2354102836359635</v>
      </c>
      <c r="AC786" s="10">
        <f t="shared" si="366"/>
        <v>6.1344102836359635</v>
      </c>
      <c r="AD786" s="3">
        <f t="shared" si="367"/>
        <v>889.68967130325802</v>
      </c>
      <c r="AI786" s="94">
        <f t="shared" si="368"/>
        <v>0.94482480734498542</v>
      </c>
    </row>
    <row r="787" spans="2:35">
      <c r="B787" s="39">
        <f t="shared" si="369"/>
        <v>759</v>
      </c>
      <c r="C787" s="42">
        <f t="shared" si="370"/>
        <v>14.288129496401565</v>
      </c>
      <c r="D787" s="10">
        <f t="shared" si="371"/>
        <v>1.4118705035984576</v>
      </c>
      <c r="E787" s="40">
        <f t="shared" si="372"/>
        <v>43.576258992803083</v>
      </c>
      <c r="F787" s="40">
        <f t="shared" si="373"/>
        <v>46.4</v>
      </c>
      <c r="G787" s="3">
        <f t="shared" si="374"/>
        <v>282.11870503597919</v>
      </c>
      <c r="H787" s="3">
        <f t="shared" si="375"/>
        <v>134.69012151470801</v>
      </c>
      <c r="I787">
        <f t="shared" si="360"/>
        <v>1.3469012151470802E-4</v>
      </c>
      <c r="J787" s="4">
        <f t="shared" si="376"/>
        <v>1498.6813405993908</v>
      </c>
      <c r="K787" s="40">
        <f t="shared" si="377"/>
        <v>11.12688387051263</v>
      </c>
      <c r="L787" s="40">
        <f t="shared" si="361"/>
        <v>0</v>
      </c>
      <c r="M787" s="10">
        <f t="shared" si="378"/>
        <v>6.2354102836359635</v>
      </c>
      <c r="N787" s="10">
        <f t="shared" si="357"/>
        <v>17.20418640980624</v>
      </c>
      <c r="O787" s="10">
        <f t="shared" si="358"/>
        <v>-0.14810000000000001</v>
      </c>
      <c r="P787" s="10">
        <f t="shared" si="379"/>
        <v>13.119419766234357</v>
      </c>
      <c r="Q787" s="42">
        <f t="shared" si="380"/>
        <v>1.1232708899000605</v>
      </c>
      <c r="R787" s="4">
        <f t="shared" si="381"/>
        <v>56295.613470205019</v>
      </c>
      <c r="S787">
        <f t="shared" si="362"/>
        <v>5.6295613470205017E-5</v>
      </c>
      <c r="T787" s="41">
        <f t="shared" si="363"/>
        <v>7.1639775288658523E-4</v>
      </c>
      <c r="U787" s="42">
        <f t="shared" si="382"/>
        <v>0.10049048482498947</v>
      </c>
      <c r="V787" s="42">
        <f t="shared" si="383"/>
        <v>0.95141911615240093</v>
      </c>
      <c r="W787" s="42">
        <f t="shared" si="384"/>
        <v>0.94447786772302567</v>
      </c>
      <c r="X787" s="42">
        <f t="shared" si="385"/>
        <v>6.9412484293752685E-3</v>
      </c>
      <c r="Y787" s="42">
        <f t="shared" si="359"/>
        <v>1.4247660791411819E-2</v>
      </c>
      <c r="Z787" s="10">
        <f t="shared" si="386"/>
        <v>19.887919433029548</v>
      </c>
      <c r="AA787">
        <f t="shared" si="364"/>
        <v>6233148.2489363011</v>
      </c>
      <c r="AB787" s="10">
        <f t="shared" si="365"/>
        <v>6.2331482489363008</v>
      </c>
      <c r="AC787" s="10">
        <f t="shared" si="366"/>
        <v>6.1321482489363008</v>
      </c>
      <c r="AD787" s="3">
        <f t="shared" si="367"/>
        <v>889.36160245631629</v>
      </c>
      <c r="AI787" s="94">
        <f t="shared" si="368"/>
        <v>0.94447786772302567</v>
      </c>
    </row>
    <row r="788" spans="2:35">
      <c r="B788" s="39">
        <f t="shared" si="369"/>
        <v>760</v>
      </c>
      <c r="C788" s="42">
        <f t="shared" si="370"/>
        <v>14.306954436449525</v>
      </c>
      <c r="D788" s="10">
        <f t="shared" si="371"/>
        <v>1.3930455635504977</v>
      </c>
      <c r="E788" s="40">
        <f t="shared" si="372"/>
        <v>43.613908872899003</v>
      </c>
      <c r="F788" s="40">
        <f t="shared" si="373"/>
        <v>46.4</v>
      </c>
      <c r="G788" s="3">
        <f t="shared" si="374"/>
        <v>281.93045563549958</v>
      </c>
      <c r="H788" s="3">
        <f t="shared" si="375"/>
        <v>134.69012151470801</v>
      </c>
      <c r="I788">
        <f t="shared" si="360"/>
        <v>1.3469012151470802E-4</v>
      </c>
      <c r="J788" s="4">
        <f t="shared" si="376"/>
        <v>1501.259566652187</v>
      </c>
      <c r="K788" s="40">
        <f t="shared" si="377"/>
        <v>11.146025779539082</v>
      </c>
      <c r="L788" s="40">
        <f t="shared" si="361"/>
        <v>0</v>
      </c>
      <c r="M788" s="10">
        <f t="shared" si="378"/>
        <v>6.2331482489363008</v>
      </c>
      <c r="N788" s="10">
        <f t="shared" si="357"/>
        <v>17.20418640980624</v>
      </c>
      <c r="O788" s="10">
        <f t="shared" si="358"/>
        <v>-0.14810000000000001</v>
      </c>
      <c r="P788" s="10">
        <f t="shared" si="379"/>
        <v>13.120124774761614</v>
      </c>
      <c r="Q788" s="42">
        <f t="shared" si="380"/>
        <v>1.1247057040021469</v>
      </c>
      <c r="R788" s="4">
        <f t="shared" si="381"/>
        <v>55531.168639998206</v>
      </c>
      <c r="S788">
        <f t="shared" si="362"/>
        <v>5.5531168639998207E-5</v>
      </c>
      <c r="T788" s="41">
        <f t="shared" si="363"/>
        <v>7.1716219771679208E-4</v>
      </c>
      <c r="U788" s="42">
        <f t="shared" si="382"/>
        <v>9.9125912580828798E-2</v>
      </c>
      <c r="V788" s="42">
        <f t="shared" si="383"/>
        <v>0.9510446281343794</v>
      </c>
      <c r="W788" s="42">
        <f t="shared" si="384"/>
        <v>0.944129595988487</v>
      </c>
      <c r="X788" s="42">
        <f t="shared" si="385"/>
        <v>6.9150321458923969E-3</v>
      </c>
      <c r="Y788" s="42">
        <f t="shared" si="359"/>
        <v>1.4257582577051125E-2</v>
      </c>
      <c r="Z788" s="10">
        <f t="shared" si="386"/>
        <v>19.880555085645291</v>
      </c>
      <c r="AA788">
        <f t="shared" si="364"/>
        <v>6230877.560437738</v>
      </c>
      <c r="AB788" s="10">
        <f t="shared" si="365"/>
        <v>6.2308775604377376</v>
      </c>
      <c r="AC788" s="10">
        <f t="shared" si="366"/>
        <v>6.1298775604377376</v>
      </c>
      <c r="AD788" s="3">
        <f t="shared" si="367"/>
        <v>889.03227852614043</v>
      </c>
      <c r="AI788" s="94">
        <f t="shared" si="368"/>
        <v>0.944129595988487</v>
      </c>
    </row>
    <row r="789" spans="2:35">
      <c r="B789" s="39">
        <f t="shared" si="369"/>
        <v>761</v>
      </c>
      <c r="C789" s="42">
        <f t="shared" si="370"/>
        <v>14.325779376497485</v>
      </c>
      <c r="D789" s="10">
        <f t="shared" si="371"/>
        <v>1.3742206235025378</v>
      </c>
      <c r="E789" s="40">
        <f t="shared" si="372"/>
        <v>43.651558752994923</v>
      </c>
      <c r="F789" s="40">
        <f t="shared" si="373"/>
        <v>46.4</v>
      </c>
      <c r="G789" s="3">
        <f t="shared" si="374"/>
        <v>281.74220623501998</v>
      </c>
      <c r="H789" s="3">
        <f t="shared" si="375"/>
        <v>134.69012151470801</v>
      </c>
      <c r="I789">
        <f t="shared" si="360"/>
        <v>1.3469012151470802E-4</v>
      </c>
      <c r="J789" s="4">
        <f t="shared" si="376"/>
        <v>1503.8400193299371</v>
      </c>
      <c r="K789" s="40">
        <f t="shared" si="377"/>
        <v>11.165184220029971</v>
      </c>
      <c r="L789" s="40">
        <f t="shared" si="361"/>
        <v>0</v>
      </c>
      <c r="M789" s="10">
        <f t="shared" si="378"/>
        <v>6.2308775604377376</v>
      </c>
      <c r="N789" s="10">
        <f t="shared" si="357"/>
        <v>17.20418640980624</v>
      </c>
      <c r="O789" s="10">
        <f t="shared" si="358"/>
        <v>-0.14810000000000001</v>
      </c>
      <c r="P789" s="10">
        <f t="shared" si="379"/>
        <v>13.120832775910582</v>
      </c>
      <c r="Q789" s="42">
        <f t="shared" si="380"/>
        <v>1.1261404406815536</v>
      </c>
      <c r="R789" s="4">
        <f t="shared" si="381"/>
        <v>54767.067174581942</v>
      </c>
      <c r="S789">
        <f t="shared" si="362"/>
        <v>5.4767067174581943E-5</v>
      </c>
      <c r="T789" s="41">
        <f t="shared" si="363"/>
        <v>7.1792629918220833E-4</v>
      </c>
      <c r="U789" s="42">
        <f t="shared" si="382"/>
        <v>9.7761953259987489E-2</v>
      </c>
      <c r="V789" s="42">
        <f t="shared" si="383"/>
        <v>0.95066874668967039</v>
      </c>
      <c r="W789" s="42">
        <f t="shared" si="384"/>
        <v>0.94377999188112782</v>
      </c>
      <c r="X789" s="42">
        <f t="shared" si="385"/>
        <v>6.8887548085425632E-3</v>
      </c>
      <c r="Y789" s="42">
        <f t="shared" si="359"/>
        <v>1.4267466126250381E-2</v>
      </c>
      <c r="Z789" s="10">
        <f t="shared" si="386"/>
        <v>19.873162666561299</v>
      </c>
      <c r="AA789">
        <f t="shared" si="364"/>
        <v>6228598.2164423065</v>
      </c>
      <c r="AB789" s="10">
        <f t="shared" si="365"/>
        <v>6.2285982164423066</v>
      </c>
      <c r="AC789" s="10">
        <f t="shared" si="366"/>
        <v>6.1275982164423066</v>
      </c>
      <c r="AD789" s="3">
        <f t="shared" si="367"/>
        <v>888.7016992664694</v>
      </c>
      <c r="AI789" s="94">
        <f t="shared" si="368"/>
        <v>0.94377999188112782</v>
      </c>
    </row>
    <row r="790" spans="2:35">
      <c r="B790" s="39">
        <f t="shared" si="369"/>
        <v>762</v>
      </c>
      <c r="C790" s="42">
        <f t="shared" si="370"/>
        <v>14.344604316545444</v>
      </c>
      <c r="D790" s="10">
        <f t="shared" si="371"/>
        <v>1.3553956834545779</v>
      </c>
      <c r="E790" s="40">
        <f t="shared" si="372"/>
        <v>43.689208633090843</v>
      </c>
      <c r="F790" s="40">
        <f t="shared" si="373"/>
        <v>46.4</v>
      </c>
      <c r="G790" s="3">
        <f t="shared" si="374"/>
        <v>281.55395683454037</v>
      </c>
      <c r="H790" s="3">
        <f t="shared" si="375"/>
        <v>134.69012151470801</v>
      </c>
      <c r="I790">
        <f t="shared" si="360"/>
        <v>1.3469012151470802E-4</v>
      </c>
      <c r="J790" s="4">
        <f t="shared" si="376"/>
        <v>1506.4226986326412</v>
      </c>
      <c r="K790" s="40">
        <f t="shared" si="377"/>
        <v>11.184359191985298</v>
      </c>
      <c r="L790" s="40">
        <f t="shared" si="361"/>
        <v>0</v>
      </c>
      <c r="M790" s="10">
        <f t="shared" si="378"/>
        <v>6.2285982164423066</v>
      </c>
      <c r="N790" s="10">
        <f t="shared" si="357"/>
        <v>17.20418640980624</v>
      </c>
      <c r="O790" s="10">
        <f t="shared" si="358"/>
        <v>-0.14810000000000001</v>
      </c>
      <c r="P790" s="10">
        <f t="shared" si="379"/>
        <v>13.12154377382903</v>
      </c>
      <c r="Q790" s="42">
        <f t="shared" si="380"/>
        <v>1.1275750996189804</v>
      </c>
      <c r="R790" s="4">
        <f t="shared" si="381"/>
        <v>54003.310331438624</v>
      </c>
      <c r="S790">
        <f t="shared" si="362"/>
        <v>5.4003310331438625E-5</v>
      </c>
      <c r="T790" s="41">
        <f t="shared" si="363"/>
        <v>7.1869005602535159E-4</v>
      </c>
      <c r="U790" s="42">
        <f t="shared" si="382"/>
        <v>9.639860910713452E-2</v>
      </c>
      <c r="V790" s="42">
        <f t="shared" si="383"/>
        <v>0.95029147157322102</v>
      </c>
      <c r="W790" s="42">
        <f t="shared" si="384"/>
        <v>0.94342905513952191</v>
      </c>
      <c r="X790" s="42">
        <f t="shared" si="385"/>
        <v>6.8624164336991145E-3</v>
      </c>
      <c r="Y790" s="42">
        <f t="shared" si="359"/>
        <v>1.4277311353319331E-2</v>
      </c>
      <c r="Z790" s="10">
        <f t="shared" si="386"/>
        <v>19.865742170246062</v>
      </c>
      <c r="AA790">
        <f t="shared" si="364"/>
        <v>6226310.2152444459</v>
      </c>
      <c r="AB790" s="10">
        <f t="shared" si="365"/>
        <v>6.2263102152444461</v>
      </c>
      <c r="AC790" s="10">
        <f t="shared" si="366"/>
        <v>6.1253102152444461</v>
      </c>
      <c r="AD790" s="3">
        <f t="shared" si="367"/>
        <v>888.36986442994134</v>
      </c>
      <c r="AI790" s="94">
        <f t="shared" si="368"/>
        <v>0.94342905513952191</v>
      </c>
    </row>
    <row r="791" spans="2:35">
      <c r="B791" s="39">
        <f t="shared" si="369"/>
        <v>763</v>
      </c>
      <c r="C791" s="42">
        <f t="shared" si="370"/>
        <v>14.363429256593404</v>
      </c>
      <c r="D791" s="10">
        <f t="shared" si="371"/>
        <v>1.3365707434066181</v>
      </c>
      <c r="E791" s="40">
        <f t="shared" si="372"/>
        <v>43.726858513186762</v>
      </c>
      <c r="F791" s="40">
        <f t="shared" si="373"/>
        <v>46.4</v>
      </c>
      <c r="G791" s="3">
        <f t="shared" si="374"/>
        <v>281.36570743406077</v>
      </c>
      <c r="H791" s="3">
        <f t="shared" si="375"/>
        <v>134.69012151470801</v>
      </c>
      <c r="I791">
        <f t="shared" si="360"/>
        <v>1.3469012151470802E-4</v>
      </c>
      <c r="J791" s="4">
        <f t="shared" si="376"/>
        <v>1509.0076045602991</v>
      </c>
      <c r="K791" s="40">
        <f t="shared" si="377"/>
        <v>11.203550695405061</v>
      </c>
      <c r="L791" s="40">
        <f t="shared" si="361"/>
        <v>0</v>
      </c>
      <c r="M791" s="10">
        <f t="shared" si="378"/>
        <v>6.2263102152444461</v>
      </c>
      <c r="N791" s="10">
        <f t="shared" si="357"/>
        <v>17.20418640980624</v>
      </c>
      <c r="O791" s="10">
        <f t="shared" si="358"/>
        <v>-0.14810000000000001</v>
      </c>
      <c r="P791" s="10">
        <f t="shared" si="379"/>
        <v>13.122257772686512</v>
      </c>
      <c r="Q791" s="42">
        <f t="shared" si="380"/>
        <v>1.1290096804947762</v>
      </c>
      <c r="R791" s="4">
        <f t="shared" si="381"/>
        <v>53239.899368050726</v>
      </c>
      <c r="S791">
        <f t="shared" si="362"/>
        <v>5.3239899368050726E-5</v>
      </c>
      <c r="T791" s="41">
        <f t="shared" si="363"/>
        <v>7.1945346698873956E-4</v>
      </c>
      <c r="U791" s="42">
        <f t="shared" si="382"/>
        <v>9.5035882366938954E-2</v>
      </c>
      <c r="V791" s="42">
        <f t="shared" si="383"/>
        <v>0.94991280253863997</v>
      </c>
      <c r="W791" s="42">
        <f t="shared" si="384"/>
        <v>0.94307678550107477</v>
      </c>
      <c r="X791" s="42">
        <f t="shared" si="385"/>
        <v>6.8360170375652007E-3</v>
      </c>
      <c r="Y791" s="42">
        <f t="shared" si="359"/>
        <v>1.4287118172628037E-2</v>
      </c>
      <c r="Z791" s="10">
        <f t="shared" si="386"/>
        <v>19.858293591142914</v>
      </c>
      <c r="AA791">
        <f t="shared" si="364"/>
        <v>6224013.5551308412</v>
      </c>
      <c r="AB791" s="10">
        <f t="shared" si="365"/>
        <v>6.2240135551308411</v>
      </c>
      <c r="AC791" s="10">
        <f t="shared" si="366"/>
        <v>6.1230135551308411</v>
      </c>
      <c r="AD791" s="3">
        <f t="shared" si="367"/>
        <v>888.03677376806979</v>
      </c>
      <c r="AI791" s="94">
        <f t="shared" si="368"/>
        <v>0.94307678550107477</v>
      </c>
    </row>
    <row r="792" spans="2:35">
      <c r="B792" s="39">
        <f t="shared" si="369"/>
        <v>764</v>
      </c>
      <c r="C792" s="42">
        <f t="shared" si="370"/>
        <v>14.382254196641364</v>
      </c>
      <c r="D792" s="10">
        <f t="shared" si="371"/>
        <v>1.3177458033586582</v>
      </c>
      <c r="E792" s="40">
        <f t="shared" si="372"/>
        <v>43.764508393282682</v>
      </c>
      <c r="F792" s="40">
        <f t="shared" si="373"/>
        <v>46.4</v>
      </c>
      <c r="G792" s="3">
        <f t="shared" si="374"/>
        <v>281.17745803358116</v>
      </c>
      <c r="H792" s="3">
        <f t="shared" si="375"/>
        <v>134.69012151470801</v>
      </c>
      <c r="I792">
        <f t="shared" si="360"/>
        <v>1.3469012151470802E-4</v>
      </c>
      <c r="J792" s="4">
        <f t="shared" si="376"/>
        <v>1511.5947371129107</v>
      </c>
      <c r="K792" s="40">
        <f t="shared" si="377"/>
        <v>11.222758730289261</v>
      </c>
      <c r="L792" s="40">
        <f t="shared" si="361"/>
        <v>0</v>
      </c>
      <c r="M792" s="10">
        <f t="shared" si="378"/>
        <v>6.2240135551308411</v>
      </c>
      <c r="N792" s="10">
        <f t="shared" si="357"/>
        <v>17.20418640980624</v>
      </c>
      <c r="O792" s="10">
        <f t="shared" si="358"/>
        <v>-0.14810000000000001</v>
      </c>
      <c r="P792" s="10">
        <f t="shared" si="379"/>
        <v>13.122974776674461</v>
      </c>
      <c r="Q792" s="42">
        <f t="shared" si="380"/>
        <v>1.1304441829889378</v>
      </c>
      <c r="R792" s="4">
        <f t="shared" si="381"/>
        <v>52476.835541900691</v>
      </c>
      <c r="S792">
        <f t="shared" si="362"/>
        <v>5.2476835541900693E-5</v>
      </c>
      <c r="T792" s="41">
        <f t="shared" si="363"/>
        <v>7.2021653081488952E-4</v>
      </c>
      <c r="U792" s="42">
        <f t="shared" si="382"/>
        <v>9.3673775284069824E-2</v>
      </c>
      <c r="V792" s="42">
        <f t="shared" si="383"/>
        <v>0.94953273933850213</v>
      </c>
      <c r="W792" s="42">
        <f t="shared" si="384"/>
        <v>0.94272318270199751</v>
      </c>
      <c r="X792" s="42">
        <f t="shared" si="385"/>
        <v>6.8095566365046212E-3</v>
      </c>
      <c r="Y792" s="42">
        <f t="shared" si="359"/>
        <v>1.4296886498607237E-2</v>
      </c>
      <c r="Z792" s="10">
        <f t="shared" si="386"/>
        <v>19.850816923670184</v>
      </c>
      <c r="AA792">
        <f t="shared" si="364"/>
        <v>6221708.2343804641</v>
      </c>
      <c r="AB792" s="10">
        <f t="shared" si="365"/>
        <v>6.2217082343804639</v>
      </c>
      <c r="AC792" s="10">
        <f t="shared" si="366"/>
        <v>6.120708234380464</v>
      </c>
      <c r="AD792" s="3">
        <f t="shared" si="367"/>
        <v>887.70242703124927</v>
      </c>
      <c r="AI792" s="94">
        <f t="shared" si="368"/>
        <v>0.94272318270199751</v>
      </c>
    </row>
    <row r="793" spans="2:35">
      <c r="B793" s="39">
        <f t="shared" si="369"/>
        <v>765</v>
      </c>
      <c r="C793" s="42">
        <f t="shared" si="370"/>
        <v>14.401079136689324</v>
      </c>
      <c r="D793" s="10">
        <f t="shared" si="371"/>
        <v>1.2989208633106983</v>
      </c>
      <c r="E793" s="40">
        <f t="shared" si="372"/>
        <v>43.802158273378602</v>
      </c>
      <c r="F793" s="40">
        <f t="shared" si="373"/>
        <v>46.4</v>
      </c>
      <c r="G793" s="3">
        <f t="shared" si="374"/>
        <v>280.98920863310155</v>
      </c>
      <c r="H793" s="3">
        <f t="shared" si="375"/>
        <v>134.69012151470801</v>
      </c>
      <c r="I793">
        <f t="shared" si="360"/>
        <v>1.3469012151470802E-4</v>
      </c>
      <c r="J793" s="4">
        <f t="shared" si="376"/>
        <v>1514.184096290476</v>
      </c>
      <c r="K793" s="40">
        <f t="shared" si="377"/>
        <v>11.241983296637896</v>
      </c>
      <c r="L793" s="40">
        <f t="shared" si="361"/>
        <v>0</v>
      </c>
      <c r="M793" s="10">
        <f t="shared" si="378"/>
        <v>6.2217082343804639</v>
      </c>
      <c r="N793" s="10">
        <f t="shared" si="357"/>
        <v>17.20418640980624</v>
      </c>
      <c r="O793" s="10">
        <f t="shared" si="358"/>
        <v>-0.14810000000000001</v>
      </c>
      <c r="P793" s="10">
        <f t="shared" si="379"/>
        <v>13.123694790006279</v>
      </c>
      <c r="Q793" s="42">
        <f t="shared" si="380"/>
        <v>1.1318786067811075</v>
      </c>
      <c r="R793" s="4">
        <f t="shared" si="381"/>
        <v>51714.120110470954</v>
      </c>
      <c r="S793">
        <f t="shared" si="362"/>
        <v>5.1714120110470953E-5</v>
      </c>
      <c r="T793" s="41">
        <f t="shared" si="363"/>
        <v>7.209792462463193E-4</v>
      </c>
      <c r="U793" s="42">
        <f t="shared" si="382"/>
        <v>9.2312290103196179E-2</v>
      </c>
      <c r="V793" s="42">
        <f t="shared" si="383"/>
        <v>0.94915128172423624</v>
      </c>
      <c r="W793" s="42">
        <f t="shared" si="384"/>
        <v>0.94236824647731399</v>
      </c>
      <c r="X793" s="42">
        <f t="shared" si="385"/>
        <v>6.7830352469222532E-3</v>
      </c>
      <c r="Y793" s="42">
        <f t="shared" si="359"/>
        <v>1.4306616245748548E-2</v>
      </c>
      <c r="Z793" s="10">
        <f t="shared" si="386"/>
        <v>19.843312162221043</v>
      </c>
      <c r="AA793">
        <f t="shared" si="364"/>
        <v>6219394.2512645321</v>
      </c>
      <c r="AB793" s="10">
        <f t="shared" si="365"/>
        <v>6.2193942512645322</v>
      </c>
      <c r="AC793" s="10">
        <f t="shared" si="366"/>
        <v>6.1183942512645322</v>
      </c>
      <c r="AD793" s="3">
        <f t="shared" si="367"/>
        <v>887.36682396875017</v>
      </c>
      <c r="AI793" s="94">
        <f t="shared" si="368"/>
        <v>0.94236824647731399</v>
      </c>
    </row>
    <row r="794" spans="2:35">
      <c r="B794" s="39">
        <f t="shared" si="369"/>
        <v>766</v>
      </c>
      <c r="C794" s="42">
        <f t="shared" si="370"/>
        <v>14.419904076737284</v>
      </c>
      <c r="D794" s="10">
        <f t="shared" si="371"/>
        <v>1.2800959232627385</v>
      </c>
      <c r="E794" s="40">
        <f t="shared" si="372"/>
        <v>43.839808153474522</v>
      </c>
      <c r="F794" s="40">
        <f t="shared" si="373"/>
        <v>46.4</v>
      </c>
      <c r="G794" s="3">
        <f t="shared" si="374"/>
        <v>280.80095923262195</v>
      </c>
      <c r="H794" s="3">
        <f t="shared" si="375"/>
        <v>134.69012151470801</v>
      </c>
      <c r="I794">
        <f t="shared" si="360"/>
        <v>1.3469012151470802E-4</v>
      </c>
      <c r="J794" s="4">
        <f t="shared" si="376"/>
        <v>1516.7756820929953</v>
      </c>
      <c r="K794" s="40">
        <f t="shared" si="377"/>
        <v>11.26122439445097</v>
      </c>
      <c r="L794" s="40">
        <f t="shared" si="361"/>
        <v>0</v>
      </c>
      <c r="M794" s="10">
        <f t="shared" si="378"/>
        <v>6.2193942512645322</v>
      </c>
      <c r="N794" s="10">
        <f t="shared" si="357"/>
        <v>17.20418640980624</v>
      </c>
      <c r="O794" s="10">
        <f t="shared" si="358"/>
        <v>-0.14810000000000001</v>
      </c>
      <c r="P794" s="10">
        <f t="shared" si="379"/>
        <v>13.124417816917408</v>
      </c>
      <c r="Q794" s="42">
        <f t="shared" si="380"/>
        <v>1.1333129515505718</v>
      </c>
      <c r="R794" s="4">
        <f t="shared" si="381"/>
        <v>50951.754331243908</v>
      </c>
      <c r="S794">
        <f t="shared" si="362"/>
        <v>5.0951754331243906E-5</v>
      </c>
      <c r="T794" s="41">
        <f t="shared" si="363"/>
        <v>7.2174161202554637E-4</v>
      </c>
      <c r="U794" s="42">
        <f t="shared" si="382"/>
        <v>9.0951429068986941E-2</v>
      </c>
      <c r="V794" s="42">
        <f t="shared" si="383"/>
        <v>0.94876842944639017</v>
      </c>
      <c r="W794" s="42">
        <f t="shared" si="384"/>
        <v>0.942011976560854</v>
      </c>
      <c r="X794" s="42">
        <f t="shared" si="385"/>
        <v>6.7564528855361683E-3</v>
      </c>
      <c r="Y794" s="42">
        <f t="shared" si="359"/>
        <v>1.4316307328605048E-2</v>
      </c>
      <c r="Z794" s="10">
        <f t="shared" si="386"/>
        <v>19.835779301163967</v>
      </c>
      <c r="AA794">
        <f t="shared" si="364"/>
        <v>6217071.6040466484</v>
      </c>
      <c r="AB794" s="10">
        <f t="shared" si="365"/>
        <v>6.217071604046648</v>
      </c>
      <c r="AC794" s="10">
        <f t="shared" si="366"/>
        <v>6.1160716040466481</v>
      </c>
      <c r="AD794" s="3">
        <f t="shared" si="367"/>
        <v>887.02996432873795</v>
      </c>
      <c r="AI794" s="94">
        <f t="shared" si="368"/>
        <v>0.942011976560854</v>
      </c>
    </row>
    <row r="795" spans="2:35">
      <c r="B795" s="39">
        <f t="shared" si="369"/>
        <v>767</v>
      </c>
      <c r="C795" s="42">
        <f t="shared" si="370"/>
        <v>14.438729016785244</v>
      </c>
      <c r="D795" s="10">
        <f t="shared" si="371"/>
        <v>1.2612709832147786</v>
      </c>
      <c r="E795" s="40">
        <f t="shared" si="372"/>
        <v>43.877458033570441</v>
      </c>
      <c r="F795" s="40">
        <f t="shared" si="373"/>
        <v>46.4</v>
      </c>
      <c r="G795" s="3">
        <f t="shared" si="374"/>
        <v>280.61270983214234</v>
      </c>
      <c r="H795" s="3">
        <f t="shared" si="375"/>
        <v>134.69012151470801</v>
      </c>
      <c r="I795">
        <f t="shared" si="360"/>
        <v>1.3469012151470802E-4</v>
      </c>
      <c r="J795" s="4">
        <f t="shared" si="376"/>
        <v>1519.3694945204682</v>
      </c>
      <c r="K795" s="40">
        <f t="shared" si="377"/>
        <v>11.280482023728478</v>
      </c>
      <c r="L795" s="40">
        <f t="shared" si="361"/>
        <v>0</v>
      </c>
      <c r="M795" s="10">
        <f t="shared" si="378"/>
        <v>6.217071604046648</v>
      </c>
      <c r="N795" s="10">
        <f t="shared" si="357"/>
        <v>17.20418640980624</v>
      </c>
      <c r="O795" s="10">
        <f t="shared" si="358"/>
        <v>-0.14810000000000001</v>
      </c>
      <c r="P795" s="10">
        <f t="shared" si="379"/>
        <v>13.125143861665375</v>
      </c>
      <c r="Q795" s="42">
        <f t="shared" si="380"/>
        <v>1.1347472169762591</v>
      </c>
      <c r="R795" s="4">
        <f t="shared" si="381"/>
        <v>50189.739461702084</v>
      </c>
      <c r="S795">
        <f t="shared" si="362"/>
        <v>5.0189739461702086E-5</v>
      </c>
      <c r="T795" s="41">
        <f t="shared" si="363"/>
        <v>7.2250362689508813E-4</v>
      </c>
      <c r="U795" s="42">
        <f t="shared" si="382"/>
        <v>8.9591194426111312E-2</v>
      </c>
      <c r="V795" s="42">
        <f t="shared" si="383"/>
        <v>0.94838418225395349</v>
      </c>
      <c r="W795" s="42">
        <f t="shared" si="384"/>
        <v>0.94165437268527508</v>
      </c>
      <c r="X795" s="42">
        <f t="shared" si="385"/>
        <v>6.7298095686784132E-3</v>
      </c>
      <c r="Y795" s="42">
        <f t="shared" si="359"/>
        <v>1.4325959661790863E-2</v>
      </c>
      <c r="Z795" s="10">
        <f t="shared" si="386"/>
        <v>19.828218334841768</v>
      </c>
      <c r="AA795">
        <f t="shared" si="364"/>
        <v>6214740.2909825016</v>
      </c>
      <c r="AB795" s="10">
        <f t="shared" si="365"/>
        <v>6.214740290982502</v>
      </c>
      <c r="AC795" s="10">
        <f t="shared" si="366"/>
        <v>6.113740290982502</v>
      </c>
      <c r="AD795" s="3">
        <f t="shared" si="367"/>
        <v>886.69184785823086</v>
      </c>
      <c r="AI795" s="94">
        <f t="shared" si="368"/>
        <v>0.94165437268527508</v>
      </c>
    </row>
    <row r="796" spans="2:35">
      <c r="B796" s="39">
        <f t="shared" si="369"/>
        <v>768</v>
      </c>
      <c r="C796" s="42">
        <f t="shared" si="370"/>
        <v>14.457553956833204</v>
      </c>
      <c r="D796" s="10">
        <f t="shared" si="371"/>
        <v>1.2424460431668187</v>
      </c>
      <c r="E796" s="40">
        <f t="shared" si="372"/>
        <v>43.915107913666361</v>
      </c>
      <c r="F796" s="40">
        <f t="shared" si="373"/>
        <v>46.4</v>
      </c>
      <c r="G796" s="3">
        <f t="shared" si="374"/>
        <v>280.42446043166274</v>
      </c>
      <c r="H796" s="3">
        <f t="shared" si="375"/>
        <v>134.69012151470801</v>
      </c>
      <c r="I796">
        <f t="shared" si="360"/>
        <v>1.3469012151470802E-4</v>
      </c>
      <c r="J796" s="4">
        <f t="shared" si="376"/>
        <v>1521.9655335728951</v>
      </c>
      <c r="K796" s="40">
        <f t="shared" si="377"/>
        <v>11.299756184470427</v>
      </c>
      <c r="L796" s="40">
        <f t="shared" si="361"/>
        <v>0</v>
      </c>
      <c r="M796" s="10">
        <f t="shared" si="378"/>
        <v>6.214740290982502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17.20418640980624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-0.14810000000000001</v>
      </c>
      <c r="P796" s="10">
        <f t="shared" si="379"/>
        <v>13.125872928529967</v>
      </c>
      <c r="Q796" s="42">
        <f t="shared" si="380"/>
        <v>1.1361814027367385</v>
      </c>
      <c r="R796" s="4">
        <f t="shared" si="381"/>
        <v>49428.076759327778</v>
      </c>
      <c r="S796">
        <f t="shared" si="362"/>
        <v>4.9428076759327778E-5</v>
      </c>
      <c r="T796" s="41">
        <f t="shared" si="363"/>
        <v>7.232652895974625E-4</v>
      </c>
      <c r="U796" s="42">
        <f t="shared" si="382"/>
        <v>8.8231588419238047E-2</v>
      </c>
      <c r="V796" s="42">
        <f t="shared" si="383"/>
        <v>0.94799853989542826</v>
      </c>
      <c r="W796" s="42">
        <f t="shared" si="384"/>
        <v>0.94129543458201614</v>
      </c>
      <c r="X796" s="42">
        <f t="shared" si="385"/>
        <v>6.7031053134121166E-3</v>
      </c>
      <c r="Y796" s="42">
        <f t="shared" si="359"/>
        <v>1.4335573159982353E-2</v>
      </c>
      <c r="Z796" s="10">
        <f t="shared" si="386"/>
        <v>19.820629257572833</v>
      </c>
      <c r="AA796">
        <f t="shared" si="364"/>
        <v>6212400.3103202479</v>
      </c>
      <c r="AB796" s="10">
        <f t="shared" si="365"/>
        <v>6.2124003103202483</v>
      </c>
      <c r="AC796" s="10">
        <f t="shared" si="366"/>
        <v>6.1114003103202483</v>
      </c>
      <c r="AD796" s="3">
        <f t="shared" si="367"/>
        <v>886.35247430315417</v>
      </c>
      <c r="AI796" s="94">
        <f t="shared" si="368"/>
        <v>0.94129543458201614</v>
      </c>
    </row>
    <row r="797" spans="2:35">
      <c r="B797" s="39">
        <f t="shared" si="369"/>
        <v>769</v>
      </c>
      <c r="C797" s="42">
        <f t="shared" si="370"/>
        <v>14.476378896881164</v>
      </c>
      <c r="D797" s="10">
        <f t="shared" si="371"/>
        <v>1.2236211031188589</v>
      </c>
      <c r="E797" s="40">
        <f t="shared" si="372"/>
        <v>43.952757793762281</v>
      </c>
      <c r="F797" s="40">
        <f t="shared" si="373"/>
        <v>46.4</v>
      </c>
      <c r="G797" s="3">
        <f t="shared" si="374"/>
        <v>280.23621103118313</v>
      </c>
      <c r="H797" s="3">
        <f t="shared" si="375"/>
        <v>134.69012151470801</v>
      </c>
      <c r="I797">
        <f t="shared" si="360"/>
        <v>1.3469012151470802E-4</v>
      </c>
      <c r="J797" s="4">
        <f t="shared" si="376"/>
        <v>1524.5637992502757</v>
      </c>
      <c r="K797" s="40">
        <f t="shared" si="377"/>
        <v>11.31904687667681</v>
      </c>
      <c r="L797" s="40">
        <f t="shared" si="361"/>
        <v>0</v>
      </c>
      <c r="M797" s="10">
        <f t="shared" si="378"/>
        <v>6.2124003103202483</v>
      </c>
      <c r="N797" s="10">
        <f t="shared" si="387"/>
        <v>17.20418640980624</v>
      </c>
      <c r="O797" s="10">
        <f t="shared" si="388"/>
        <v>-0.14810000000000001</v>
      </c>
      <c r="P797" s="10">
        <f t="shared" si="379"/>
        <v>13.126605021813177</v>
      </c>
      <c r="Q797" s="42">
        <f t="shared" si="380"/>
        <v>1.1376155085102175</v>
      </c>
      <c r="R797" s="4">
        <f t="shared" si="381"/>
        <v>48666.76748160358</v>
      </c>
      <c r="S797">
        <f t="shared" si="362"/>
        <v>4.8666767481603577E-5</v>
      </c>
      <c r="T797" s="41">
        <f t="shared" si="363"/>
        <v>7.2402659887518665E-4</v>
      </c>
      <c r="U797" s="42">
        <f t="shared" si="382"/>
        <v>8.6872613293036471E-2</v>
      </c>
      <c r="V797" s="42">
        <f t="shared" si="383"/>
        <v>0.94761150211731882</v>
      </c>
      <c r="W797" s="42">
        <f t="shared" si="384"/>
        <v>0.94093516198135652</v>
      </c>
      <c r="X797" s="42">
        <f t="shared" si="385"/>
        <v>6.6763401359622998E-3</v>
      </c>
      <c r="Y797" s="42">
        <f t="shared" si="359"/>
        <v>1.4345147737917046E-2</v>
      </c>
      <c r="Z797" s="10">
        <f t="shared" si="386"/>
        <v>19.8130120636493</v>
      </c>
      <c r="AA797">
        <f t="shared" si="364"/>
        <v>6210051.6602999531</v>
      </c>
      <c r="AB797" s="10">
        <f t="shared" si="365"/>
        <v>6.2100516602999534</v>
      </c>
      <c r="AC797" s="10">
        <f t="shared" si="366"/>
        <v>6.1090516602999534</v>
      </c>
      <c r="AD797" s="3">
        <f t="shared" si="367"/>
        <v>886.01184340826001</v>
      </c>
      <c r="AI797" s="94">
        <f t="shared" si="368"/>
        <v>0.94093516198135652</v>
      </c>
    </row>
    <row r="798" spans="2:35">
      <c r="B798" s="39">
        <f t="shared" si="369"/>
        <v>770</v>
      </c>
      <c r="C798" s="42">
        <f t="shared" si="370"/>
        <v>14.495203836929123</v>
      </c>
      <c r="D798" s="10">
        <f t="shared" si="371"/>
        <v>1.204796163070899</v>
      </c>
      <c r="E798" s="40">
        <f t="shared" si="372"/>
        <v>43.990407673858201</v>
      </c>
      <c r="F798" s="40">
        <f t="shared" si="373"/>
        <v>46.4</v>
      </c>
      <c r="G798" s="3">
        <f t="shared" si="374"/>
        <v>280.04796163070353</v>
      </c>
      <c r="H798" s="3">
        <f t="shared" si="375"/>
        <v>134.69012151470801</v>
      </c>
      <c r="I798">
        <f t="shared" si="360"/>
        <v>1.3469012151470802E-4</v>
      </c>
      <c r="J798" s="4">
        <f t="shared" si="376"/>
        <v>1527.1642915526099</v>
      </c>
      <c r="K798" s="40">
        <f t="shared" si="377"/>
        <v>11.33835410034763</v>
      </c>
      <c r="L798" s="40">
        <f t="shared" si="361"/>
        <v>0</v>
      </c>
      <c r="M798" s="10">
        <f t="shared" si="378"/>
        <v>6.2100516602999534</v>
      </c>
      <c r="N798" s="10">
        <f t="shared" si="387"/>
        <v>17.20418640980624</v>
      </c>
      <c r="O798" s="10">
        <f t="shared" si="388"/>
        <v>-0.14810000000000001</v>
      </c>
      <c r="P798" s="10">
        <f t="shared" si="379"/>
        <v>13.127340145839486</v>
      </c>
      <c r="Q798" s="42">
        <f t="shared" si="380"/>
        <v>1.1390495339745403</v>
      </c>
      <c r="R798" s="4">
        <f t="shared" si="381"/>
        <v>47905.812886011867</v>
      </c>
      <c r="S798">
        <f t="shared" si="362"/>
        <v>4.7905812886011869E-5</v>
      </c>
      <c r="T798" s="41">
        <f t="shared" si="363"/>
        <v>7.2478755347077839E-4</v>
      </c>
      <c r="U798" s="42">
        <f t="shared" si="382"/>
        <v>8.5514271292175481E-2</v>
      </c>
      <c r="V798" s="42">
        <f t="shared" si="383"/>
        <v>0.9472230686659685</v>
      </c>
      <c r="W798" s="42">
        <f t="shared" si="384"/>
        <v>0.94057355461232983</v>
      </c>
      <c r="X798" s="42">
        <f t="shared" si="385"/>
        <v>6.6495140536386721E-3</v>
      </c>
      <c r="Y798" s="42">
        <f t="shared" ref="Y798:Y861" si="389">IF((X798*(Q798-Q797)+Y797)&lt;0,0,X798*(Q798-Q797)+Y797)</f>
        <v>1.4354683310395336E-2</v>
      </c>
      <c r="Z798" s="10">
        <f t="shared" si="386"/>
        <v>19.805366747338994</v>
      </c>
      <c r="AA798">
        <f t="shared" si="364"/>
        <v>6207694.3391541857</v>
      </c>
      <c r="AB798" s="10">
        <f t="shared" si="365"/>
        <v>6.2076943391541857</v>
      </c>
      <c r="AC798" s="10">
        <f t="shared" si="366"/>
        <v>6.1066943391541857</v>
      </c>
      <c r="AD798" s="3">
        <f t="shared" si="367"/>
        <v>885.66995491721332</v>
      </c>
      <c r="AI798" s="94">
        <f t="shared" si="368"/>
        <v>0.94057355461232983</v>
      </c>
    </row>
    <row r="799" spans="2:35">
      <c r="B799" s="39">
        <f t="shared" si="369"/>
        <v>771</v>
      </c>
      <c r="C799" s="42">
        <f t="shared" si="370"/>
        <v>14.514028776977083</v>
      </c>
      <c r="D799" s="10">
        <f t="shared" si="371"/>
        <v>1.1859712230229391</v>
      </c>
      <c r="E799" s="40">
        <f t="shared" si="372"/>
        <v>44.02805755395412</v>
      </c>
      <c r="F799" s="40">
        <f t="shared" si="373"/>
        <v>46.4</v>
      </c>
      <c r="G799" s="3">
        <f t="shared" si="374"/>
        <v>279.85971223022392</v>
      </c>
      <c r="H799" s="3">
        <f t="shared" si="375"/>
        <v>134.69012151470801</v>
      </c>
      <c r="I799">
        <f t="shared" si="360"/>
        <v>1.3469012151470802E-4</v>
      </c>
      <c r="J799" s="4">
        <f t="shared" si="376"/>
        <v>1529.7670104798981</v>
      </c>
      <c r="K799" s="40">
        <f t="shared" si="377"/>
        <v>11.357677855482885</v>
      </c>
      <c r="L799" s="40">
        <f t="shared" si="361"/>
        <v>0</v>
      </c>
      <c r="M799" s="10">
        <f t="shared" si="378"/>
        <v>6.2076943391541857</v>
      </c>
      <c r="N799" s="10">
        <f t="shared" si="387"/>
        <v>17.20418640980624</v>
      </c>
      <c r="O799" s="10">
        <f t="shared" si="388"/>
        <v>-0.14810000000000001</v>
      </c>
      <c r="P799" s="10">
        <f t="shared" si="379"/>
        <v>13.128078304955714</v>
      </c>
      <c r="Q799" s="42">
        <f t="shared" si="380"/>
        <v>1.140483478807186</v>
      </c>
      <c r="R799" s="4">
        <f t="shared" si="381"/>
        <v>47145.214230035039</v>
      </c>
      <c r="S799">
        <f t="shared" si="362"/>
        <v>4.7145214230035042E-5</v>
      </c>
      <c r="T799" s="41">
        <f t="shared" si="363"/>
        <v>7.2554815212675522E-4</v>
      </c>
      <c r="U799" s="42">
        <f t="shared" si="382"/>
        <v>8.4156564661324054E-2</v>
      </c>
      <c r="V799" s="42">
        <f t="shared" si="383"/>
        <v>0.94683323928605745</v>
      </c>
      <c r="W799" s="42">
        <f t="shared" si="384"/>
        <v>0.94021061220281543</v>
      </c>
      <c r="X799" s="42">
        <f t="shared" si="385"/>
        <v>6.6226270832420164E-3</v>
      </c>
      <c r="Y799" s="42">
        <f t="shared" si="389"/>
        <v>1.436417979227989E-2</v>
      </c>
      <c r="Z799" s="10">
        <f t="shared" si="386"/>
        <v>19.79769330288423</v>
      </c>
      <c r="AA799">
        <f t="shared" si="364"/>
        <v>6205328.3451076467</v>
      </c>
      <c r="AB799" s="10">
        <f t="shared" si="365"/>
        <v>6.2053283451076471</v>
      </c>
      <c r="AC799" s="10">
        <f t="shared" si="366"/>
        <v>6.1043283451076471</v>
      </c>
      <c r="AD799" s="3">
        <f t="shared" si="367"/>
        <v>885.32680857253763</v>
      </c>
      <c r="AI799" s="94">
        <f t="shared" si="368"/>
        <v>0.94021061220281543</v>
      </c>
    </row>
    <row r="800" spans="2:35">
      <c r="B800" s="39">
        <f t="shared" si="369"/>
        <v>772</v>
      </c>
      <c r="C800" s="42">
        <f t="shared" si="370"/>
        <v>14.532853717025043</v>
      </c>
      <c r="D800" s="10">
        <f t="shared" si="371"/>
        <v>1.1671462829749792</v>
      </c>
      <c r="E800" s="40">
        <f t="shared" si="372"/>
        <v>44.06570743405004</v>
      </c>
      <c r="F800" s="40">
        <f t="shared" si="373"/>
        <v>46.4</v>
      </c>
      <c r="G800" s="3">
        <f t="shared" si="374"/>
        <v>279.67146282974431</v>
      </c>
      <c r="H800" s="3">
        <f t="shared" si="375"/>
        <v>134.69012151470801</v>
      </c>
      <c r="I800">
        <f t="shared" si="360"/>
        <v>1.3469012151470802E-4</v>
      </c>
      <c r="J800" s="4">
        <f t="shared" si="376"/>
        <v>1532.3719560321401</v>
      </c>
      <c r="K800" s="40">
        <f t="shared" si="377"/>
        <v>11.377018142082578</v>
      </c>
      <c r="L800" s="40">
        <f t="shared" si="361"/>
        <v>0</v>
      </c>
      <c r="M800" s="10">
        <f t="shared" si="378"/>
        <v>6.2053283451076471</v>
      </c>
      <c r="N800" s="10">
        <f t="shared" si="387"/>
        <v>17.20418640980624</v>
      </c>
      <c r="O800" s="10">
        <f t="shared" si="388"/>
        <v>-0.14810000000000001</v>
      </c>
      <c r="P800" s="10">
        <f t="shared" si="379"/>
        <v>13.128819503531268</v>
      </c>
      <c r="Q800" s="42">
        <f t="shared" si="380"/>
        <v>1.1419173426852671</v>
      </c>
      <c r="R800" s="4">
        <f t="shared" si="381"/>
        <v>46384.972771155575</v>
      </c>
      <c r="S800">
        <f t="shared" si="362"/>
        <v>4.6384972771155574E-5</v>
      </c>
      <c r="T800" s="41">
        <f t="shared" si="363"/>
        <v>7.2630839358563473E-4</v>
      </c>
      <c r="U800" s="42">
        <f t="shared" si="382"/>
        <v>8.2799495645151253E-2</v>
      </c>
      <c r="V800" s="42">
        <f t="shared" si="383"/>
        <v>0.94644201372095449</v>
      </c>
      <c r="W800" s="42">
        <f t="shared" si="384"/>
        <v>0.93984633447948129</v>
      </c>
      <c r="X800" s="42">
        <f t="shared" si="385"/>
        <v>6.5956792414731957E-3</v>
      </c>
      <c r="Y800" s="42">
        <f t="shared" si="389"/>
        <v>1.4373637098495649E-2</v>
      </c>
      <c r="Z800" s="10">
        <f t="shared" si="386"/>
        <v>19.789991724501444</v>
      </c>
      <c r="AA800">
        <f t="shared" si="364"/>
        <v>6202953.6763770599</v>
      </c>
      <c r="AB800" s="10">
        <f t="shared" si="365"/>
        <v>6.2029536763770601</v>
      </c>
      <c r="AC800" s="10">
        <f t="shared" si="366"/>
        <v>6.1019536763770601</v>
      </c>
      <c r="AD800" s="3">
        <f t="shared" si="367"/>
        <v>884.98240411559971</v>
      </c>
      <c r="AI800" s="94">
        <f t="shared" si="368"/>
        <v>0.93984633447948129</v>
      </c>
    </row>
    <row r="801" spans="2:35">
      <c r="B801" s="39">
        <f t="shared" si="369"/>
        <v>773</v>
      </c>
      <c r="C801" s="42">
        <f t="shared" si="370"/>
        <v>14.551678657073003</v>
      </c>
      <c r="D801" s="10">
        <f t="shared" si="371"/>
        <v>1.1483213429270194</v>
      </c>
      <c r="E801" s="40">
        <f t="shared" si="372"/>
        <v>44.10335731414596</v>
      </c>
      <c r="F801" s="40">
        <f t="shared" si="373"/>
        <v>46.4</v>
      </c>
      <c r="G801" s="3">
        <f t="shared" si="374"/>
        <v>279.48321342926471</v>
      </c>
      <c r="H801" s="3">
        <f t="shared" si="375"/>
        <v>134.69012151470801</v>
      </c>
      <c r="I801">
        <f t="shared" si="360"/>
        <v>1.3469012151470802E-4</v>
      </c>
      <c r="J801" s="4">
        <f t="shared" si="376"/>
        <v>1534.9791282093358</v>
      </c>
      <c r="K801" s="40">
        <f t="shared" si="377"/>
        <v>11.396374960146709</v>
      </c>
      <c r="L801" s="40">
        <f t="shared" si="361"/>
        <v>0</v>
      </c>
      <c r="M801" s="10">
        <f t="shared" si="378"/>
        <v>6.2029536763770601</v>
      </c>
      <c r="N801" s="10">
        <f t="shared" si="387"/>
        <v>17.20418640980624</v>
      </c>
      <c r="O801" s="10">
        <f t="shared" si="388"/>
        <v>-0.14810000000000001</v>
      </c>
      <c r="P801" s="10">
        <f t="shared" si="379"/>
        <v>13.129563745958221</v>
      </c>
      <c r="Q801" s="42">
        <f t="shared" si="380"/>
        <v>1.1433511252855271</v>
      </c>
      <c r="R801" s="4">
        <f t="shared" si="381"/>
        <v>45625.089766855912</v>
      </c>
      <c r="S801">
        <f t="shared" si="362"/>
        <v>4.5625089766855913E-5</v>
      </c>
      <c r="T801" s="41">
        <f t="shared" si="363"/>
        <v>7.2706827658993432E-4</v>
      </c>
      <c r="U801" s="42">
        <f t="shared" si="382"/>
        <v>8.1443066488326152E-2</v>
      </c>
      <c r="V801" s="42">
        <f t="shared" si="383"/>
        <v>0.94604939171334457</v>
      </c>
      <c r="W801" s="42">
        <f t="shared" si="384"/>
        <v>0.93948072116776715</v>
      </c>
      <c r="X801" s="42">
        <f t="shared" si="385"/>
        <v>6.5686705455774153E-3</v>
      </c>
      <c r="Y801" s="42">
        <f t="shared" si="389"/>
        <v>1.4383055144030737E-2</v>
      </c>
      <c r="Z801" s="10">
        <f t="shared" si="386"/>
        <v>19.782262006382055</v>
      </c>
      <c r="AA801">
        <f t="shared" si="364"/>
        <v>6200570.3311714344</v>
      </c>
      <c r="AB801" s="10">
        <f t="shared" si="365"/>
        <v>6.2005703311714342</v>
      </c>
      <c r="AC801" s="10">
        <f t="shared" si="366"/>
        <v>6.0995703311714342</v>
      </c>
      <c r="AD801" s="3">
        <f t="shared" si="367"/>
        <v>884.63674128664752</v>
      </c>
      <c r="AI801" s="94">
        <f t="shared" si="368"/>
        <v>0.93948072116776715</v>
      </c>
    </row>
    <row r="802" spans="2:35">
      <c r="B802" s="39">
        <f t="shared" si="369"/>
        <v>774</v>
      </c>
      <c r="C802" s="42">
        <f t="shared" si="370"/>
        <v>14.570503597120963</v>
      </c>
      <c r="D802" s="10">
        <f t="shared" si="371"/>
        <v>1.1294964028790595</v>
      </c>
      <c r="E802" s="40">
        <f t="shared" si="372"/>
        <v>44.14100719424188</v>
      </c>
      <c r="F802" s="40">
        <f t="shared" si="373"/>
        <v>46.4</v>
      </c>
      <c r="G802" s="3">
        <f t="shared" si="374"/>
        <v>279.2949640287851</v>
      </c>
      <c r="H802" s="3">
        <f t="shared" si="375"/>
        <v>134.69012151470801</v>
      </c>
      <c r="I802">
        <f t="shared" si="360"/>
        <v>1.3469012151470802E-4</v>
      </c>
      <c r="J802" s="4">
        <f t="shared" si="376"/>
        <v>1537.5885270114857</v>
      </c>
      <c r="K802" s="40">
        <f t="shared" si="377"/>
        <v>11.415748309675278</v>
      </c>
      <c r="L802" s="40">
        <f t="shared" si="361"/>
        <v>0</v>
      </c>
      <c r="M802" s="10">
        <f t="shared" si="378"/>
        <v>6.2005703311714342</v>
      </c>
      <c r="N802" s="10">
        <f t="shared" si="387"/>
        <v>17.20418640980624</v>
      </c>
      <c r="O802" s="10">
        <f t="shared" si="388"/>
        <v>-0.14810000000000001</v>
      </c>
      <c r="P802" s="10">
        <f t="shared" si="379"/>
        <v>13.130311036651316</v>
      </c>
      <c r="Q802" s="42">
        <f t="shared" si="380"/>
        <v>1.1447848262843392</v>
      </c>
      <c r="R802" s="4">
        <f t="shared" si="381"/>
        <v>44865.566474618441</v>
      </c>
      <c r="S802">
        <f t="shared" si="362"/>
        <v>4.4865566474618439E-5</v>
      </c>
      <c r="T802" s="41">
        <f t="shared" si="363"/>
        <v>7.2782779988217179E-4</v>
      </c>
      <c r="U802" s="42">
        <f t="shared" si="382"/>
        <v>8.0087279435517647E-2</v>
      </c>
      <c r="V802" s="42">
        <f t="shared" si="383"/>
        <v>0.9456553730044297</v>
      </c>
      <c r="W802" s="42">
        <f t="shared" si="384"/>
        <v>0.93911377199192525</v>
      </c>
      <c r="X802" s="42">
        <f t="shared" si="385"/>
        <v>6.5416010125044499E-3</v>
      </c>
      <c r="Y802" s="42">
        <f t="shared" si="389"/>
        <v>1.4392433843936195E-2</v>
      </c>
      <c r="Z802" s="10">
        <f t="shared" si="386"/>
        <v>19.774504142691704</v>
      </c>
      <c r="AA802">
        <f t="shared" si="364"/>
        <v>6198178.3076918302</v>
      </c>
      <c r="AB802" s="10">
        <f t="shared" si="365"/>
        <v>6.1981783076918306</v>
      </c>
      <c r="AC802" s="10">
        <f t="shared" si="366"/>
        <v>6.0971783076918307</v>
      </c>
      <c r="AD802" s="3">
        <f t="shared" si="367"/>
        <v>884.28981982477592</v>
      </c>
      <c r="AI802" s="94">
        <f t="shared" si="368"/>
        <v>0.93911377199192525</v>
      </c>
    </row>
    <row r="803" spans="2:35">
      <c r="B803" s="39">
        <f t="shared" si="369"/>
        <v>775</v>
      </c>
      <c r="C803" s="42">
        <f t="shared" si="370"/>
        <v>14.589328537168923</v>
      </c>
      <c r="D803" s="10">
        <f t="shared" si="371"/>
        <v>1.1106714628310996</v>
      </c>
      <c r="E803" s="40">
        <f t="shared" si="372"/>
        <v>44.178657074337799</v>
      </c>
      <c r="F803" s="40">
        <f t="shared" si="373"/>
        <v>46.4</v>
      </c>
      <c r="G803" s="3">
        <f t="shared" si="374"/>
        <v>279.1067146283055</v>
      </c>
      <c r="H803" s="3">
        <f t="shared" si="375"/>
        <v>134.69012151470801</v>
      </c>
      <c r="I803">
        <f t="shared" si="360"/>
        <v>1.3469012151470802E-4</v>
      </c>
      <c r="J803" s="4">
        <f t="shared" si="376"/>
        <v>1540.2001524385889</v>
      </c>
      <c r="K803" s="40">
        <f t="shared" si="377"/>
        <v>11.43513819066828</v>
      </c>
      <c r="L803" s="40">
        <f t="shared" si="361"/>
        <v>0</v>
      </c>
      <c r="M803" s="10">
        <f t="shared" si="378"/>
        <v>6.1981783076918306</v>
      </c>
      <c r="N803" s="10">
        <f t="shared" si="387"/>
        <v>17.20418640980624</v>
      </c>
      <c r="O803" s="10">
        <f t="shared" si="388"/>
        <v>-0.14810000000000001</v>
      </c>
      <c r="P803" s="10">
        <f t="shared" si="379"/>
        <v>13.131061380048141</v>
      </c>
      <c r="Q803" s="42">
        <f t="shared" si="380"/>
        <v>1.146218445357704</v>
      </c>
      <c r="R803" s="4">
        <f t="shared" si="381"/>
        <v>44106.404151925701</v>
      </c>
      <c r="S803">
        <f t="shared" si="362"/>
        <v>4.4106404151925699E-5</v>
      </c>
      <c r="T803" s="41">
        <f t="shared" si="363"/>
        <v>7.2858696220486454E-4</v>
      </c>
      <c r="U803" s="42">
        <f t="shared" si="382"/>
        <v>7.873213673139498E-2</v>
      </c>
      <c r="V803" s="42">
        <f t="shared" si="383"/>
        <v>0.9452599573344439</v>
      </c>
      <c r="W803" s="42">
        <f t="shared" si="384"/>
        <v>0.93874548667498336</v>
      </c>
      <c r="X803" s="42">
        <f t="shared" si="385"/>
        <v>6.5144706594605362E-3</v>
      </c>
      <c r="Y803" s="42">
        <f t="shared" si="389"/>
        <v>1.4401773113326473E-2</v>
      </c>
      <c r="Z803" s="10">
        <f t="shared" si="386"/>
        <v>19.766718127570574</v>
      </c>
      <c r="AA803">
        <f t="shared" si="364"/>
        <v>6195777.6041314602</v>
      </c>
      <c r="AB803" s="10">
        <f t="shared" si="365"/>
        <v>6.1957776041314601</v>
      </c>
      <c r="AC803" s="10">
        <f t="shared" si="366"/>
        <v>6.0947776041314601</v>
      </c>
      <c r="AD803" s="3">
        <f t="shared" si="367"/>
        <v>883.94163946794197</v>
      </c>
      <c r="AI803" s="94">
        <f t="shared" si="368"/>
        <v>0.93874548667498336</v>
      </c>
    </row>
    <row r="804" spans="2:35">
      <c r="B804" s="39">
        <f t="shared" si="369"/>
        <v>776</v>
      </c>
      <c r="C804" s="42">
        <f t="shared" si="370"/>
        <v>14.608153477216883</v>
      </c>
      <c r="D804" s="10">
        <f t="shared" si="371"/>
        <v>1.0918465227831398</v>
      </c>
      <c r="E804" s="40">
        <f t="shared" si="372"/>
        <v>44.216306954433719</v>
      </c>
      <c r="F804" s="40">
        <f t="shared" si="373"/>
        <v>46.4</v>
      </c>
      <c r="G804" s="3">
        <f t="shared" si="374"/>
        <v>278.91846522782589</v>
      </c>
      <c r="H804" s="3">
        <f t="shared" si="375"/>
        <v>134.69012151470801</v>
      </c>
      <c r="I804">
        <f t="shared" si="360"/>
        <v>1.3469012151470802E-4</v>
      </c>
      <c r="J804" s="4">
        <f t="shared" si="376"/>
        <v>1542.8140044906461</v>
      </c>
      <c r="K804" s="40">
        <f t="shared" si="377"/>
        <v>11.45454460312572</v>
      </c>
      <c r="L804" s="40">
        <f t="shared" si="361"/>
        <v>0</v>
      </c>
      <c r="M804" s="10">
        <f t="shared" si="378"/>
        <v>6.1957776041314601</v>
      </c>
      <c r="N804" s="10">
        <f t="shared" si="387"/>
        <v>17.20418640980624</v>
      </c>
      <c r="O804" s="10">
        <f t="shared" si="388"/>
        <v>-0.14810000000000001</v>
      </c>
      <c r="P804" s="10">
        <f t="shared" si="379"/>
        <v>13.131814780609169</v>
      </c>
      <c r="Q804" s="42">
        <f t="shared" si="380"/>
        <v>1.1476519821812479</v>
      </c>
      <c r="R804" s="4">
        <f t="shared" si="381"/>
        <v>43347.604056260039</v>
      </c>
      <c r="S804">
        <f t="shared" si="362"/>
        <v>4.3347604056260039E-5</v>
      </c>
      <c r="T804" s="41">
        <f t="shared" si="363"/>
        <v>7.2934576230053016E-4</v>
      </c>
      <c r="U804" s="42">
        <f t="shared" si="382"/>
        <v>7.7377640620626992E-2</v>
      </c>
      <c r="V804" s="42">
        <f t="shared" si="383"/>
        <v>0.94486314444265795</v>
      </c>
      <c r="W804" s="42">
        <f t="shared" si="384"/>
        <v>0.93837586493876168</v>
      </c>
      <c r="X804" s="42">
        <f t="shared" si="385"/>
        <v>6.4872795038962705E-3</v>
      </c>
      <c r="Y804" s="42">
        <f t="shared" si="389"/>
        <v>1.4411072867379929E-2</v>
      </c>
      <c r="Z804" s="10">
        <f t="shared" si="386"/>
        <v>19.758903955133672</v>
      </c>
      <c r="AA804">
        <f t="shared" si="364"/>
        <v>6193368.2186757727</v>
      </c>
      <c r="AB804" s="10">
        <f t="shared" si="365"/>
        <v>6.193368218675773</v>
      </c>
      <c r="AC804" s="10">
        <f t="shared" si="366"/>
        <v>6.0923682186757731</v>
      </c>
      <c r="AD804" s="3">
        <f t="shared" si="367"/>
        <v>883.59219995297644</v>
      </c>
      <c r="AI804" s="94">
        <f t="shared" si="368"/>
        <v>0.93837586493876168</v>
      </c>
    </row>
    <row r="805" spans="2:35">
      <c r="B805" s="39">
        <f t="shared" si="369"/>
        <v>777</v>
      </c>
      <c r="C805" s="42">
        <f t="shared" si="370"/>
        <v>14.626978417264842</v>
      </c>
      <c r="D805" s="10">
        <f t="shared" si="371"/>
        <v>1.0730215827351799</v>
      </c>
      <c r="E805" s="40">
        <f t="shared" si="372"/>
        <v>44.253956834529639</v>
      </c>
      <c r="F805" s="40">
        <f t="shared" si="373"/>
        <v>46.4</v>
      </c>
      <c r="G805" s="3">
        <f t="shared" si="374"/>
        <v>278.73021582734629</v>
      </c>
      <c r="H805" s="3">
        <f t="shared" si="375"/>
        <v>134.69012151470801</v>
      </c>
      <c r="I805">
        <f t="shared" si="360"/>
        <v>1.3469012151470802E-4</v>
      </c>
      <c r="J805" s="4">
        <f t="shared" si="376"/>
        <v>1545.4300831676571</v>
      </c>
      <c r="K805" s="40">
        <f t="shared" si="377"/>
        <v>11.473967547047598</v>
      </c>
      <c r="L805" s="40">
        <f t="shared" si="361"/>
        <v>0</v>
      </c>
      <c r="M805" s="10">
        <f t="shared" si="378"/>
        <v>6.193368218675773</v>
      </c>
      <c r="N805" s="10">
        <f t="shared" si="387"/>
        <v>17.20418640980624</v>
      </c>
      <c r="O805" s="10">
        <f t="shared" si="388"/>
        <v>-0.14810000000000001</v>
      </c>
      <c r="P805" s="10">
        <f t="shared" si="379"/>
        <v>13.132571242817809</v>
      </c>
      <c r="Q805" s="42">
        <f t="shared" si="380"/>
        <v>1.149085436430221</v>
      </c>
      <c r="R805" s="4">
        <f t="shared" si="381"/>
        <v>42589.167445103922</v>
      </c>
      <c r="S805">
        <f t="shared" si="362"/>
        <v>4.258916744510392E-5</v>
      </c>
      <c r="T805" s="41">
        <f t="shared" si="363"/>
        <v>7.3010419891168636E-4</v>
      </c>
      <c r="U805" s="42">
        <f t="shared" si="382"/>
        <v>7.6023793347882757E-2</v>
      </c>
      <c r="V805" s="42">
        <f t="shared" si="383"/>
        <v>0.94446493406684362</v>
      </c>
      <c r="W805" s="42">
        <f t="shared" si="384"/>
        <v>0.93800490650388479</v>
      </c>
      <c r="X805" s="42">
        <f t="shared" si="385"/>
        <v>6.4600275629588255E-3</v>
      </c>
      <c r="Y805" s="42">
        <f t="shared" si="389"/>
        <v>1.4420333021338536E-2</v>
      </c>
      <c r="Z805" s="10">
        <f t="shared" si="386"/>
        <v>19.75106161947005</v>
      </c>
      <c r="AA805">
        <f t="shared" si="364"/>
        <v>6190950.1495022122</v>
      </c>
      <c r="AB805" s="10">
        <f t="shared" si="365"/>
        <v>6.1909501495022123</v>
      </c>
      <c r="AC805" s="10">
        <f t="shared" si="366"/>
        <v>6.0899501495022124</v>
      </c>
      <c r="AD805" s="3">
        <f t="shared" si="367"/>
        <v>883.24150101554926</v>
      </c>
      <c r="AI805" s="94">
        <f t="shared" si="368"/>
        <v>0.93800490650388479</v>
      </c>
    </row>
    <row r="806" spans="2:35">
      <c r="B806" s="39">
        <f t="shared" si="369"/>
        <v>778</v>
      </c>
      <c r="C806" s="42">
        <f t="shared" si="370"/>
        <v>14.645803357312802</v>
      </c>
      <c r="D806" s="10">
        <f t="shared" si="371"/>
        <v>1.05419664268722</v>
      </c>
      <c r="E806" s="40">
        <f t="shared" si="372"/>
        <v>44.291606714625559</v>
      </c>
      <c r="F806" s="40">
        <f t="shared" si="373"/>
        <v>46.4</v>
      </c>
      <c r="G806" s="3">
        <f t="shared" si="374"/>
        <v>278.54196642686668</v>
      </c>
      <c r="H806" s="3">
        <f t="shared" si="375"/>
        <v>134.69012151470801</v>
      </c>
      <c r="I806">
        <f t="shared" si="360"/>
        <v>1.3469012151470802E-4</v>
      </c>
      <c r="J806" s="4">
        <f t="shared" si="376"/>
        <v>1548.0483884696221</v>
      </c>
      <c r="K806" s="40">
        <f t="shared" si="377"/>
        <v>11.493407022433912</v>
      </c>
      <c r="L806" s="40">
        <f t="shared" si="361"/>
        <v>0</v>
      </c>
      <c r="M806" s="10">
        <f t="shared" si="378"/>
        <v>6.1909501495022123</v>
      </c>
      <c r="N806" s="10">
        <f t="shared" si="387"/>
        <v>17.20418640980624</v>
      </c>
      <c r="O806" s="10">
        <f t="shared" si="388"/>
        <v>-0.14810000000000001</v>
      </c>
      <c r="P806" s="10">
        <f t="shared" si="379"/>
        <v>13.133330771180573</v>
      </c>
      <c r="Q806" s="42">
        <f t="shared" si="380"/>
        <v>1.1505188077794959</v>
      </c>
      <c r="R806" s="4">
        <f t="shared" si="381"/>
        <v>41831.095575939762</v>
      </c>
      <c r="S806">
        <f t="shared" si="362"/>
        <v>4.1831095575939761E-5</v>
      </c>
      <c r="T806" s="41">
        <f t="shared" si="363"/>
        <v>7.3086227078085052E-4</v>
      </c>
      <c r="U806" s="42">
        <f t="shared" si="382"/>
        <v>7.4670597157831281E-2</v>
      </c>
      <c r="V806" s="42">
        <f t="shared" si="383"/>
        <v>0.94406532594363213</v>
      </c>
      <c r="W806" s="42">
        <f t="shared" si="384"/>
        <v>0.93763261108974483</v>
      </c>
      <c r="X806" s="42">
        <f t="shared" si="385"/>
        <v>6.4327148538873002E-3</v>
      </c>
      <c r="Y806" s="42">
        <f t="shared" si="389"/>
        <v>1.4429553490508153E-2</v>
      </c>
      <c r="Z806" s="10">
        <f t="shared" si="386"/>
        <v>19.743191114642805</v>
      </c>
      <c r="AA806">
        <f t="shared" si="364"/>
        <v>6188523.3947802233</v>
      </c>
      <c r="AB806" s="10">
        <f t="shared" si="365"/>
        <v>6.1885233947802236</v>
      </c>
      <c r="AC806" s="10">
        <f t="shared" si="366"/>
        <v>6.0875233947802236</v>
      </c>
      <c r="AD806" s="3">
        <f t="shared" si="367"/>
        <v>882.88954239017016</v>
      </c>
      <c r="AI806" s="94">
        <f t="shared" si="368"/>
        <v>0.93763261108974483</v>
      </c>
    </row>
    <row r="807" spans="2:35">
      <c r="B807" s="39">
        <f t="shared" si="369"/>
        <v>779</v>
      </c>
      <c r="C807" s="42">
        <f t="shared" si="370"/>
        <v>14.664628297360762</v>
      </c>
      <c r="D807" s="10">
        <f t="shared" si="371"/>
        <v>1.0353717026392601</v>
      </c>
      <c r="E807" s="40">
        <f t="shared" si="372"/>
        <v>44.329256594721478</v>
      </c>
      <c r="F807" s="40">
        <f t="shared" si="373"/>
        <v>46.4</v>
      </c>
      <c r="G807" s="3">
        <f t="shared" si="374"/>
        <v>278.35371702638707</v>
      </c>
      <c r="H807" s="3">
        <f t="shared" si="375"/>
        <v>134.69012151470801</v>
      </c>
      <c r="I807">
        <f t="shared" ref="I807:I862" si="390">H807/1000^2</f>
        <v>1.3469012151470802E-4</v>
      </c>
      <c r="J807" s="4">
        <f t="shared" si="376"/>
        <v>1550.6689203965407</v>
      </c>
      <c r="K807" s="40">
        <f t="shared" si="377"/>
        <v>11.512863029284663</v>
      </c>
      <c r="L807" s="40">
        <f t="shared" ref="L807:L862" si="391">IF((gstar-K807)&lt;0,0,gstar-K807)</f>
        <v>0</v>
      </c>
      <c r="M807" s="10">
        <f t="shared" si="378"/>
        <v>6.1885233947802236</v>
      </c>
      <c r="N807" s="10">
        <f t="shared" si="387"/>
        <v>17.20418640980624</v>
      </c>
      <c r="O807" s="10">
        <f t="shared" si="388"/>
        <v>-0.14810000000000001</v>
      </c>
      <c r="P807" s="10">
        <f t="shared" si="379"/>
        <v>13.134093370227161</v>
      </c>
      <c r="Q807" s="42">
        <f t="shared" si="380"/>
        <v>1.151952095903565</v>
      </c>
      <c r="R807" s="4">
        <f t="shared" si="381"/>
        <v>41073.389706250069</v>
      </c>
      <c r="S807">
        <f t="shared" ref="S807:S862" si="392">R807/1000^3</f>
        <v>4.107338970625007E-5</v>
      </c>
      <c r="T807" s="41">
        <f t="shared" ref="T807:T862" si="393">(vc/1000^3-S807)</f>
        <v>7.3161997665054015E-4</v>
      </c>
      <c r="U807" s="42">
        <f t="shared" si="382"/>
        <v>7.3318054295141682E-2</v>
      </c>
      <c r="V807" s="42">
        <f t="shared" si="383"/>
        <v>0.94366431980875332</v>
      </c>
      <c r="W807" s="42">
        <f t="shared" si="384"/>
        <v>0.93725897841450201</v>
      </c>
      <c r="X807" s="42">
        <f t="shared" si="385"/>
        <v>6.4053413942513071E-3</v>
      </c>
      <c r="Y807" s="42">
        <f t="shared" si="389"/>
        <v>1.4438734190259142E-2</v>
      </c>
      <c r="Z807" s="10">
        <f t="shared" si="386"/>
        <v>19.735292434689537</v>
      </c>
      <c r="AA807">
        <f t="shared" ref="AA807:AA862" si="394">Z807*rat*to+patm*1000000</f>
        <v>6186087.9526713872</v>
      </c>
      <c r="AB807" s="10">
        <f t="shared" ref="AB807:AB862" si="395">AA807/1000000</f>
        <v>6.1860879526713877</v>
      </c>
      <c r="AC807" s="10">
        <f t="shared" ref="AC807:AC862" si="396">AB807-patm</f>
        <v>6.0850879526713877</v>
      </c>
      <c r="AD807" s="3">
        <f t="shared" ref="AD807:AD862" si="397">AC807*1000000/6895</f>
        <v>882.5363238102085</v>
      </c>
      <c r="AI807" s="94">
        <f t="shared" ref="AI807:AI862" si="398">($M807-patm)*1000000*$I807/SQRT(rat*to)*SQRT(k)*(2/(k+1))^((k+1)/2/(k-1))</f>
        <v>0.93725897841450201</v>
      </c>
    </row>
    <row r="808" spans="2:35">
      <c r="B808" s="39">
        <f t="shared" ref="B808:B862" si="399">1+B807</f>
        <v>780</v>
      </c>
      <c r="C808" s="42">
        <f t="shared" ref="C808:C862" si="400">xincp+C807</f>
        <v>14.683453237408722</v>
      </c>
      <c r="D808" s="10">
        <f t="shared" ref="D808:D862" si="401">(F808-E808)/2</f>
        <v>1.0165467625913003</v>
      </c>
      <c r="E808" s="40">
        <f t="shared" ref="E808:E862" si="402">E807+ci*2*xincp</f>
        <v>44.366906474817398</v>
      </c>
      <c r="F808" s="40">
        <f t="shared" ref="F808:F862" si="403">F807-osi*2*xincp</f>
        <v>46.4</v>
      </c>
      <c r="G808" s="3">
        <f t="shared" ref="G808:G862" si="404">G807-ei*n*2*xincp</f>
        <v>278.16546762590747</v>
      </c>
      <c r="H808" s="3">
        <f t="shared" ref="H808:H862" si="405">PI()/4*(dto+erate*(two-D808)/two)^2</f>
        <v>134.69012151470801</v>
      </c>
      <c r="I808">
        <f t="shared" si="390"/>
        <v>1.3469012151470802E-4</v>
      </c>
      <c r="J808" s="4">
        <f t="shared" ref="J808:J862" si="406">PI()/4*dc^2-PI()/4*(F808^2-E808^2)</f>
        <v>1553.2916789484129</v>
      </c>
      <c r="K808" s="40">
        <f t="shared" ref="K808:K862" si="407">J808/H808</f>
        <v>11.53233556759985</v>
      </c>
      <c r="L808" s="40">
        <f t="shared" si="391"/>
        <v>0</v>
      </c>
      <c r="M808" s="10">
        <f t="shared" ref="M808:M862" si="408">AB807</f>
        <v>6.1860879526713877</v>
      </c>
      <c r="N808" s="10">
        <f t="shared" si="387"/>
        <v>17.20418640980624</v>
      </c>
      <c r="O808" s="10">
        <f t="shared" si="388"/>
        <v>-0.14810000000000001</v>
      </c>
      <c r="P808" s="10">
        <f t="shared" ref="P808:P862" si="409">(1+kv*L808)*N808*M808^O808</f>
        <v>13.134859044510501</v>
      </c>
      <c r="Q808" s="42">
        <f t="shared" ref="Q808:Q862" si="410">xincp/P808+Q807</f>
        <v>1.1533853004765389</v>
      </c>
      <c r="R808" s="4">
        <f t="shared" ref="R808:R862" si="411">PI()/4*(F808^2-E808^2)*G808</f>
        <v>40316.051093517206</v>
      </c>
      <c r="S808">
        <f t="shared" si="392"/>
        <v>4.0316051093517206E-5</v>
      </c>
      <c r="T808" s="41">
        <f t="shared" si="393"/>
        <v>7.3237731526327305E-4</v>
      </c>
      <c r="U808" s="42">
        <f t="shared" ref="U808:U862" si="412">rhopgrain*R808/1000^2</f>
        <v>7.1966167004482898E-2</v>
      </c>
      <c r="V808" s="42">
        <f t="shared" ref="V808:V862" si="413">(U807-U808)/(Q808-Q807)</f>
        <v>0.94326191539677207</v>
      </c>
      <c r="W808" s="42">
        <f t="shared" ref="W808:W862" si="414">IF(V808&lt;AI808,IF(AB807&gt;pbd,AI808,0),AI808)</f>
        <v>0.93688400819510675</v>
      </c>
      <c r="X808" s="42">
        <f t="shared" ref="X808:X862" si="415">V808-W808</f>
        <v>6.3779072016653116E-3</v>
      </c>
      <c r="Y808" s="42">
        <f t="shared" si="389"/>
        <v>1.4447875036026571E-2</v>
      </c>
      <c r="Z808" s="10">
        <f t="shared" ref="Z808:Z862" si="416">Y808/T808</f>
        <v>19.727365573622237</v>
      </c>
      <c r="AA808">
        <f t="shared" si="394"/>
        <v>6183643.8213293888</v>
      </c>
      <c r="AB808" s="10">
        <f t="shared" si="395"/>
        <v>6.1836438213293885</v>
      </c>
      <c r="AC808" s="10">
        <f t="shared" si="396"/>
        <v>6.0826438213293885</v>
      </c>
      <c r="AD808" s="3">
        <f t="shared" si="397"/>
        <v>882.18184500788811</v>
      </c>
      <c r="AI808" s="94">
        <f t="shared" si="398"/>
        <v>0.93688400819510675</v>
      </c>
    </row>
    <row r="809" spans="2:35">
      <c r="B809" s="39">
        <f t="shared" si="399"/>
        <v>781</v>
      </c>
      <c r="C809" s="42">
        <f t="shared" si="400"/>
        <v>14.702278177456682</v>
      </c>
      <c r="D809" s="10">
        <f t="shared" si="401"/>
        <v>0.99772182254334041</v>
      </c>
      <c r="E809" s="40">
        <f t="shared" si="402"/>
        <v>44.404556354913318</v>
      </c>
      <c r="F809" s="40">
        <f t="shared" si="403"/>
        <v>46.4</v>
      </c>
      <c r="G809" s="3">
        <f t="shared" si="404"/>
        <v>277.97721822542786</v>
      </c>
      <c r="H809" s="3">
        <f t="shared" si="405"/>
        <v>134.69012151470801</v>
      </c>
      <c r="I809">
        <f t="shared" si="390"/>
        <v>1.3469012151470802E-4</v>
      </c>
      <c r="J809" s="4">
        <f t="shared" si="406"/>
        <v>1555.9166641252391</v>
      </c>
      <c r="K809" s="40">
        <f t="shared" si="407"/>
        <v>11.551824637379474</v>
      </c>
      <c r="L809" s="40">
        <f t="shared" si="391"/>
        <v>0</v>
      </c>
      <c r="M809" s="10">
        <f t="shared" si="408"/>
        <v>6.1836438213293885</v>
      </c>
      <c r="N809" s="10">
        <f t="shared" si="387"/>
        <v>17.20418640980624</v>
      </c>
      <c r="O809" s="10">
        <f t="shared" si="388"/>
        <v>-0.14810000000000001</v>
      </c>
      <c r="P809" s="10">
        <f t="shared" si="409"/>
        <v>13.135627798606848</v>
      </c>
      <c r="Q809" s="42">
        <f t="shared" si="410"/>
        <v>1.1548184211721448</v>
      </c>
      <c r="R809" s="4">
        <f t="shared" si="411"/>
        <v>39559.080995223645</v>
      </c>
      <c r="S809">
        <f t="shared" si="392"/>
        <v>3.9559080995223642E-5</v>
      </c>
      <c r="T809" s="41">
        <f t="shared" si="393"/>
        <v>7.331342853615666E-4</v>
      </c>
      <c r="U809" s="42">
        <f t="shared" si="412"/>
        <v>7.0614937530523961E-2</v>
      </c>
      <c r="V809" s="42">
        <f t="shared" si="413"/>
        <v>0.94285811244083084</v>
      </c>
      <c r="W809" s="42">
        <f t="shared" si="414"/>
        <v>0.93650770014729257</v>
      </c>
      <c r="X809" s="42">
        <f t="shared" si="415"/>
        <v>6.3504122935382767E-3</v>
      </c>
      <c r="Y809" s="42">
        <f t="shared" si="389"/>
        <v>1.4456975943310071E-2</v>
      </c>
      <c r="Z809" s="10">
        <f t="shared" si="416"/>
        <v>19.719410525426717</v>
      </c>
      <c r="AA809">
        <f t="shared" si="394"/>
        <v>6181190.9988998426</v>
      </c>
      <c r="AB809" s="10">
        <f t="shared" si="395"/>
        <v>6.1811909988998428</v>
      </c>
      <c r="AC809" s="10">
        <f t="shared" si="396"/>
        <v>6.0801909988998428</v>
      </c>
      <c r="AD809" s="3">
        <f t="shared" si="397"/>
        <v>881.82610571426289</v>
      </c>
      <c r="AI809" s="94">
        <f t="shared" si="398"/>
        <v>0.93650770014729257</v>
      </c>
    </row>
    <row r="810" spans="2:35">
      <c r="B810" s="39">
        <f t="shared" si="399"/>
        <v>782</v>
      </c>
      <c r="C810" s="42">
        <f t="shared" si="400"/>
        <v>14.721103117504642</v>
      </c>
      <c r="D810" s="10">
        <f t="shared" si="401"/>
        <v>0.97889688249538054</v>
      </c>
      <c r="E810" s="40">
        <f t="shared" si="402"/>
        <v>44.442206235009238</v>
      </c>
      <c r="F810" s="40">
        <f t="shared" si="403"/>
        <v>46.4</v>
      </c>
      <c r="G810" s="3">
        <f t="shared" si="404"/>
        <v>277.78896882494826</v>
      </c>
      <c r="H810" s="3">
        <f t="shared" si="405"/>
        <v>134.69012151470801</v>
      </c>
      <c r="I810">
        <f t="shared" si="390"/>
        <v>1.3469012151470802E-4</v>
      </c>
      <c r="J810" s="4">
        <f t="shared" si="406"/>
        <v>1558.5438759270191</v>
      </c>
      <c r="K810" s="40">
        <f t="shared" si="407"/>
        <v>11.571330238623535</v>
      </c>
      <c r="L810" s="40">
        <f t="shared" si="391"/>
        <v>0</v>
      </c>
      <c r="M810" s="10">
        <f t="shared" si="408"/>
        <v>6.1811909988998428</v>
      </c>
      <c r="N810" s="10">
        <f t="shared" si="387"/>
        <v>17.20418640980624</v>
      </c>
      <c r="O810" s="10">
        <f t="shared" si="388"/>
        <v>-0.14810000000000001</v>
      </c>
      <c r="P810" s="10">
        <f t="shared" si="409"/>
        <v>13.136399637115915</v>
      </c>
      <c r="Q810" s="42">
        <f t="shared" si="410"/>
        <v>1.1562514576637244</v>
      </c>
      <c r="R810" s="4">
        <f t="shared" si="411"/>
        <v>38802.480668851837</v>
      </c>
      <c r="S810">
        <f t="shared" si="392"/>
        <v>3.8802480668851834E-5</v>
      </c>
      <c r="T810" s="41">
        <f t="shared" si="393"/>
        <v>7.3389088568793842E-4</v>
      </c>
      <c r="U810" s="42">
        <f t="shared" si="412"/>
        <v>6.9264368117933975E-2</v>
      </c>
      <c r="V810" s="42">
        <f t="shared" si="413"/>
        <v>0.94245291067314763</v>
      </c>
      <c r="W810" s="42">
        <f t="shared" si="414"/>
        <v>0.93613005398555149</v>
      </c>
      <c r="X810" s="42">
        <f t="shared" si="415"/>
        <v>6.3228566875961345E-3</v>
      </c>
      <c r="Y810" s="42">
        <f t="shared" si="389"/>
        <v>1.4466036827674424E-2</v>
      </c>
      <c r="Z810" s="10">
        <f t="shared" si="416"/>
        <v>19.711427284063046</v>
      </c>
      <c r="AA810">
        <f t="shared" si="394"/>
        <v>6178729.4835204221</v>
      </c>
      <c r="AB810" s="10">
        <f t="shared" si="395"/>
        <v>6.1787294835204225</v>
      </c>
      <c r="AC810" s="10">
        <f t="shared" si="396"/>
        <v>6.0777294835204225</v>
      </c>
      <c r="AD810" s="3">
        <f t="shared" si="397"/>
        <v>881.46910565923451</v>
      </c>
      <c r="AI810" s="94">
        <f t="shared" si="398"/>
        <v>0.93613005398555149</v>
      </c>
    </row>
    <row r="811" spans="2:35">
      <c r="B811" s="39">
        <f t="shared" si="399"/>
        <v>783</v>
      </c>
      <c r="C811" s="42">
        <f t="shared" si="400"/>
        <v>14.739928057552602</v>
      </c>
      <c r="D811" s="10">
        <f t="shared" si="401"/>
        <v>0.96007194244742067</v>
      </c>
      <c r="E811" s="40">
        <f t="shared" si="402"/>
        <v>44.479856115105157</v>
      </c>
      <c r="F811" s="40">
        <f t="shared" si="403"/>
        <v>46.4</v>
      </c>
      <c r="G811" s="3">
        <f t="shared" si="404"/>
        <v>277.60071942446865</v>
      </c>
      <c r="H811" s="3">
        <f t="shared" si="405"/>
        <v>134.69012151470801</v>
      </c>
      <c r="I811">
        <f t="shared" si="390"/>
        <v>1.3469012151470802E-4</v>
      </c>
      <c r="J811" s="4">
        <f t="shared" si="406"/>
        <v>1561.1733143537531</v>
      </c>
      <c r="K811" s="40">
        <f t="shared" si="407"/>
        <v>11.590852371332033</v>
      </c>
      <c r="L811" s="40">
        <f t="shared" si="391"/>
        <v>0</v>
      </c>
      <c r="M811" s="10">
        <f t="shared" si="408"/>
        <v>6.1787294835204225</v>
      </c>
      <c r="N811" s="10">
        <f t="shared" si="387"/>
        <v>17.20418640980624</v>
      </c>
      <c r="O811" s="10">
        <f t="shared" si="388"/>
        <v>-0.14810000000000001</v>
      </c>
      <c r="P811" s="10">
        <f t="shared" si="409"/>
        <v>13.137174564660938</v>
      </c>
      <c r="Q811" s="42">
        <f t="shared" si="410"/>
        <v>1.1576844096242318</v>
      </c>
      <c r="R811" s="4">
        <f t="shared" si="411"/>
        <v>38046.251371884158</v>
      </c>
      <c r="S811">
        <f t="shared" si="392"/>
        <v>3.8046251371884159E-5</v>
      </c>
      <c r="T811" s="41">
        <f t="shared" si="393"/>
        <v>7.3464711498490609E-4</v>
      </c>
      <c r="U811" s="42">
        <f t="shared" si="412"/>
        <v>6.7914461011381821E-2</v>
      </c>
      <c r="V811" s="42">
        <f t="shared" si="413"/>
        <v>0.9420463098247539</v>
      </c>
      <c r="W811" s="42">
        <f t="shared" si="414"/>
        <v>0.935751069423152</v>
      </c>
      <c r="X811" s="42">
        <f t="shared" si="415"/>
        <v>6.2952404016018981E-3</v>
      </c>
      <c r="Y811" s="42">
        <f t="shared" si="389"/>
        <v>1.4475057604749764E-2</v>
      </c>
      <c r="Z811" s="10">
        <f t="shared" si="416"/>
        <v>19.703415843465425</v>
      </c>
      <c r="AA811">
        <f t="shared" si="394"/>
        <v>6176259.2733208286</v>
      </c>
      <c r="AB811" s="10">
        <f t="shared" si="395"/>
        <v>6.1762592733208281</v>
      </c>
      <c r="AC811" s="10">
        <f t="shared" si="396"/>
        <v>6.0752592733208282</v>
      </c>
      <c r="AD811" s="3">
        <f t="shared" si="397"/>
        <v>881.1108445715488</v>
      </c>
      <c r="AI811" s="94">
        <f t="shared" si="398"/>
        <v>0.935751069423152</v>
      </c>
    </row>
    <row r="812" spans="2:35">
      <c r="B812" s="39">
        <f t="shared" si="399"/>
        <v>784</v>
      </c>
      <c r="C812" s="42">
        <f t="shared" si="400"/>
        <v>14.758752997600562</v>
      </c>
      <c r="D812" s="10">
        <f t="shared" si="401"/>
        <v>0.9412470023994608</v>
      </c>
      <c r="E812" s="40">
        <f t="shared" si="402"/>
        <v>44.517505995201077</v>
      </c>
      <c r="F812" s="40">
        <f t="shared" si="403"/>
        <v>46.4</v>
      </c>
      <c r="G812" s="3">
        <f t="shared" si="404"/>
        <v>277.41247002398904</v>
      </c>
      <c r="H812" s="3">
        <f t="shared" si="405"/>
        <v>134.69012151470801</v>
      </c>
      <c r="I812">
        <f t="shared" si="390"/>
        <v>1.3469012151470802E-4</v>
      </c>
      <c r="J812" s="4">
        <f t="shared" si="406"/>
        <v>1563.8049794054407</v>
      </c>
      <c r="K812" s="40">
        <f t="shared" si="407"/>
        <v>11.610391035504968</v>
      </c>
      <c r="L812" s="40">
        <f t="shared" si="391"/>
        <v>0</v>
      </c>
      <c r="M812" s="10">
        <f t="shared" si="408"/>
        <v>6.1762592733208281</v>
      </c>
      <c r="N812" s="10">
        <f t="shared" si="387"/>
        <v>17.20418640980624</v>
      </c>
      <c r="O812" s="10">
        <f t="shared" si="388"/>
        <v>-0.14810000000000001</v>
      </c>
      <c r="P812" s="10">
        <f t="shared" si="409"/>
        <v>13.137952585888753</v>
      </c>
      <c r="Q812" s="42">
        <f t="shared" si="410"/>
        <v>1.1591172767262321</v>
      </c>
      <c r="R812" s="4">
        <f t="shared" si="411"/>
        <v>37290.394361803097</v>
      </c>
      <c r="S812">
        <f t="shared" si="392"/>
        <v>3.7290394361803098E-5</v>
      </c>
      <c r="T812" s="41">
        <f t="shared" si="393"/>
        <v>7.3540297199498712E-4</v>
      </c>
      <c r="U812" s="42">
        <f t="shared" si="412"/>
        <v>6.6565218455536632E-2</v>
      </c>
      <c r="V812" s="42">
        <f t="shared" si="413"/>
        <v>0.94163830962524675</v>
      </c>
      <c r="W812" s="42">
        <f t="shared" si="414"/>
        <v>0.93537074617213578</v>
      </c>
      <c r="X812" s="42">
        <f t="shared" si="415"/>
        <v>6.2675634531109692E-3</v>
      </c>
      <c r="Y812" s="42">
        <f t="shared" si="389"/>
        <v>1.4484038190231426E-2</v>
      </c>
      <c r="Z812" s="10">
        <f t="shared" si="416"/>
        <v>19.695376197541606</v>
      </c>
      <c r="AA812">
        <f t="shared" si="394"/>
        <v>6173780.3664226066</v>
      </c>
      <c r="AB812" s="10">
        <f t="shared" si="395"/>
        <v>6.1737803664226067</v>
      </c>
      <c r="AC812" s="10">
        <f t="shared" si="396"/>
        <v>6.0727803664226068</v>
      </c>
      <c r="AD812" s="3">
        <f t="shared" si="397"/>
        <v>880.75132217876819</v>
      </c>
      <c r="AI812" s="94">
        <f t="shared" si="398"/>
        <v>0.93537074617213578</v>
      </c>
    </row>
    <row r="813" spans="2:35">
      <c r="B813" s="39">
        <f t="shared" si="399"/>
        <v>785</v>
      </c>
      <c r="C813" s="42">
        <f t="shared" si="400"/>
        <v>14.777577937648521</v>
      </c>
      <c r="D813" s="10">
        <f t="shared" si="401"/>
        <v>0.92242206235150093</v>
      </c>
      <c r="E813" s="40">
        <f t="shared" si="402"/>
        <v>44.555155875296997</v>
      </c>
      <c r="F813" s="40">
        <f t="shared" si="403"/>
        <v>46.4</v>
      </c>
      <c r="G813" s="3">
        <f t="shared" si="404"/>
        <v>277.22422062350944</v>
      </c>
      <c r="H813" s="3">
        <f t="shared" si="405"/>
        <v>134.69012151470801</v>
      </c>
      <c r="I813">
        <f t="shared" si="390"/>
        <v>1.3469012151470802E-4</v>
      </c>
      <c r="J813" s="4">
        <f t="shared" si="406"/>
        <v>1566.4388710820822</v>
      </c>
      <c r="K813" s="40">
        <f t="shared" si="407"/>
        <v>11.629946231142339</v>
      </c>
      <c r="L813" s="40">
        <f t="shared" si="391"/>
        <v>0</v>
      </c>
      <c r="M813" s="10">
        <f t="shared" si="408"/>
        <v>6.1737803664226067</v>
      </c>
      <c r="N813" s="10">
        <f t="shared" si="387"/>
        <v>17.20418640980624</v>
      </c>
      <c r="O813" s="10">
        <f t="shared" si="388"/>
        <v>-0.14810000000000001</v>
      </c>
      <c r="P813" s="10">
        <f t="shared" si="409"/>
        <v>13.138733705469962</v>
      </c>
      <c r="Q813" s="42">
        <f t="shared" si="410"/>
        <v>1.1605500586418989</v>
      </c>
      <c r="R813" s="4">
        <f t="shared" si="411"/>
        <v>36534.910896091103</v>
      </c>
      <c r="S813">
        <f t="shared" si="392"/>
        <v>3.6534910896091106E-5</v>
      </c>
      <c r="T813" s="41">
        <f t="shared" si="393"/>
        <v>7.361584554606991E-4</v>
      </c>
      <c r="U813" s="42">
        <f t="shared" si="412"/>
        <v>6.5216642695067426E-2</v>
      </c>
      <c r="V813" s="42">
        <f t="shared" si="413"/>
        <v>0.94122890980350871</v>
      </c>
      <c r="W813" s="42">
        <f t="shared" si="414"/>
        <v>0.9349890839432885</v>
      </c>
      <c r="X813" s="42">
        <f t="shared" si="415"/>
        <v>6.239825860220205E-3</v>
      </c>
      <c r="Y813" s="42">
        <f t="shared" si="389"/>
        <v>1.4492978499880859E-2</v>
      </c>
      <c r="Z813" s="10">
        <f t="shared" si="416"/>
        <v>19.687308340173765</v>
      </c>
      <c r="AA813">
        <f t="shared" si="394"/>
        <v>6171292.7609394146</v>
      </c>
      <c r="AB813" s="10">
        <f t="shared" si="395"/>
        <v>6.1712927609394148</v>
      </c>
      <c r="AC813" s="10">
        <f t="shared" si="396"/>
        <v>6.0702927609394148</v>
      </c>
      <c r="AD813" s="3">
        <f t="shared" si="397"/>
        <v>880.39053820731181</v>
      </c>
      <c r="AI813" s="94">
        <f t="shared" si="398"/>
        <v>0.9349890839432885</v>
      </c>
    </row>
    <row r="814" spans="2:35">
      <c r="B814" s="39">
        <f t="shared" si="399"/>
        <v>786</v>
      </c>
      <c r="C814" s="42">
        <f t="shared" si="400"/>
        <v>14.796402877696481</v>
      </c>
      <c r="D814" s="10">
        <f t="shared" si="401"/>
        <v>0.90359712230354106</v>
      </c>
      <c r="E814" s="40">
        <f t="shared" si="402"/>
        <v>44.592805755392916</v>
      </c>
      <c r="F814" s="40">
        <f t="shared" si="403"/>
        <v>46.4</v>
      </c>
      <c r="G814" s="3">
        <f t="shared" si="404"/>
        <v>277.03597122302983</v>
      </c>
      <c r="H814" s="3">
        <f t="shared" si="405"/>
        <v>134.69012151470801</v>
      </c>
      <c r="I814">
        <f t="shared" si="390"/>
        <v>1.3469012151470802E-4</v>
      </c>
      <c r="J814" s="4">
        <f t="shared" si="406"/>
        <v>1569.0749893836773</v>
      </c>
      <c r="K814" s="40">
        <f t="shared" si="407"/>
        <v>11.649517958244147</v>
      </c>
      <c r="L814" s="40">
        <f t="shared" si="391"/>
        <v>0</v>
      </c>
      <c r="M814" s="10">
        <f t="shared" si="408"/>
        <v>6.1712927609394148</v>
      </c>
      <c r="N814" s="10">
        <f t="shared" si="387"/>
        <v>17.20418640980624</v>
      </c>
      <c r="O814" s="10">
        <f t="shared" si="388"/>
        <v>-0.14810000000000001</v>
      </c>
      <c r="P814" s="10">
        <f t="shared" si="409"/>
        <v>13.139517928098918</v>
      </c>
      <c r="Q814" s="42">
        <f t="shared" si="410"/>
        <v>1.1619827550430128</v>
      </c>
      <c r="R814" s="4">
        <f t="shared" si="411"/>
        <v>35779.802232230606</v>
      </c>
      <c r="S814">
        <f t="shared" si="392"/>
        <v>3.5779802232230608E-5</v>
      </c>
      <c r="T814" s="41">
        <f t="shared" si="393"/>
        <v>7.3691356412455963E-4</v>
      </c>
      <c r="U814" s="42">
        <f t="shared" si="412"/>
        <v>6.3868735974643237E-2</v>
      </c>
      <c r="V814" s="42">
        <f t="shared" si="413"/>
        <v>0.94081811008677751</v>
      </c>
      <c r="W814" s="42">
        <f t="shared" si="414"/>
        <v>0.93460608244618137</v>
      </c>
      <c r="X814" s="42">
        <f t="shared" si="415"/>
        <v>6.2120276405961405E-3</v>
      </c>
      <c r="Y814" s="42">
        <f t="shared" si="389"/>
        <v>1.4501878449525161E-2</v>
      </c>
      <c r="Z814" s="10">
        <f t="shared" si="416"/>
        <v>19.67921226521748</v>
      </c>
      <c r="AA814">
        <f t="shared" si="394"/>
        <v>6168796.4549767114</v>
      </c>
      <c r="AB814" s="10">
        <f t="shared" si="395"/>
        <v>6.1687964549767118</v>
      </c>
      <c r="AC814" s="10">
        <f t="shared" si="396"/>
        <v>6.0677964549767118</v>
      </c>
      <c r="AD814" s="3">
        <f t="shared" si="397"/>
        <v>880.02849238240924</v>
      </c>
      <c r="AI814" s="94">
        <f t="shared" si="398"/>
        <v>0.93460608244618137</v>
      </c>
    </row>
    <row r="815" spans="2:35">
      <c r="B815" s="39">
        <f t="shared" si="399"/>
        <v>787</v>
      </c>
      <c r="C815" s="42">
        <f t="shared" si="400"/>
        <v>14.815227817744441</v>
      </c>
      <c r="D815" s="10">
        <f t="shared" si="401"/>
        <v>0.88477218225558119</v>
      </c>
      <c r="E815" s="40">
        <f t="shared" si="402"/>
        <v>44.630455635488836</v>
      </c>
      <c r="F815" s="40">
        <f t="shared" si="403"/>
        <v>46.4</v>
      </c>
      <c r="G815" s="3">
        <f t="shared" si="404"/>
        <v>276.84772182255023</v>
      </c>
      <c r="H815" s="3">
        <f t="shared" si="405"/>
        <v>134.69012151470801</v>
      </c>
      <c r="I815">
        <f t="shared" si="390"/>
        <v>1.3469012151470802E-4</v>
      </c>
      <c r="J815" s="4">
        <f t="shared" si="406"/>
        <v>1571.7133343102262</v>
      </c>
      <c r="K815" s="40">
        <f t="shared" si="407"/>
        <v>11.669106216810391</v>
      </c>
      <c r="L815" s="40">
        <f t="shared" si="391"/>
        <v>0</v>
      </c>
      <c r="M815" s="10">
        <f t="shared" si="408"/>
        <v>6.1687964549767118</v>
      </c>
      <c r="N815" s="10">
        <f t="shared" si="387"/>
        <v>17.20418640980624</v>
      </c>
      <c r="O815" s="10">
        <f t="shared" si="388"/>
        <v>-0.14810000000000001</v>
      </c>
      <c r="P815" s="10">
        <f t="shared" si="409"/>
        <v>13.140305258493928</v>
      </c>
      <c r="Q815" s="42">
        <f t="shared" si="410"/>
        <v>1.1634153656009594</v>
      </c>
      <c r="R815" s="4">
        <f t="shared" si="411"/>
        <v>35025.069627704041</v>
      </c>
      <c r="S815">
        <f t="shared" si="392"/>
        <v>3.5025069627704038E-5</v>
      </c>
      <c r="T815" s="41">
        <f t="shared" si="393"/>
        <v>7.3766829672908621E-4</v>
      </c>
      <c r="U815" s="42">
        <f t="shared" si="412"/>
        <v>6.25215005389331E-2</v>
      </c>
      <c r="V815" s="42">
        <f t="shared" si="413"/>
        <v>0.94040591020161024</v>
      </c>
      <c r="W815" s="42">
        <f t="shared" si="414"/>
        <v>0.93422174138912362</v>
      </c>
      <c r="X815" s="42">
        <f t="shared" si="415"/>
        <v>6.1841688124866234E-3</v>
      </c>
      <c r="Y815" s="42">
        <f t="shared" si="389"/>
        <v>1.4510737955058053E-2</v>
      </c>
      <c r="Z815" s="10">
        <f t="shared" si="416"/>
        <v>19.671087966502675</v>
      </c>
      <c r="AA815">
        <f t="shared" si="394"/>
        <v>6166291.4466320435</v>
      </c>
      <c r="AB815" s="10">
        <f t="shared" si="395"/>
        <v>6.1662914466320435</v>
      </c>
      <c r="AC815" s="10">
        <f t="shared" si="396"/>
        <v>6.0652914466320436</v>
      </c>
      <c r="AD815" s="3">
        <f t="shared" si="397"/>
        <v>879.66518442814265</v>
      </c>
      <c r="AI815" s="94">
        <f t="shared" si="398"/>
        <v>0.93422174138912362</v>
      </c>
    </row>
    <row r="816" spans="2:35">
      <c r="B816" s="39">
        <f t="shared" si="399"/>
        <v>788</v>
      </c>
      <c r="C816" s="42">
        <f t="shared" si="400"/>
        <v>14.834052757792401</v>
      </c>
      <c r="D816" s="10">
        <f t="shared" si="401"/>
        <v>0.86594724220762131</v>
      </c>
      <c r="E816" s="40">
        <f t="shared" si="402"/>
        <v>44.668105515584756</v>
      </c>
      <c r="F816" s="40">
        <f t="shared" si="403"/>
        <v>46.4</v>
      </c>
      <c r="G816" s="3">
        <f t="shared" si="404"/>
        <v>276.65947242207062</v>
      </c>
      <c r="H816" s="3">
        <f t="shared" si="405"/>
        <v>134.69012151470801</v>
      </c>
      <c r="I816">
        <f t="shared" si="390"/>
        <v>1.3469012151470802E-4</v>
      </c>
      <c r="J816" s="4">
        <f t="shared" si="406"/>
        <v>1574.3539058617291</v>
      </c>
      <c r="K816" s="40">
        <f t="shared" si="407"/>
        <v>11.688711006841073</v>
      </c>
      <c r="L816" s="40">
        <f t="shared" si="391"/>
        <v>0</v>
      </c>
      <c r="M816" s="10">
        <f t="shared" si="408"/>
        <v>6.1662914466320435</v>
      </c>
      <c r="N816" s="10">
        <f t="shared" si="387"/>
        <v>17.20418640980624</v>
      </c>
      <c r="O816" s="10">
        <f t="shared" si="388"/>
        <v>-0.14810000000000001</v>
      </c>
      <c r="P816" s="10">
        <f t="shared" si="409"/>
        <v>13.141095701397248</v>
      </c>
      <c r="Q816" s="42">
        <f t="shared" si="410"/>
        <v>1.1648478899867272</v>
      </c>
      <c r="R816" s="4">
        <f t="shared" si="411"/>
        <v>34270.714339993807</v>
      </c>
      <c r="S816">
        <f t="shared" si="392"/>
        <v>3.4270714339993809E-5</v>
      </c>
      <c r="T816" s="41">
        <f t="shared" si="393"/>
        <v>7.3842265201679643E-4</v>
      </c>
      <c r="U816" s="42">
        <f t="shared" si="412"/>
        <v>6.1174938632605945E-2</v>
      </c>
      <c r="V816" s="42">
        <f t="shared" si="413"/>
        <v>0.93999230987291837</v>
      </c>
      <c r="W816" s="42">
        <f t="shared" si="414"/>
        <v>0.93383606047920609</v>
      </c>
      <c r="X816" s="42">
        <f t="shared" si="415"/>
        <v>6.1562493937122875E-3</v>
      </c>
      <c r="Y816" s="42">
        <f t="shared" si="389"/>
        <v>1.4519556932439413E-2</v>
      </c>
      <c r="Z816" s="10">
        <f t="shared" si="416"/>
        <v>19.662935437832623</v>
      </c>
      <c r="AA816">
        <f t="shared" si="394"/>
        <v>6163777.733994741</v>
      </c>
      <c r="AB816" s="10">
        <f t="shared" si="395"/>
        <v>6.163777733994741</v>
      </c>
      <c r="AC816" s="10">
        <f t="shared" si="396"/>
        <v>6.0627777339947411</v>
      </c>
      <c r="AD816" s="3">
        <f t="shared" si="397"/>
        <v>879.30061406740265</v>
      </c>
      <c r="AI816" s="94">
        <f t="shared" si="398"/>
        <v>0.93383606047920609</v>
      </c>
    </row>
    <row r="817" spans="2:35">
      <c r="B817" s="39">
        <f t="shared" si="399"/>
        <v>789</v>
      </c>
      <c r="C817" s="42">
        <f t="shared" si="400"/>
        <v>14.852877697840361</v>
      </c>
      <c r="D817" s="10">
        <f t="shared" si="401"/>
        <v>0.84712230215966144</v>
      </c>
      <c r="E817" s="40">
        <f t="shared" si="402"/>
        <v>44.705755395680676</v>
      </c>
      <c r="F817" s="40">
        <f t="shared" si="403"/>
        <v>46.4</v>
      </c>
      <c r="G817" s="3">
        <f t="shared" si="404"/>
        <v>276.47122302159102</v>
      </c>
      <c r="H817" s="3">
        <f t="shared" si="405"/>
        <v>134.69012151470801</v>
      </c>
      <c r="I817">
        <f t="shared" si="390"/>
        <v>1.3469012151470802E-4</v>
      </c>
      <c r="J817" s="4">
        <f t="shared" si="406"/>
        <v>1576.9967040381857</v>
      </c>
      <c r="K817" s="40">
        <f t="shared" si="407"/>
        <v>11.708332328336191</v>
      </c>
      <c r="L817" s="40">
        <f t="shared" si="391"/>
        <v>0</v>
      </c>
      <c r="M817" s="10">
        <f t="shared" si="408"/>
        <v>6.163777733994741</v>
      </c>
      <c r="N817" s="10">
        <f t="shared" si="387"/>
        <v>17.20418640980624</v>
      </c>
      <c r="O817" s="10">
        <f t="shared" si="388"/>
        <v>-0.14810000000000001</v>
      </c>
      <c r="P817" s="10">
        <f t="shared" si="409"/>
        <v>13.141889261575267</v>
      </c>
      <c r="Q817" s="42">
        <f t="shared" si="410"/>
        <v>1.1662803278709057</v>
      </c>
      <c r="R817" s="4">
        <f t="shared" si="411"/>
        <v>33516.737626582377</v>
      </c>
      <c r="S817">
        <f t="shared" si="392"/>
        <v>3.3516737626582375E-5</v>
      </c>
      <c r="T817" s="41">
        <f t="shared" si="393"/>
        <v>7.391766287302079E-4</v>
      </c>
      <c r="U817" s="42">
        <f t="shared" si="412"/>
        <v>5.9829052500330875E-2</v>
      </c>
      <c r="V817" s="42">
        <f t="shared" si="413"/>
        <v>0.93957730882471402</v>
      </c>
      <c r="W817" s="42">
        <f t="shared" si="414"/>
        <v>0.93344903942225443</v>
      </c>
      <c r="X817" s="42">
        <f t="shared" si="415"/>
        <v>6.1282694024595852E-3</v>
      </c>
      <c r="Y817" s="42">
        <f t="shared" si="389"/>
        <v>1.4528335297695949E-2</v>
      </c>
      <c r="Z817" s="10">
        <f t="shared" si="416"/>
        <v>19.654754672984456</v>
      </c>
      <c r="AA817">
        <f t="shared" si="394"/>
        <v>6161255.3151460737</v>
      </c>
      <c r="AB817" s="10">
        <f t="shared" si="395"/>
        <v>6.1612553151460734</v>
      </c>
      <c r="AC817" s="10">
        <f t="shared" si="396"/>
        <v>6.0602553151460734</v>
      </c>
      <c r="AD817" s="3">
        <f t="shared" si="397"/>
        <v>878.93478102191057</v>
      </c>
      <c r="AI817" s="94">
        <f t="shared" si="398"/>
        <v>0.93344903942225443</v>
      </c>
    </row>
    <row r="818" spans="2:35">
      <c r="B818" s="39">
        <f t="shared" si="399"/>
        <v>790</v>
      </c>
      <c r="C818" s="42">
        <f t="shared" si="400"/>
        <v>14.871702637888321</v>
      </c>
      <c r="D818" s="10">
        <f t="shared" si="401"/>
        <v>0.82829736211170157</v>
      </c>
      <c r="E818" s="40">
        <f t="shared" si="402"/>
        <v>44.743405275776595</v>
      </c>
      <c r="F818" s="40">
        <f t="shared" si="403"/>
        <v>46.4</v>
      </c>
      <c r="G818" s="3">
        <f t="shared" si="404"/>
        <v>276.28297362111141</v>
      </c>
      <c r="H818" s="3">
        <f t="shared" si="405"/>
        <v>134.69012151470801</v>
      </c>
      <c r="I818">
        <f t="shared" si="390"/>
        <v>1.3469012151470802E-4</v>
      </c>
      <c r="J818" s="4">
        <f t="shared" si="406"/>
        <v>1579.6417288395962</v>
      </c>
      <c r="K818" s="40">
        <f t="shared" si="407"/>
        <v>11.727970181295747</v>
      </c>
      <c r="L818" s="40">
        <f t="shared" si="391"/>
        <v>0</v>
      </c>
      <c r="M818" s="10">
        <f t="shared" si="408"/>
        <v>6.1612553151460734</v>
      </c>
      <c r="N818" s="10">
        <f t="shared" si="387"/>
        <v>17.20418640980624</v>
      </c>
      <c r="O818" s="10">
        <f t="shared" si="388"/>
        <v>-0.14810000000000001</v>
      </c>
      <c r="P818" s="10">
        <f t="shared" si="409"/>
        <v>13.142685943818551</v>
      </c>
      <c r="Q818" s="42">
        <f t="shared" si="410"/>
        <v>1.1677126789236838</v>
      </c>
      <c r="R818" s="4">
        <f t="shared" si="411"/>
        <v>32763.140744952201</v>
      </c>
      <c r="S818">
        <f t="shared" si="392"/>
        <v>3.2763140744952203E-5</v>
      </c>
      <c r="T818" s="41">
        <f t="shared" si="393"/>
        <v>7.3993022561183799E-4</v>
      </c>
      <c r="U818" s="42">
        <f t="shared" si="412"/>
        <v>5.848384438677693E-2</v>
      </c>
      <c r="V818" s="42">
        <f t="shared" si="413"/>
        <v>0.93916090677973185</v>
      </c>
      <c r="W818" s="42">
        <f t="shared" si="414"/>
        <v>0.9330606779228533</v>
      </c>
      <c r="X818" s="42">
        <f t="shared" si="415"/>
        <v>6.1002288568785534E-3</v>
      </c>
      <c r="Y818" s="42">
        <f t="shared" si="389"/>
        <v>1.4537072966921286E-2</v>
      </c>
      <c r="Z818" s="10">
        <f t="shared" si="416"/>
        <v>19.646545665708928</v>
      </c>
      <c r="AA818">
        <f t="shared" si="394"/>
        <v>6158724.1881591789</v>
      </c>
      <c r="AB818" s="10">
        <f t="shared" si="395"/>
        <v>6.1587241881591792</v>
      </c>
      <c r="AC818" s="10">
        <f t="shared" si="396"/>
        <v>6.0577241881591792</v>
      </c>
      <c r="AD818" s="3">
        <f t="shared" si="397"/>
        <v>878.5676850122087</v>
      </c>
      <c r="AI818" s="94">
        <f t="shared" si="398"/>
        <v>0.9330606779228533</v>
      </c>
    </row>
    <row r="819" spans="2:35">
      <c r="B819" s="39">
        <f t="shared" si="399"/>
        <v>791</v>
      </c>
      <c r="C819" s="42">
        <f t="shared" si="400"/>
        <v>14.890527577936281</v>
      </c>
      <c r="D819" s="10">
        <f t="shared" si="401"/>
        <v>0.8094724220637417</v>
      </c>
      <c r="E819" s="40">
        <f t="shared" si="402"/>
        <v>44.781055155872515</v>
      </c>
      <c r="F819" s="40">
        <f t="shared" si="403"/>
        <v>46.4</v>
      </c>
      <c r="G819" s="3">
        <f t="shared" si="404"/>
        <v>276.0947242206318</v>
      </c>
      <c r="H819" s="3">
        <f t="shared" si="405"/>
        <v>134.69012151470801</v>
      </c>
      <c r="I819">
        <f t="shared" si="390"/>
        <v>1.3469012151470802E-4</v>
      </c>
      <c r="J819" s="4">
        <f t="shared" si="406"/>
        <v>1582.2889802659604</v>
      </c>
      <c r="K819" s="40">
        <f t="shared" si="407"/>
        <v>11.747624565719738</v>
      </c>
      <c r="L819" s="40">
        <f t="shared" si="391"/>
        <v>0</v>
      </c>
      <c r="M819" s="10">
        <f t="shared" si="408"/>
        <v>6.1587241881591792</v>
      </c>
      <c r="N819" s="10">
        <f t="shared" si="387"/>
        <v>17.20418640980624</v>
      </c>
      <c r="O819" s="10">
        <f t="shared" si="388"/>
        <v>-0.14810000000000001</v>
      </c>
      <c r="P819" s="10">
        <f t="shared" si="409"/>
        <v>13.143485752941952</v>
      </c>
      <c r="Q819" s="42">
        <f t="shared" si="410"/>
        <v>1.1691449428148473</v>
      </c>
      <c r="R819" s="4">
        <f t="shared" si="411"/>
        <v>32009.924952585661</v>
      </c>
      <c r="S819">
        <f t="shared" si="392"/>
        <v>3.2009924952585659E-5</v>
      </c>
      <c r="T819" s="41">
        <f t="shared" si="393"/>
        <v>7.4068344140420465E-4</v>
      </c>
      <c r="U819" s="42">
        <f t="shared" si="412"/>
        <v>5.7139316536613034E-2</v>
      </c>
      <c r="V819" s="42">
        <f t="shared" si="413"/>
        <v>0.938743103459587</v>
      </c>
      <c r="W819" s="42">
        <f t="shared" si="414"/>
        <v>0.93267097568433577</v>
      </c>
      <c r="X819" s="42">
        <f t="shared" si="415"/>
        <v>6.0721277752512348E-3</v>
      </c>
      <c r="Y819" s="42">
        <f t="shared" si="389"/>
        <v>1.4545769856276309E-2</v>
      </c>
      <c r="Z819" s="10">
        <f t="shared" si="416"/>
        <v>19.638308409730485</v>
      </c>
      <c r="AA819">
        <f t="shared" si="394"/>
        <v>6156184.3510990804</v>
      </c>
      <c r="AB819" s="10">
        <f t="shared" si="395"/>
        <v>6.1561843510990801</v>
      </c>
      <c r="AC819" s="10">
        <f t="shared" si="396"/>
        <v>6.0551843510990802</v>
      </c>
      <c r="AD819" s="3">
        <f t="shared" si="397"/>
        <v>878.19932575766211</v>
      </c>
      <c r="AI819" s="94">
        <f t="shared" si="398"/>
        <v>0.93267097568433577</v>
      </c>
    </row>
    <row r="820" spans="2:35">
      <c r="B820" s="39">
        <f t="shared" si="399"/>
        <v>792</v>
      </c>
      <c r="C820" s="42">
        <f t="shared" si="400"/>
        <v>14.909352517984241</v>
      </c>
      <c r="D820" s="10">
        <f t="shared" si="401"/>
        <v>0.79064748201578183</v>
      </c>
      <c r="E820" s="40">
        <f t="shared" si="402"/>
        <v>44.818705035968435</v>
      </c>
      <c r="F820" s="40">
        <f t="shared" si="403"/>
        <v>46.4</v>
      </c>
      <c r="G820" s="3">
        <f t="shared" si="404"/>
        <v>275.9064748201522</v>
      </c>
      <c r="H820" s="3">
        <f t="shared" si="405"/>
        <v>134.69012151470801</v>
      </c>
      <c r="I820">
        <f t="shared" si="390"/>
        <v>1.3469012151470802E-4</v>
      </c>
      <c r="J820" s="4">
        <f t="shared" si="406"/>
        <v>1584.9384583172784</v>
      </c>
      <c r="K820" s="40">
        <f t="shared" si="407"/>
        <v>11.767295481608166</v>
      </c>
      <c r="L820" s="40">
        <f t="shared" si="391"/>
        <v>0</v>
      </c>
      <c r="M820" s="10">
        <f t="shared" si="408"/>
        <v>6.1561843510990801</v>
      </c>
      <c r="N820" s="10">
        <f t="shared" si="387"/>
        <v>17.20418640980624</v>
      </c>
      <c r="O820" s="10">
        <f t="shared" si="388"/>
        <v>-0.14810000000000001</v>
      </c>
      <c r="P820" s="10">
        <f t="shared" si="409"/>
        <v>13.144288693784718</v>
      </c>
      <c r="Q820" s="42">
        <f t="shared" si="410"/>
        <v>1.1705771192137773</v>
      </c>
      <c r="R820" s="4">
        <f t="shared" si="411"/>
        <v>31257.091506965295</v>
      </c>
      <c r="S820">
        <f t="shared" si="392"/>
        <v>3.1257091506965297E-5</v>
      </c>
      <c r="T820" s="41">
        <f t="shared" si="393"/>
        <v>7.4143627484982491E-4</v>
      </c>
      <c r="U820" s="42">
        <f t="shared" si="412"/>
        <v>5.5795471194508395E-2</v>
      </c>
      <c r="V820" s="42">
        <f t="shared" si="413"/>
        <v>0.93832389858444754</v>
      </c>
      <c r="W820" s="42">
        <f t="shared" si="414"/>
        <v>0.93227993240878504</v>
      </c>
      <c r="X820" s="42">
        <f t="shared" si="415"/>
        <v>6.0439661756624963E-3</v>
      </c>
      <c r="Y820" s="42">
        <f t="shared" si="389"/>
        <v>1.4554425881989025E-2</v>
      </c>
      <c r="Z820" s="10">
        <f t="shared" si="416"/>
        <v>19.630042898746716</v>
      </c>
      <c r="AA820">
        <f t="shared" si="394"/>
        <v>6153635.8020225242</v>
      </c>
      <c r="AB820" s="10">
        <f t="shared" si="395"/>
        <v>6.1536358020225244</v>
      </c>
      <c r="AC820" s="10">
        <f t="shared" si="396"/>
        <v>6.0526358020225244</v>
      </c>
      <c r="AD820" s="3">
        <f t="shared" si="397"/>
        <v>877.82970297643567</v>
      </c>
      <c r="AI820" s="94">
        <f t="shared" si="398"/>
        <v>0.93227993240878504</v>
      </c>
    </row>
    <row r="821" spans="2:35">
      <c r="B821" s="39">
        <f t="shared" si="399"/>
        <v>793</v>
      </c>
      <c r="C821" s="42">
        <f t="shared" si="400"/>
        <v>14.9281774580322</v>
      </c>
      <c r="D821" s="10">
        <f t="shared" si="401"/>
        <v>0.77182254196782196</v>
      </c>
      <c r="E821" s="40">
        <f t="shared" si="402"/>
        <v>44.856354916064355</v>
      </c>
      <c r="F821" s="40">
        <f t="shared" si="403"/>
        <v>46.4</v>
      </c>
      <c r="G821" s="3">
        <f t="shared" si="404"/>
        <v>275.71822541967259</v>
      </c>
      <c r="H821" s="3">
        <f t="shared" si="405"/>
        <v>134.69012151470801</v>
      </c>
      <c r="I821">
        <f t="shared" si="390"/>
        <v>1.3469012151470802E-4</v>
      </c>
      <c r="J821" s="4">
        <f t="shared" si="406"/>
        <v>1587.5901629935502</v>
      </c>
      <c r="K821" s="40">
        <f t="shared" si="407"/>
        <v>11.786982928961031</v>
      </c>
      <c r="L821" s="40">
        <f t="shared" si="391"/>
        <v>0</v>
      </c>
      <c r="M821" s="10">
        <f t="shared" si="408"/>
        <v>6.1536358020225244</v>
      </c>
      <c r="N821" s="10">
        <f t="shared" si="387"/>
        <v>17.20418640980624</v>
      </c>
      <c r="O821" s="10">
        <f t="shared" si="388"/>
        <v>-0.14810000000000001</v>
      </c>
      <c r="P821" s="10">
        <f t="shared" si="409"/>
        <v>13.1450947712106</v>
      </c>
      <c r="Q821" s="42">
        <f t="shared" si="410"/>
        <v>1.1720092077894479</v>
      </c>
      <c r="R821" s="4">
        <f t="shared" si="411"/>
        <v>30504.641665573447</v>
      </c>
      <c r="S821">
        <f t="shared" si="392"/>
        <v>3.0504641665573446E-5</v>
      </c>
      <c r="T821" s="41">
        <f t="shared" si="393"/>
        <v>7.4218872469121683E-4</v>
      </c>
      <c r="U821" s="42">
        <f t="shared" si="412"/>
        <v>5.4452310605131886E-2</v>
      </c>
      <c r="V821" s="42">
        <f t="shared" si="413"/>
        <v>0.9379032918738841</v>
      </c>
      <c r="W821" s="42">
        <f t="shared" si="414"/>
        <v>0.93188754779700989</v>
      </c>
      <c r="X821" s="42">
        <f t="shared" si="415"/>
        <v>6.0157440768742187E-3</v>
      </c>
      <c r="Y821" s="42">
        <f t="shared" si="389"/>
        <v>1.4563040960355675E-2</v>
      </c>
      <c r="Z821" s="10">
        <f t="shared" si="416"/>
        <v>19.621749126429453</v>
      </c>
      <c r="AA821">
        <f t="shared" si="394"/>
        <v>6151078.5389783112</v>
      </c>
      <c r="AB821" s="10">
        <f t="shared" si="395"/>
        <v>6.1510785389783109</v>
      </c>
      <c r="AC821" s="10">
        <f t="shared" si="396"/>
        <v>6.0500785389783109</v>
      </c>
      <c r="AD821" s="3">
        <f t="shared" si="397"/>
        <v>877.45881638554192</v>
      </c>
      <c r="AI821" s="94">
        <f t="shared" si="398"/>
        <v>0.93188754779700989</v>
      </c>
    </row>
    <row r="822" spans="2:35">
      <c r="B822" s="39">
        <f t="shared" si="399"/>
        <v>794</v>
      </c>
      <c r="C822" s="42">
        <f t="shared" si="400"/>
        <v>14.94700239808016</v>
      </c>
      <c r="D822" s="10">
        <f t="shared" si="401"/>
        <v>0.75299760191986209</v>
      </c>
      <c r="E822" s="40">
        <f t="shared" si="402"/>
        <v>44.894004796160274</v>
      </c>
      <c r="F822" s="40">
        <f t="shared" si="403"/>
        <v>46.4</v>
      </c>
      <c r="G822" s="3">
        <f t="shared" si="404"/>
        <v>275.52997601919299</v>
      </c>
      <c r="H822" s="3">
        <f t="shared" si="405"/>
        <v>134.69012151470801</v>
      </c>
      <c r="I822">
        <f t="shared" si="390"/>
        <v>1.3469012151470802E-4</v>
      </c>
      <c r="J822" s="4">
        <f t="shared" si="406"/>
        <v>1590.2440942947758</v>
      </c>
      <c r="K822" s="40">
        <f t="shared" si="407"/>
        <v>11.806686907778332</v>
      </c>
      <c r="L822" s="40">
        <f t="shared" si="391"/>
        <v>0</v>
      </c>
      <c r="M822" s="10">
        <f t="shared" si="408"/>
        <v>6.1510785389783109</v>
      </c>
      <c r="N822" s="10">
        <f t="shared" si="387"/>
        <v>17.20418640980624</v>
      </c>
      <c r="O822" s="10">
        <f t="shared" si="388"/>
        <v>-0.14810000000000001</v>
      </c>
      <c r="P822" s="10">
        <f t="shared" si="409"/>
        <v>13.14590399010787</v>
      </c>
      <c r="Q822" s="42">
        <f t="shared" si="410"/>
        <v>1.1734412082104251</v>
      </c>
      <c r="R822" s="4">
        <f t="shared" si="411"/>
        <v>29752.576685892596</v>
      </c>
      <c r="S822">
        <f t="shared" si="392"/>
        <v>2.9752576685892598E-5</v>
      </c>
      <c r="T822" s="41">
        <f t="shared" si="393"/>
        <v>7.4294078967089767E-4</v>
      </c>
      <c r="U822" s="42">
        <f t="shared" si="412"/>
        <v>5.3109837013152583E-2</v>
      </c>
      <c r="V822" s="42">
        <f t="shared" si="413"/>
        <v>0.93748128304547618</v>
      </c>
      <c r="W822" s="42">
        <f t="shared" si="414"/>
        <v>0.9314938215485965</v>
      </c>
      <c r="X822" s="42">
        <f t="shared" si="415"/>
        <v>5.9874614968796758E-3</v>
      </c>
      <c r="Y822" s="42">
        <f t="shared" si="389"/>
        <v>1.4571615007739791E-2</v>
      </c>
      <c r="Z822" s="10">
        <f t="shared" si="416"/>
        <v>19.613427086423155</v>
      </c>
      <c r="AA822">
        <f t="shared" si="394"/>
        <v>6148512.5600068029</v>
      </c>
      <c r="AB822" s="10">
        <f t="shared" si="395"/>
        <v>6.1485125600068029</v>
      </c>
      <c r="AC822" s="10">
        <f t="shared" si="396"/>
        <v>6.0475125600068029</v>
      </c>
      <c r="AD822" s="3">
        <f t="shared" si="397"/>
        <v>877.08666570076912</v>
      </c>
      <c r="AI822" s="94">
        <f t="shared" si="398"/>
        <v>0.9314938215485965</v>
      </c>
    </row>
    <row r="823" spans="2:35">
      <c r="B823" s="39">
        <f t="shared" si="399"/>
        <v>795</v>
      </c>
      <c r="C823" s="42">
        <f t="shared" si="400"/>
        <v>14.96582733812812</v>
      </c>
      <c r="D823" s="10">
        <f t="shared" si="401"/>
        <v>0.73417266187190222</v>
      </c>
      <c r="E823" s="40">
        <f t="shared" si="402"/>
        <v>44.931654676256194</v>
      </c>
      <c r="F823" s="40">
        <f t="shared" si="403"/>
        <v>46.4</v>
      </c>
      <c r="G823" s="3">
        <f t="shared" si="404"/>
        <v>275.34172661871338</v>
      </c>
      <c r="H823" s="3">
        <f t="shared" si="405"/>
        <v>134.69012151470801</v>
      </c>
      <c r="I823">
        <f t="shared" si="390"/>
        <v>1.3469012151470802E-4</v>
      </c>
      <c r="J823" s="4">
        <f t="shared" si="406"/>
        <v>1592.9002522209555</v>
      </c>
      <c r="K823" s="40">
        <f t="shared" si="407"/>
        <v>11.826407418060073</v>
      </c>
      <c r="L823" s="40">
        <f t="shared" si="391"/>
        <v>0</v>
      </c>
      <c r="M823" s="10">
        <f t="shared" si="408"/>
        <v>6.1485125600068029</v>
      </c>
      <c r="N823" s="10">
        <f t="shared" si="387"/>
        <v>17.20418640980624</v>
      </c>
      <c r="O823" s="10">
        <f t="shared" si="388"/>
        <v>-0.14810000000000001</v>
      </c>
      <c r="P823" s="10">
        <f t="shared" si="409"/>
        <v>13.146716355389572</v>
      </c>
      <c r="Q823" s="42">
        <f t="shared" si="410"/>
        <v>1.1748731201448637</v>
      </c>
      <c r="R823" s="4">
        <f t="shared" si="411"/>
        <v>29000.897825405136</v>
      </c>
      <c r="S823">
        <f t="shared" si="392"/>
        <v>2.9000897825405137E-5</v>
      </c>
      <c r="T823" s="41">
        <f t="shared" si="393"/>
        <v>7.4369246853138514E-4</v>
      </c>
      <c r="U823" s="42">
        <f t="shared" si="412"/>
        <v>5.1768052663239437E-2</v>
      </c>
      <c r="V823" s="42">
        <f t="shared" si="413"/>
        <v>0.93705787181613187</v>
      </c>
      <c r="W823" s="42">
        <f t="shared" si="414"/>
        <v>0.93109875336183079</v>
      </c>
      <c r="X823" s="42">
        <f t="shared" si="415"/>
        <v>5.9591184543010822E-3</v>
      </c>
      <c r="Y823" s="42">
        <f t="shared" si="389"/>
        <v>1.4580147940573237E-2</v>
      </c>
      <c r="Z823" s="10">
        <f t="shared" si="416"/>
        <v>19.605076772345893</v>
      </c>
      <c r="AA823">
        <f t="shared" si="394"/>
        <v>6145937.8631402254</v>
      </c>
      <c r="AB823" s="10">
        <f t="shared" si="395"/>
        <v>6.1459378631402251</v>
      </c>
      <c r="AC823" s="10">
        <f t="shared" si="396"/>
        <v>6.0449378631402251</v>
      </c>
      <c r="AD823" s="3">
        <f t="shared" si="397"/>
        <v>876.713250636726</v>
      </c>
      <c r="AI823" s="94">
        <f t="shared" si="398"/>
        <v>0.93109875336183079</v>
      </c>
    </row>
    <row r="824" spans="2:35">
      <c r="B824" s="39">
        <f t="shared" si="399"/>
        <v>796</v>
      </c>
      <c r="C824" s="42">
        <f t="shared" si="400"/>
        <v>14.98465227817608</v>
      </c>
      <c r="D824" s="10">
        <f t="shared" si="401"/>
        <v>0.71534772182394235</v>
      </c>
      <c r="E824" s="40">
        <f t="shared" si="402"/>
        <v>44.969304556352114</v>
      </c>
      <c r="F824" s="40">
        <f t="shared" si="403"/>
        <v>46.4</v>
      </c>
      <c r="G824" s="3">
        <f t="shared" si="404"/>
        <v>275.15347721823377</v>
      </c>
      <c r="H824" s="3">
        <f t="shared" si="405"/>
        <v>134.69012151470801</v>
      </c>
      <c r="I824">
        <f t="shared" si="390"/>
        <v>1.3469012151470802E-4</v>
      </c>
      <c r="J824" s="4">
        <f t="shared" si="406"/>
        <v>1595.5586367720884</v>
      </c>
      <c r="K824" s="40">
        <f t="shared" si="407"/>
        <v>11.846144459806247</v>
      </c>
      <c r="L824" s="40">
        <f t="shared" si="391"/>
        <v>0</v>
      </c>
      <c r="M824" s="10">
        <f t="shared" si="408"/>
        <v>6.1459378631402251</v>
      </c>
      <c r="N824" s="10">
        <f t="shared" si="387"/>
        <v>17.20418640980624</v>
      </c>
      <c r="O824" s="10">
        <f t="shared" si="388"/>
        <v>-0.14810000000000001</v>
      </c>
      <c r="P824" s="10">
        <f t="shared" si="409"/>
        <v>13.147531871993491</v>
      </c>
      <c r="Q824" s="42">
        <f t="shared" si="410"/>
        <v>1.1763049432605057</v>
      </c>
      <c r="R824" s="4">
        <f t="shared" si="411"/>
        <v>28249.606341593601</v>
      </c>
      <c r="S824">
        <f t="shared" si="392"/>
        <v>2.82496063415936E-5</v>
      </c>
      <c r="T824" s="41">
        <f t="shared" si="393"/>
        <v>7.4444376001519662E-4</v>
      </c>
      <c r="U824" s="42">
        <f t="shared" si="412"/>
        <v>5.0426959800061663E-2</v>
      </c>
      <c r="V824" s="42">
        <f t="shared" si="413"/>
        <v>0.93663305790143558</v>
      </c>
      <c r="W824" s="42">
        <f t="shared" si="414"/>
        <v>0.93070234293374687</v>
      </c>
      <c r="X824" s="42">
        <f t="shared" si="415"/>
        <v>5.9307149676887105E-3</v>
      </c>
      <c r="Y824" s="42">
        <f t="shared" si="389"/>
        <v>1.4588639675356257E-2</v>
      </c>
      <c r="Z824" s="10">
        <f t="shared" si="416"/>
        <v>19.596698177789083</v>
      </c>
      <c r="AA824">
        <f t="shared" si="394"/>
        <v>6143354.4464025879</v>
      </c>
      <c r="AB824" s="10">
        <f t="shared" si="395"/>
        <v>6.1433544464025882</v>
      </c>
      <c r="AC824" s="10">
        <f t="shared" si="396"/>
        <v>6.0423544464025882</v>
      </c>
      <c r="AD824" s="3">
        <f t="shared" si="397"/>
        <v>876.33857090682932</v>
      </c>
      <c r="AI824" s="94">
        <f t="shared" si="398"/>
        <v>0.93070234293374687</v>
      </c>
    </row>
    <row r="825" spans="2:35">
      <c r="B825" s="39">
        <f t="shared" si="399"/>
        <v>797</v>
      </c>
      <c r="C825" s="42">
        <f t="shared" si="400"/>
        <v>15.00347721822404</v>
      </c>
      <c r="D825" s="10">
        <f t="shared" si="401"/>
        <v>0.69652278177598248</v>
      </c>
      <c r="E825" s="40">
        <f t="shared" si="402"/>
        <v>45.006954436448034</v>
      </c>
      <c r="F825" s="40">
        <f t="shared" si="403"/>
        <v>46.4</v>
      </c>
      <c r="G825" s="3">
        <f t="shared" si="404"/>
        <v>274.96522781775417</v>
      </c>
      <c r="H825" s="3">
        <f t="shared" si="405"/>
        <v>134.69012151470801</v>
      </c>
      <c r="I825">
        <f t="shared" si="390"/>
        <v>1.3469012151470802E-4</v>
      </c>
      <c r="J825" s="4">
        <f t="shared" si="406"/>
        <v>1598.2192479481755</v>
      </c>
      <c r="K825" s="40">
        <f t="shared" si="407"/>
        <v>11.865898033016858</v>
      </c>
      <c r="L825" s="40">
        <f t="shared" si="391"/>
        <v>0</v>
      </c>
      <c r="M825" s="10">
        <f t="shared" si="408"/>
        <v>6.1433544464025882</v>
      </c>
      <c r="N825" s="10">
        <f t="shared" si="387"/>
        <v>17.20418640980624</v>
      </c>
      <c r="O825" s="10">
        <f t="shared" si="388"/>
        <v>-0.14810000000000001</v>
      </c>
      <c r="P825" s="10">
        <f t="shared" si="409"/>
        <v>13.148350544882319</v>
      </c>
      <c r="Q825" s="42">
        <f t="shared" si="410"/>
        <v>1.1777366772246787</v>
      </c>
      <c r="R825" s="4">
        <f t="shared" si="411"/>
        <v>27498.70349194033</v>
      </c>
      <c r="S825">
        <f t="shared" si="392"/>
        <v>2.749870349194033E-5</v>
      </c>
      <c r="T825" s="41">
        <f t="shared" si="393"/>
        <v>7.4519466286484994E-4</v>
      </c>
      <c r="U825" s="42">
        <f t="shared" si="412"/>
        <v>4.9086560668288093E-2</v>
      </c>
      <c r="V825" s="42">
        <f t="shared" si="413"/>
        <v>0.93620684101592588</v>
      </c>
      <c r="W825" s="42">
        <f t="shared" si="414"/>
        <v>0.93030458996011345</v>
      </c>
      <c r="X825" s="42">
        <f t="shared" si="415"/>
        <v>5.9022510558124353E-3</v>
      </c>
      <c r="Y825" s="42">
        <f t="shared" si="389"/>
        <v>1.459709012865794E-2</v>
      </c>
      <c r="Z825" s="10">
        <f t="shared" si="416"/>
        <v>19.588291296317696</v>
      </c>
      <c r="AA825">
        <f t="shared" si="394"/>
        <v>6140762.3078097412</v>
      </c>
      <c r="AB825" s="10">
        <f t="shared" si="395"/>
        <v>6.1407623078097409</v>
      </c>
      <c r="AC825" s="10">
        <f t="shared" si="396"/>
        <v>6.0397623078097409</v>
      </c>
      <c r="AD825" s="3">
        <f t="shared" si="397"/>
        <v>875.96262622331267</v>
      </c>
      <c r="AI825" s="94">
        <f t="shared" si="398"/>
        <v>0.93030458996011345</v>
      </c>
    </row>
    <row r="826" spans="2:35">
      <c r="B826" s="39">
        <f t="shared" si="399"/>
        <v>798</v>
      </c>
      <c r="C826" s="42">
        <f t="shared" si="400"/>
        <v>15.022302158272</v>
      </c>
      <c r="D826" s="10">
        <f t="shared" si="401"/>
        <v>0.67769784172802261</v>
      </c>
      <c r="E826" s="40">
        <f t="shared" si="402"/>
        <v>45.044604316543953</v>
      </c>
      <c r="F826" s="40">
        <f t="shared" si="403"/>
        <v>46.4</v>
      </c>
      <c r="G826" s="3">
        <f t="shared" si="404"/>
        <v>274.77697841727456</v>
      </c>
      <c r="H826" s="3">
        <f t="shared" si="405"/>
        <v>134.69012151470801</v>
      </c>
      <c r="I826">
        <f t="shared" si="390"/>
        <v>1.3469012151470802E-4</v>
      </c>
      <c r="J826" s="4">
        <f t="shared" si="406"/>
        <v>1600.8820857492165</v>
      </c>
      <c r="K826" s="40">
        <f t="shared" si="407"/>
        <v>11.885668137691908</v>
      </c>
      <c r="L826" s="40">
        <f t="shared" si="391"/>
        <v>0</v>
      </c>
      <c r="M826" s="10">
        <f t="shared" si="408"/>
        <v>6.1407623078097409</v>
      </c>
      <c r="N826" s="10">
        <f t="shared" si="387"/>
        <v>17.20418640980624</v>
      </c>
      <c r="O826" s="10">
        <f t="shared" si="388"/>
        <v>-0.14810000000000001</v>
      </c>
      <c r="P826" s="10">
        <f t="shared" si="409"/>
        <v>13.149172379043696</v>
      </c>
      <c r="Q826" s="42">
        <f t="shared" si="410"/>
        <v>1.1791683217042934</v>
      </c>
      <c r="R826" s="4">
        <f t="shared" si="411"/>
        <v>26748.19053392782</v>
      </c>
      <c r="S826">
        <f t="shared" si="392"/>
        <v>2.674819053392782E-5</v>
      </c>
      <c r="T826" s="41">
        <f t="shared" si="393"/>
        <v>7.4594517582286248E-4</v>
      </c>
      <c r="U826" s="42">
        <f t="shared" si="412"/>
        <v>4.7746857512587858E-2</v>
      </c>
      <c r="V826" s="42">
        <f t="shared" si="413"/>
        <v>0.93577922087245247</v>
      </c>
      <c r="W826" s="42">
        <f t="shared" si="414"/>
        <v>0.9299054941354431</v>
      </c>
      <c r="X826" s="42">
        <f t="shared" si="415"/>
        <v>5.873726737009366E-3</v>
      </c>
      <c r="Y826" s="42">
        <f t="shared" si="389"/>
        <v>1.4605499217115745E-2</v>
      </c>
      <c r="Z826" s="10">
        <f t="shared" si="416"/>
        <v>19.57985612146927</v>
      </c>
      <c r="AA826">
        <f t="shared" si="394"/>
        <v>6138161.4453690806</v>
      </c>
      <c r="AB826" s="10">
        <f t="shared" si="395"/>
        <v>6.1381614453690805</v>
      </c>
      <c r="AC826" s="10">
        <f t="shared" si="396"/>
        <v>6.0371614453690805</v>
      </c>
      <c r="AD826" s="3">
        <f t="shared" si="397"/>
        <v>875.58541629718354</v>
      </c>
      <c r="AI826" s="94">
        <f t="shared" si="398"/>
        <v>0.9299054941354431</v>
      </c>
    </row>
    <row r="827" spans="2:35">
      <c r="B827" s="39">
        <f t="shared" si="399"/>
        <v>799</v>
      </c>
      <c r="C827" s="42">
        <f t="shared" si="400"/>
        <v>15.04112709831996</v>
      </c>
      <c r="D827" s="10">
        <f t="shared" si="401"/>
        <v>0.65887290168006274</v>
      </c>
      <c r="E827" s="40">
        <f t="shared" si="402"/>
        <v>45.082254196639873</v>
      </c>
      <c r="F827" s="40">
        <f t="shared" si="403"/>
        <v>46.4</v>
      </c>
      <c r="G827" s="3">
        <f t="shared" si="404"/>
        <v>274.58872901679496</v>
      </c>
      <c r="H827" s="3">
        <f t="shared" si="405"/>
        <v>134.69012151470801</v>
      </c>
      <c r="I827">
        <f t="shared" si="390"/>
        <v>1.3469012151470802E-4</v>
      </c>
      <c r="J827" s="4">
        <f t="shared" si="406"/>
        <v>1603.5471501752111</v>
      </c>
      <c r="K827" s="40">
        <f t="shared" si="407"/>
        <v>11.905454773831394</v>
      </c>
      <c r="L827" s="40">
        <f t="shared" si="391"/>
        <v>0</v>
      </c>
      <c r="M827" s="10">
        <f t="shared" si="408"/>
        <v>6.1381614453690805</v>
      </c>
      <c r="N827" s="10">
        <f t="shared" si="387"/>
        <v>17.20418640980624</v>
      </c>
      <c r="O827" s="10">
        <f t="shared" si="388"/>
        <v>-0.14810000000000001</v>
      </c>
      <c r="P827" s="10">
        <f t="shared" si="409"/>
        <v>13.149997379490413</v>
      </c>
      <c r="Q827" s="42">
        <f t="shared" si="410"/>
        <v>1.1805998763658418</v>
      </c>
      <c r="R827" s="4">
        <f t="shared" si="411"/>
        <v>25998.068725038494</v>
      </c>
      <c r="S827">
        <f t="shared" si="392"/>
        <v>2.5998068725038495E-5</v>
      </c>
      <c r="T827" s="41">
        <f t="shared" si="393"/>
        <v>7.4669529763175173E-4</v>
      </c>
      <c r="U827" s="42">
        <f t="shared" si="412"/>
        <v>4.6407852577629964E-2</v>
      </c>
      <c r="V827" s="42">
        <f t="shared" si="413"/>
        <v>0.93535019718322909</v>
      </c>
      <c r="W827" s="42">
        <f t="shared" si="414"/>
        <v>0.92950505515294646</v>
      </c>
      <c r="X827" s="42">
        <f t="shared" si="415"/>
        <v>5.8451420302826351E-3</v>
      </c>
      <c r="Y827" s="42">
        <f t="shared" si="389"/>
        <v>1.4613866857436609E-2</v>
      </c>
      <c r="Z827" s="10">
        <f t="shared" si="416"/>
        <v>19.571392646755008</v>
      </c>
      <c r="AA827">
        <f t="shared" si="394"/>
        <v>6135551.8570798812</v>
      </c>
      <c r="AB827" s="10">
        <f t="shared" si="395"/>
        <v>6.1355518570798813</v>
      </c>
      <c r="AC827" s="10">
        <f t="shared" si="396"/>
        <v>6.0345518570798813</v>
      </c>
      <c r="AD827" s="3">
        <f t="shared" si="397"/>
        <v>875.20694083827141</v>
      </c>
      <c r="AI827" s="94">
        <f t="shared" si="398"/>
        <v>0.92950505515294646</v>
      </c>
    </row>
    <row r="828" spans="2:35">
      <c r="B828" s="39">
        <f t="shared" si="399"/>
        <v>800</v>
      </c>
      <c r="C828" s="42">
        <f t="shared" si="400"/>
        <v>15.05995203836792</v>
      </c>
      <c r="D828" s="10">
        <f t="shared" si="401"/>
        <v>0.64004796163210287</v>
      </c>
      <c r="E828" s="40">
        <f t="shared" si="402"/>
        <v>45.119904076735793</v>
      </c>
      <c r="F828" s="40">
        <f t="shared" si="403"/>
        <v>46.4</v>
      </c>
      <c r="G828" s="3">
        <f t="shared" si="404"/>
        <v>274.40047961631535</v>
      </c>
      <c r="H828" s="3">
        <f t="shared" si="405"/>
        <v>134.69012151470801</v>
      </c>
      <c r="I828">
        <f t="shared" si="390"/>
        <v>1.3469012151470802E-4</v>
      </c>
      <c r="J828" s="4">
        <f t="shared" si="406"/>
        <v>1606.2144412261596</v>
      </c>
      <c r="K828" s="40">
        <f t="shared" si="407"/>
        <v>11.925257941435317</v>
      </c>
      <c r="L828" s="40">
        <f t="shared" si="391"/>
        <v>0</v>
      </c>
      <c r="M828" s="10">
        <f t="shared" si="408"/>
        <v>6.1355518570798813</v>
      </c>
      <c r="N828" s="10">
        <f t="shared" si="387"/>
        <v>17.20418640980624</v>
      </c>
      <c r="O828" s="10">
        <f t="shared" si="388"/>
        <v>-0.14810000000000001</v>
      </c>
      <c r="P828" s="10">
        <f t="shared" si="409"/>
        <v>13.150825551260414</v>
      </c>
      <c r="Q828" s="42">
        <f t="shared" si="410"/>
        <v>1.1820313408753955</v>
      </c>
      <c r="R828" s="4">
        <f t="shared" si="411"/>
        <v>25248.339322754749</v>
      </c>
      <c r="S828">
        <f t="shared" si="392"/>
        <v>2.5248339322754749E-5</v>
      </c>
      <c r="T828" s="41">
        <f t="shared" si="393"/>
        <v>7.474450270340355E-4</v>
      </c>
      <c r="U828" s="42">
        <f t="shared" si="412"/>
        <v>4.5069548108083363E-2</v>
      </c>
      <c r="V828" s="42">
        <f t="shared" si="413"/>
        <v>0.93491976965875589</v>
      </c>
      <c r="W828" s="42">
        <f t="shared" si="414"/>
        <v>0.92910327270458415</v>
      </c>
      <c r="X828" s="42">
        <f t="shared" si="415"/>
        <v>5.8164969541717459E-3</v>
      </c>
      <c r="Y828" s="42">
        <f t="shared" si="389"/>
        <v>1.4622192966396432E-2</v>
      </c>
      <c r="Z828" s="10">
        <f t="shared" si="416"/>
        <v>19.562900865658712</v>
      </c>
      <c r="AA828">
        <f t="shared" si="394"/>
        <v>6132933.5409329683</v>
      </c>
      <c r="AB828" s="10">
        <f t="shared" si="395"/>
        <v>6.1329335409329682</v>
      </c>
      <c r="AC828" s="10">
        <f t="shared" si="396"/>
        <v>6.0319335409329682</v>
      </c>
      <c r="AD828" s="3">
        <f t="shared" si="397"/>
        <v>874.8271995551803</v>
      </c>
      <c r="AI828" s="94">
        <f t="shared" si="398"/>
        <v>0.92910327270458415</v>
      </c>
    </row>
    <row r="829" spans="2:35">
      <c r="B829" s="39">
        <f t="shared" si="399"/>
        <v>801</v>
      </c>
      <c r="C829" s="42">
        <f t="shared" si="400"/>
        <v>15.078776978415879</v>
      </c>
      <c r="D829" s="10">
        <f t="shared" si="401"/>
        <v>0.621223021584143</v>
      </c>
      <c r="E829" s="40">
        <f t="shared" si="402"/>
        <v>45.157553956831713</v>
      </c>
      <c r="F829" s="40">
        <f t="shared" si="403"/>
        <v>46.4</v>
      </c>
      <c r="G829" s="3">
        <f t="shared" si="404"/>
        <v>274.21223021583575</v>
      </c>
      <c r="H829" s="3">
        <f t="shared" si="405"/>
        <v>134.69012151470801</v>
      </c>
      <c r="I829">
        <f t="shared" si="390"/>
        <v>1.3469012151470802E-4</v>
      </c>
      <c r="J829" s="4">
        <f t="shared" si="406"/>
        <v>1608.8839589020617</v>
      </c>
      <c r="K829" s="40">
        <f t="shared" si="407"/>
        <v>11.945077640503676</v>
      </c>
      <c r="L829" s="40">
        <f t="shared" si="391"/>
        <v>0</v>
      </c>
      <c r="M829" s="10">
        <f t="shared" si="408"/>
        <v>6.1329335409329682</v>
      </c>
      <c r="N829" s="10">
        <f t="shared" si="387"/>
        <v>17.20418640980624</v>
      </c>
      <c r="O829" s="10">
        <f t="shared" si="388"/>
        <v>-0.14810000000000001</v>
      </c>
      <c r="P829" s="10">
        <f t="shared" si="409"/>
        <v>13.151656899416988</v>
      </c>
      <c r="Q829" s="42">
        <f t="shared" si="410"/>
        <v>1.1834627148986028</v>
      </c>
      <c r="R829" s="4">
        <f t="shared" si="411"/>
        <v>24499.003584559072</v>
      </c>
      <c r="S829">
        <f t="shared" si="392"/>
        <v>2.4499003584559072E-5</v>
      </c>
      <c r="T829" s="41">
        <f t="shared" si="393"/>
        <v>7.4819436277223119E-4</v>
      </c>
      <c r="U829" s="42">
        <f t="shared" si="412"/>
        <v>4.3731946348617171E-2</v>
      </c>
      <c r="V829" s="42">
        <f t="shared" si="413"/>
        <v>0.93448793800871921</v>
      </c>
      <c r="W829" s="42">
        <f t="shared" si="414"/>
        <v>0.92870014648101573</v>
      </c>
      <c r="X829" s="42">
        <f t="shared" si="415"/>
        <v>5.7877915277034786E-3</v>
      </c>
      <c r="Y829" s="42">
        <f t="shared" si="389"/>
        <v>1.4630477460840926E-2</v>
      </c>
      <c r="Z829" s="10">
        <f t="shared" si="416"/>
        <v>19.554380771637547</v>
      </c>
      <c r="AA829">
        <f t="shared" si="394"/>
        <v>6130306.4949109554</v>
      </c>
      <c r="AB829" s="10">
        <f t="shared" si="395"/>
        <v>6.1303064949109558</v>
      </c>
      <c r="AC829" s="10">
        <f t="shared" si="396"/>
        <v>6.0293064949109558</v>
      </c>
      <c r="AD829" s="3">
        <f t="shared" si="397"/>
        <v>874.4461921553235</v>
      </c>
      <c r="AI829" s="94">
        <f t="shared" si="398"/>
        <v>0.92870014648101573</v>
      </c>
    </row>
    <row r="830" spans="2:35">
      <c r="B830" s="39">
        <f t="shared" si="399"/>
        <v>802</v>
      </c>
      <c r="C830" s="42">
        <f t="shared" si="400"/>
        <v>15.097601918463839</v>
      </c>
      <c r="D830" s="10">
        <f t="shared" si="401"/>
        <v>0.60239808153618313</v>
      </c>
      <c r="E830" s="40">
        <f t="shared" si="402"/>
        <v>45.195203836927632</v>
      </c>
      <c r="F830" s="40">
        <f t="shared" si="403"/>
        <v>46.4</v>
      </c>
      <c r="G830" s="3">
        <f t="shared" si="404"/>
        <v>274.02398081535614</v>
      </c>
      <c r="H830" s="3">
        <f t="shared" si="405"/>
        <v>134.69012151470801</v>
      </c>
      <c r="I830">
        <f t="shared" si="390"/>
        <v>1.3469012151470802E-4</v>
      </c>
      <c r="J830" s="4">
        <f t="shared" si="406"/>
        <v>1611.5557032029178</v>
      </c>
      <c r="K830" s="40">
        <f t="shared" si="407"/>
        <v>11.964913871036472</v>
      </c>
      <c r="L830" s="40">
        <f t="shared" si="391"/>
        <v>0</v>
      </c>
      <c r="M830" s="10">
        <f t="shared" si="408"/>
        <v>6.1303064949109558</v>
      </c>
      <c r="N830" s="10">
        <f t="shared" si="387"/>
        <v>17.20418640980624</v>
      </c>
      <c r="O830" s="10">
        <f t="shared" si="388"/>
        <v>-0.14810000000000001</v>
      </c>
      <c r="P830" s="10">
        <f t="shared" si="409"/>
        <v>13.152491429048787</v>
      </c>
      <c r="Q830" s="42">
        <f t="shared" si="410"/>
        <v>1.1848939981006874</v>
      </c>
      <c r="R830" s="4">
        <f t="shared" si="411"/>
        <v>23750.062767933898</v>
      </c>
      <c r="S830">
        <f t="shared" si="392"/>
        <v>2.3750062767933898E-5</v>
      </c>
      <c r="T830" s="41">
        <f t="shared" si="393"/>
        <v>7.4894330358885638E-4</v>
      </c>
      <c r="U830" s="42">
        <f t="shared" si="412"/>
        <v>4.2395049543900408E-2</v>
      </c>
      <c r="V830" s="42">
        <f t="shared" si="413"/>
        <v>0.93405470194130835</v>
      </c>
      <c r="W830" s="42">
        <f t="shared" si="414"/>
        <v>0.92829567617163677</v>
      </c>
      <c r="X830" s="42">
        <f t="shared" si="415"/>
        <v>5.7590257696715774E-3</v>
      </c>
      <c r="Y830" s="42">
        <f t="shared" si="389"/>
        <v>1.4638720257685429E-2</v>
      </c>
      <c r="Z830" s="10">
        <f t="shared" si="416"/>
        <v>19.545832358121427</v>
      </c>
      <c r="AA830">
        <f t="shared" si="394"/>
        <v>6127670.7169880513</v>
      </c>
      <c r="AB830" s="10">
        <f t="shared" si="395"/>
        <v>6.1276707169880513</v>
      </c>
      <c r="AC830" s="10">
        <f t="shared" si="396"/>
        <v>6.0266707169880513</v>
      </c>
      <c r="AD830" s="3">
        <f t="shared" si="397"/>
        <v>874.063918344895</v>
      </c>
      <c r="AI830" s="94">
        <f t="shared" si="398"/>
        <v>0.92829567617163677</v>
      </c>
    </row>
    <row r="831" spans="2:35">
      <c r="B831" s="39">
        <f t="shared" si="399"/>
        <v>803</v>
      </c>
      <c r="C831" s="42">
        <f t="shared" si="400"/>
        <v>15.116426858511799</v>
      </c>
      <c r="D831" s="10">
        <f t="shared" si="401"/>
        <v>0.58357314148822326</v>
      </c>
      <c r="E831" s="40">
        <f t="shared" si="402"/>
        <v>45.232853717023552</v>
      </c>
      <c r="F831" s="40">
        <f t="shared" si="403"/>
        <v>46.4</v>
      </c>
      <c r="G831" s="3">
        <f t="shared" si="404"/>
        <v>273.83573141487653</v>
      </c>
      <c r="H831" s="3">
        <f t="shared" si="405"/>
        <v>134.69012151470801</v>
      </c>
      <c r="I831">
        <f t="shared" si="390"/>
        <v>1.3469012151470802E-4</v>
      </c>
      <c r="J831" s="4">
        <f t="shared" si="406"/>
        <v>1614.2296741287278</v>
      </c>
      <c r="K831" s="40">
        <f t="shared" si="407"/>
        <v>11.984766633033706</v>
      </c>
      <c r="L831" s="40">
        <f t="shared" si="391"/>
        <v>0</v>
      </c>
      <c r="M831" s="10">
        <f t="shared" si="408"/>
        <v>6.1276707169880513</v>
      </c>
      <c r="N831" s="10">
        <f t="shared" si="387"/>
        <v>17.20418640980624</v>
      </c>
      <c r="O831" s="10">
        <f t="shared" si="388"/>
        <v>-0.14810000000000001</v>
      </c>
      <c r="P831" s="10">
        <f t="shared" si="409"/>
        <v>13.153329145270003</v>
      </c>
      <c r="Q831" s="42">
        <f t="shared" si="410"/>
        <v>1.1863251901464464</v>
      </c>
      <c r="R831" s="4">
        <f t="shared" si="411"/>
        <v>23001.51813036167</v>
      </c>
      <c r="S831">
        <f t="shared" si="392"/>
        <v>2.300151813036167E-5</v>
      </c>
      <c r="T831" s="41">
        <f t="shared" si="393"/>
        <v>7.4969184822642858E-4</v>
      </c>
      <c r="U831" s="42">
        <f t="shared" si="412"/>
        <v>4.1058859938602102E-2</v>
      </c>
      <c r="V831" s="42">
        <f t="shared" si="413"/>
        <v>0.93362006116352991</v>
      </c>
      <c r="W831" s="42">
        <f t="shared" si="414"/>
        <v>0.92788986146454788</v>
      </c>
      <c r="X831" s="42">
        <f t="shared" si="415"/>
        <v>5.7301996989820303E-3</v>
      </c>
      <c r="Y831" s="42">
        <f t="shared" si="389"/>
        <v>1.4646921273915224E-2</v>
      </c>
      <c r="Z831" s="10">
        <f t="shared" si="416"/>
        <v>19.537255618513051</v>
      </c>
      <c r="AA831">
        <f t="shared" si="394"/>
        <v>6125026.2051300779</v>
      </c>
      <c r="AB831" s="10">
        <f t="shared" si="395"/>
        <v>6.1250262051300783</v>
      </c>
      <c r="AC831" s="10">
        <f t="shared" si="396"/>
        <v>6.0240262051300784</v>
      </c>
      <c r="AD831" s="3">
        <f t="shared" si="397"/>
        <v>873.68037782887279</v>
      </c>
      <c r="AI831" s="94">
        <f t="shared" si="398"/>
        <v>0.92788986146454788</v>
      </c>
    </row>
    <row r="832" spans="2:35">
      <c r="B832" s="39">
        <f t="shared" si="399"/>
        <v>804</v>
      </c>
      <c r="C832" s="42">
        <f t="shared" si="400"/>
        <v>15.135251798559759</v>
      </c>
      <c r="D832" s="10">
        <f t="shared" si="401"/>
        <v>0.56474820144026339</v>
      </c>
      <c r="E832" s="40">
        <f t="shared" si="402"/>
        <v>45.270503597119472</v>
      </c>
      <c r="F832" s="40">
        <f t="shared" si="403"/>
        <v>46.4</v>
      </c>
      <c r="G832" s="3">
        <f t="shared" si="404"/>
        <v>273.64748201439693</v>
      </c>
      <c r="H832" s="3">
        <f t="shared" si="405"/>
        <v>134.69012151470801</v>
      </c>
      <c r="I832">
        <f t="shared" si="390"/>
        <v>1.3469012151470802E-4</v>
      </c>
      <c r="J832" s="4">
        <f t="shared" si="406"/>
        <v>1616.9058716794914</v>
      </c>
      <c r="K832" s="40">
        <f t="shared" si="407"/>
        <v>12.004635926495375</v>
      </c>
      <c r="L832" s="40">
        <f t="shared" si="391"/>
        <v>0</v>
      </c>
      <c r="M832" s="10">
        <f t="shared" si="408"/>
        <v>6.1250262051300783</v>
      </c>
      <c r="N832" s="10">
        <f t="shared" si="387"/>
        <v>17.20418640980624</v>
      </c>
      <c r="O832" s="10">
        <f t="shared" si="388"/>
        <v>-0.14810000000000001</v>
      </c>
      <c r="P832" s="10">
        <f t="shared" si="409"/>
        <v>13.154170053220456</v>
      </c>
      <c r="Q832" s="42">
        <f t="shared" si="410"/>
        <v>1.1877562907002477</v>
      </c>
      <c r="R832" s="4">
        <f t="shared" si="411"/>
        <v>22253.37092932477</v>
      </c>
      <c r="S832">
        <f t="shared" si="392"/>
        <v>2.225337092932477E-5</v>
      </c>
      <c r="T832" s="41">
        <f t="shared" si="393"/>
        <v>7.5043999542746549E-4</v>
      </c>
      <c r="U832" s="42">
        <f t="shared" si="412"/>
        <v>3.9723379777391182E-2</v>
      </c>
      <c r="V832" s="42">
        <f t="shared" si="413"/>
        <v>0.93318401538148943</v>
      </c>
      <c r="W832" s="42">
        <f t="shared" si="414"/>
        <v>0.92748270204655947</v>
      </c>
      <c r="X832" s="42">
        <f t="shared" si="415"/>
        <v>5.7013133349299583E-3</v>
      </c>
      <c r="Y832" s="42">
        <f t="shared" si="389"/>
        <v>1.4655080426586236E-2</v>
      </c>
      <c r="Z832" s="10">
        <f t="shared" si="416"/>
        <v>19.528650546188455</v>
      </c>
      <c r="AA832">
        <f t="shared" si="394"/>
        <v>6122372.9572946299</v>
      </c>
      <c r="AB832" s="10">
        <f t="shared" si="395"/>
        <v>6.1223729572946297</v>
      </c>
      <c r="AC832" s="10">
        <f t="shared" si="396"/>
        <v>6.0213729572946297</v>
      </c>
      <c r="AD832" s="3">
        <f t="shared" si="397"/>
        <v>873.29557031104127</v>
      </c>
      <c r="AI832" s="94">
        <f t="shared" si="398"/>
        <v>0.92748270204655947</v>
      </c>
    </row>
    <row r="833" spans="2:35">
      <c r="B833" s="39">
        <f t="shared" si="399"/>
        <v>805</v>
      </c>
      <c r="C833" s="42">
        <f t="shared" si="400"/>
        <v>15.154076738607719</v>
      </c>
      <c r="D833" s="10">
        <f t="shared" si="401"/>
        <v>0.54592326139230352</v>
      </c>
      <c r="E833" s="40">
        <f t="shared" si="402"/>
        <v>45.308153477215392</v>
      </c>
      <c r="F833" s="40">
        <f t="shared" si="403"/>
        <v>46.4</v>
      </c>
      <c r="G833" s="3">
        <f t="shared" si="404"/>
        <v>273.45923261391732</v>
      </c>
      <c r="H833" s="3">
        <f t="shared" si="405"/>
        <v>134.69012151470801</v>
      </c>
      <c r="I833">
        <f t="shared" si="390"/>
        <v>1.3469012151470802E-4</v>
      </c>
      <c r="J833" s="4">
        <f t="shared" si="406"/>
        <v>1619.5842958552089</v>
      </c>
      <c r="K833" s="40">
        <f t="shared" si="407"/>
        <v>12.024521751421481</v>
      </c>
      <c r="L833" s="40">
        <f t="shared" si="391"/>
        <v>0</v>
      </c>
      <c r="M833" s="10">
        <f t="shared" si="408"/>
        <v>6.1223729572946297</v>
      </c>
      <c r="N833" s="10">
        <f t="shared" si="387"/>
        <v>17.20418640980624</v>
      </c>
      <c r="O833" s="10">
        <f t="shared" si="388"/>
        <v>-0.14810000000000001</v>
      </c>
      <c r="P833" s="10">
        <f t="shared" si="409"/>
        <v>13.155014158065631</v>
      </c>
      <c r="Q833" s="42">
        <f t="shared" si="410"/>
        <v>1.1891872994260284</v>
      </c>
      <c r="R833" s="4">
        <f t="shared" si="411"/>
        <v>21505.622422305689</v>
      </c>
      <c r="S833">
        <f t="shared" si="392"/>
        <v>2.1505622422305687E-5</v>
      </c>
      <c r="T833" s="41">
        <f t="shared" si="393"/>
        <v>7.511877439344846E-4</v>
      </c>
      <c r="U833" s="42">
        <f t="shared" si="412"/>
        <v>3.8388611304936773E-2</v>
      </c>
      <c r="V833" s="42">
        <f t="shared" si="413"/>
        <v>0.93274656429938307</v>
      </c>
      <c r="W833" s="42">
        <f t="shared" si="414"/>
        <v>0.92707419760321474</v>
      </c>
      <c r="X833" s="42">
        <f t="shared" si="415"/>
        <v>5.6723666961683294E-3</v>
      </c>
      <c r="Y833" s="42">
        <f t="shared" si="389"/>
        <v>1.466319763282428E-2</v>
      </c>
      <c r="Z833" s="10">
        <f t="shared" si="416"/>
        <v>19.520017134495664</v>
      </c>
      <c r="AA833">
        <f t="shared" si="394"/>
        <v>6119710.9714306705</v>
      </c>
      <c r="AB833" s="10">
        <f t="shared" si="395"/>
        <v>6.1197109714306706</v>
      </c>
      <c r="AC833" s="10">
        <f t="shared" si="396"/>
        <v>6.0187109714306706</v>
      </c>
      <c r="AD833" s="3">
        <f t="shared" si="397"/>
        <v>872.90949549393338</v>
      </c>
      <c r="AI833" s="94">
        <f t="shared" si="398"/>
        <v>0.92707419760321474</v>
      </c>
    </row>
    <row r="834" spans="2:35">
      <c r="B834" s="39">
        <f t="shared" si="399"/>
        <v>806</v>
      </c>
      <c r="C834" s="42">
        <f t="shared" si="400"/>
        <v>15.172901678655679</v>
      </c>
      <c r="D834" s="10">
        <f t="shared" si="401"/>
        <v>0.52709832134434365</v>
      </c>
      <c r="E834" s="40">
        <f t="shared" si="402"/>
        <v>45.345803357311311</v>
      </c>
      <c r="F834" s="40">
        <f t="shared" si="403"/>
        <v>46.4</v>
      </c>
      <c r="G834" s="3">
        <f t="shared" si="404"/>
        <v>273.27098321343772</v>
      </c>
      <c r="H834" s="3">
        <f t="shared" si="405"/>
        <v>134.69012151470801</v>
      </c>
      <c r="I834">
        <f t="shared" si="390"/>
        <v>1.3469012151470802E-4</v>
      </c>
      <c r="J834" s="4">
        <f t="shared" si="406"/>
        <v>1622.2649466558801</v>
      </c>
      <c r="K834" s="40">
        <f t="shared" si="407"/>
        <v>12.044424107812024</v>
      </c>
      <c r="L834" s="40">
        <f t="shared" si="391"/>
        <v>0</v>
      </c>
      <c r="M834" s="10">
        <f t="shared" si="408"/>
        <v>6.1197109714306706</v>
      </c>
      <c r="N834" s="10">
        <f t="shared" si="387"/>
        <v>17.20418640980624</v>
      </c>
      <c r="O834" s="10">
        <f t="shared" si="388"/>
        <v>-0.14810000000000001</v>
      </c>
      <c r="P834" s="10">
        <f t="shared" si="409"/>
        <v>13.155861464996937</v>
      </c>
      <c r="Q834" s="42">
        <f t="shared" si="410"/>
        <v>1.1906182159872924</v>
      </c>
      <c r="R834" s="4">
        <f t="shared" si="411"/>
        <v>20758.273866786916</v>
      </c>
      <c r="S834">
        <f t="shared" si="392"/>
        <v>2.0758273866786915E-5</v>
      </c>
      <c r="T834" s="41">
        <f t="shared" si="393"/>
        <v>7.519350924900033E-4</v>
      </c>
      <c r="U834" s="42">
        <f t="shared" si="412"/>
        <v>3.7054556765907985E-2</v>
      </c>
      <c r="V834" s="42">
        <f t="shared" si="413"/>
        <v>0.93230770762085124</v>
      </c>
      <c r="W834" s="42">
        <f t="shared" si="414"/>
        <v>0.92666434781872808</v>
      </c>
      <c r="X834" s="42">
        <f t="shared" si="415"/>
        <v>5.6433598021231601E-3</v>
      </c>
      <c r="Y834" s="42">
        <f t="shared" si="389"/>
        <v>1.4671272809826309E-2</v>
      </c>
      <c r="Z834" s="10">
        <f t="shared" si="416"/>
        <v>19.511355376755951</v>
      </c>
      <c r="AA834">
        <f t="shared" si="394"/>
        <v>6117040.2454789113</v>
      </c>
      <c r="AB834" s="10">
        <f t="shared" si="395"/>
        <v>6.1170402454789112</v>
      </c>
      <c r="AC834" s="10">
        <f t="shared" si="396"/>
        <v>6.0160402454789113</v>
      </c>
      <c r="AD834" s="3">
        <f t="shared" si="397"/>
        <v>872.52215307888491</v>
      </c>
      <c r="AI834" s="94">
        <f t="shared" si="398"/>
        <v>0.92666434781872808</v>
      </c>
    </row>
    <row r="835" spans="2:35">
      <c r="B835" s="39">
        <f t="shared" si="399"/>
        <v>807</v>
      </c>
      <c r="C835" s="42">
        <f t="shared" si="400"/>
        <v>15.191726618703639</v>
      </c>
      <c r="D835" s="10">
        <f t="shared" si="401"/>
        <v>0.50827338129638377</v>
      </c>
      <c r="E835" s="40">
        <f t="shared" si="402"/>
        <v>45.383453237407231</v>
      </c>
      <c r="F835" s="40">
        <f t="shared" si="403"/>
        <v>46.4</v>
      </c>
      <c r="G835" s="3">
        <f t="shared" si="404"/>
        <v>273.08273381295811</v>
      </c>
      <c r="H835" s="3">
        <f t="shared" si="405"/>
        <v>134.69012151470801</v>
      </c>
      <c r="I835">
        <f t="shared" si="390"/>
        <v>1.3469012151470802E-4</v>
      </c>
      <c r="J835" s="4">
        <f t="shared" si="406"/>
        <v>1624.9478240815051</v>
      </c>
      <c r="K835" s="40">
        <f t="shared" si="407"/>
        <v>12.064342995667003</v>
      </c>
      <c r="L835" s="40">
        <f t="shared" si="391"/>
        <v>0</v>
      </c>
      <c r="M835" s="10">
        <f t="shared" si="408"/>
        <v>6.1170402454789112</v>
      </c>
      <c r="N835" s="10">
        <f t="shared" si="387"/>
        <v>17.20418640980624</v>
      </c>
      <c r="O835" s="10">
        <f t="shared" si="388"/>
        <v>-0.14810000000000001</v>
      </c>
      <c r="P835" s="10">
        <f t="shared" si="409"/>
        <v>13.15671197923165</v>
      </c>
      <c r="Q835" s="42">
        <f t="shared" si="410"/>
        <v>1.1920490400471089</v>
      </c>
      <c r="R835" s="4">
        <f t="shared" si="411"/>
        <v>20011.326520250786</v>
      </c>
      <c r="S835">
        <f t="shared" si="392"/>
        <v>2.0011326520250788E-5</v>
      </c>
      <c r="T835" s="41">
        <f t="shared" si="393"/>
        <v>7.5268203983653941E-4</v>
      </c>
      <c r="U835" s="42">
        <f t="shared" si="412"/>
        <v>3.5721218404973665E-2</v>
      </c>
      <c r="V835" s="42">
        <f t="shared" si="413"/>
        <v>0.93186744504798613</v>
      </c>
      <c r="W835" s="42">
        <f t="shared" si="414"/>
        <v>0.92625315237604333</v>
      </c>
      <c r="X835" s="42">
        <f t="shared" si="415"/>
        <v>5.6142926719427999E-3</v>
      </c>
      <c r="Y835" s="42">
        <f t="shared" si="389"/>
        <v>1.4679305874860176E-2</v>
      </c>
      <c r="Z835" s="10">
        <f t="shared" si="416"/>
        <v>19.502665266263154</v>
      </c>
      <c r="AA835">
        <f t="shared" si="394"/>
        <v>6114360.7773716059</v>
      </c>
      <c r="AB835" s="10">
        <f t="shared" si="395"/>
        <v>6.1143607773716058</v>
      </c>
      <c r="AC835" s="10">
        <f t="shared" si="396"/>
        <v>6.0133607773716058</v>
      </c>
      <c r="AD835" s="3">
        <f t="shared" si="397"/>
        <v>872.13354276600523</v>
      </c>
      <c r="AI835" s="94">
        <f t="shared" si="398"/>
        <v>0.92625315237604333</v>
      </c>
    </row>
    <row r="836" spans="2:35">
      <c r="B836" s="39">
        <f t="shared" si="399"/>
        <v>808</v>
      </c>
      <c r="C836" s="42">
        <f t="shared" si="400"/>
        <v>15.210551558751598</v>
      </c>
      <c r="D836" s="10">
        <f t="shared" si="401"/>
        <v>0.4894484412484239</v>
      </c>
      <c r="E836" s="40">
        <f t="shared" si="402"/>
        <v>45.421103117503151</v>
      </c>
      <c r="F836" s="40">
        <f t="shared" si="403"/>
        <v>46.4</v>
      </c>
      <c r="G836" s="3">
        <f t="shared" si="404"/>
        <v>272.8944844124785</v>
      </c>
      <c r="H836" s="3">
        <f t="shared" si="405"/>
        <v>134.69012151470801</v>
      </c>
      <c r="I836">
        <f t="shared" si="390"/>
        <v>1.3469012151470802E-4</v>
      </c>
      <c r="J836" s="4">
        <f t="shared" si="406"/>
        <v>1627.6329281320841</v>
      </c>
      <c r="K836" s="40">
        <f t="shared" si="407"/>
        <v>12.08427841498642</v>
      </c>
      <c r="L836" s="40">
        <f t="shared" si="391"/>
        <v>0</v>
      </c>
      <c r="M836" s="10">
        <f t="shared" si="408"/>
        <v>6.1143607773716058</v>
      </c>
      <c r="N836" s="10">
        <f t="shared" si="387"/>
        <v>17.20418640980624</v>
      </c>
      <c r="O836" s="10">
        <f t="shared" si="388"/>
        <v>-0.14810000000000001</v>
      </c>
      <c r="P836" s="10">
        <f t="shared" si="409"/>
        <v>13.157565706013125</v>
      </c>
      <c r="Q836" s="42">
        <f t="shared" si="410"/>
        <v>1.1934797712681096</v>
      </c>
      <c r="R836" s="4">
        <f t="shared" si="411"/>
        <v>19264.781640179735</v>
      </c>
      <c r="S836">
        <f t="shared" si="392"/>
        <v>1.9264781640179736E-5</v>
      </c>
      <c r="T836" s="41">
        <f t="shared" si="393"/>
        <v>7.5342858471661052E-4</v>
      </c>
      <c r="U836" s="42">
        <f t="shared" si="412"/>
        <v>3.4388598466802839E-2</v>
      </c>
      <c r="V836" s="42">
        <f t="shared" si="413"/>
        <v>0.93142577628156198</v>
      </c>
      <c r="W836" s="42">
        <f t="shared" si="414"/>
        <v>0.92584061095680192</v>
      </c>
      <c r="X836" s="42">
        <f t="shared" si="415"/>
        <v>5.5851653247600552E-3</v>
      </c>
      <c r="Y836" s="42">
        <f t="shared" si="389"/>
        <v>1.468729674526476E-2</v>
      </c>
      <c r="Z836" s="10">
        <f t="shared" si="416"/>
        <v>19.49394679628347</v>
      </c>
      <c r="AA836">
        <f t="shared" si="394"/>
        <v>6111672.565032484</v>
      </c>
      <c r="AB836" s="10">
        <f t="shared" si="395"/>
        <v>6.1116725650324843</v>
      </c>
      <c r="AC836" s="10">
        <f t="shared" si="396"/>
        <v>6.0106725650324844</v>
      </c>
      <c r="AD836" s="3">
        <f t="shared" si="397"/>
        <v>871.74366425416736</v>
      </c>
      <c r="AI836" s="94">
        <f t="shared" si="398"/>
        <v>0.92584061095680192</v>
      </c>
    </row>
    <row r="837" spans="2:35">
      <c r="B837" s="39">
        <f t="shared" si="399"/>
        <v>809</v>
      </c>
      <c r="C837" s="42">
        <f t="shared" si="400"/>
        <v>15.229376498799558</v>
      </c>
      <c r="D837" s="10">
        <f t="shared" si="401"/>
        <v>0.47062350120046403</v>
      </c>
      <c r="E837" s="40">
        <f t="shared" si="402"/>
        <v>45.458752997599071</v>
      </c>
      <c r="F837" s="40">
        <f t="shared" si="403"/>
        <v>46.4</v>
      </c>
      <c r="G837" s="3">
        <f t="shared" si="404"/>
        <v>272.7062350119989</v>
      </c>
      <c r="H837" s="3">
        <f t="shared" si="405"/>
        <v>134.69012151470801</v>
      </c>
      <c r="I837">
        <f t="shared" si="390"/>
        <v>1.3469012151470802E-4</v>
      </c>
      <c r="J837" s="4">
        <f t="shared" si="406"/>
        <v>1630.3202588076165</v>
      </c>
      <c r="K837" s="40">
        <f t="shared" si="407"/>
        <v>12.104230365770272</v>
      </c>
      <c r="L837" s="40">
        <f t="shared" si="391"/>
        <v>0</v>
      </c>
      <c r="M837" s="10">
        <f t="shared" si="408"/>
        <v>6.1116725650324843</v>
      </c>
      <c r="N837" s="10">
        <f t="shared" si="387"/>
        <v>17.20418640980624</v>
      </c>
      <c r="O837" s="10">
        <f t="shared" si="388"/>
        <v>-0.14810000000000001</v>
      </c>
      <c r="P837" s="10">
        <f t="shared" si="409"/>
        <v>13.158422650610886</v>
      </c>
      <c r="Q837" s="42">
        <f t="shared" si="410"/>
        <v>1.1949104093124869</v>
      </c>
      <c r="R837" s="4">
        <f t="shared" si="411"/>
        <v>18518.640484056308</v>
      </c>
      <c r="S837">
        <f t="shared" si="392"/>
        <v>1.8518640484056309E-5</v>
      </c>
      <c r="T837" s="41">
        <f t="shared" si="393"/>
        <v>7.5417472587273392E-4</v>
      </c>
      <c r="U837" s="42">
        <f t="shared" si="412"/>
        <v>3.3056699196064715E-2</v>
      </c>
      <c r="V837" s="42">
        <f t="shared" si="413"/>
        <v>0.93098270102119174</v>
      </c>
      <c r="W837" s="42">
        <f t="shared" si="414"/>
        <v>0.92542672324133346</v>
      </c>
      <c r="X837" s="42">
        <f t="shared" si="415"/>
        <v>5.5559777798582788E-3</v>
      </c>
      <c r="Y837" s="42">
        <f t="shared" si="389"/>
        <v>1.4695245338450342E-2</v>
      </c>
      <c r="Z837" s="10">
        <f t="shared" si="416"/>
        <v>19.485199960055606</v>
      </c>
      <c r="AA837">
        <f t="shared" si="394"/>
        <v>6108975.6063768016</v>
      </c>
      <c r="AB837" s="10">
        <f t="shared" si="395"/>
        <v>6.1089756063768013</v>
      </c>
      <c r="AC837" s="10">
        <f t="shared" si="396"/>
        <v>6.0079756063768013</v>
      </c>
      <c r="AD837" s="3">
        <f t="shared" si="397"/>
        <v>871.35251724101545</v>
      </c>
      <c r="AI837" s="94">
        <f t="shared" si="398"/>
        <v>0.92542672324133346</v>
      </c>
    </row>
    <row r="838" spans="2:35">
      <c r="B838" s="39">
        <f t="shared" si="399"/>
        <v>810</v>
      </c>
      <c r="C838" s="42">
        <f t="shared" si="400"/>
        <v>15.248201438847518</v>
      </c>
      <c r="D838" s="10">
        <f t="shared" si="401"/>
        <v>0.45179856115250416</v>
      </c>
      <c r="E838" s="40">
        <f t="shared" si="402"/>
        <v>45.49640287769499</v>
      </c>
      <c r="F838" s="40">
        <f t="shared" si="403"/>
        <v>46.4</v>
      </c>
      <c r="G838" s="3">
        <f t="shared" si="404"/>
        <v>272.51798561151929</v>
      </c>
      <c r="H838" s="3">
        <f t="shared" si="405"/>
        <v>134.69012151470801</v>
      </c>
      <c r="I838">
        <f t="shared" si="390"/>
        <v>1.3469012151470802E-4</v>
      </c>
      <c r="J838" s="4">
        <f t="shared" si="406"/>
        <v>1633.009816108103</v>
      </c>
      <c r="K838" s="40">
        <f t="shared" si="407"/>
        <v>12.124198848018562</v>
      </c>
      <c r="L838" s="40">
        <f t="shared" si="391"/>
        <v>0</v>
      </c>
      <c r="M838" s="10">
        <f t="shared" si="408"/>
        <v>6.1089756063768013</v>
      </c>
      <c r="N838" s="10">
        <f t="shared" si="387"/>
        <v>17.20418640980624</v>
      </c>
      <c r="O838" s="10">
        <f t="shared" si="388"/>
        <v>-0.14810000000000001</v>
      </c>
      <c r="P838" s="10">
        <f t="shared" si="409"/>
        <v>13.159282818320737</v>
      </c>
      <c r="Q838" s="42">
        <f t="shared" si="410"/>
        <v>1.196340953841992</v>
      </c>
      <c r="R838" s="4">
        <f t="shared" si="411"/>
        <v>17772.904309362839</v>
      </c>
      <c r="S838">
        <f t="shared" si="392"/>
        <v>1.7772904309362838E-5</v>
      </c>
      <c r="T838" s="41">
        <f t="shared" si="393"/>
        <v>7.5492046204742741E-4</v>
      </c>
      <c r="U838" s="42">
        <f t="shared" si="412"/>
        <v>3.1725522837428133E-2</v>
      </c>
      <c r="V838" s="42">
        <f t="shared" si="413"/>
        <v>0.93053821896555711</v>
      </c>
      <c r="W838" s="42">
        <f t="shared" si="414"/>
        <v>0.92501148890866258</v>
      </c>
      <c r="X838" s="42">
        <f t="shared" si="415"/>
        <v>5.5267300568945243E-3</v>
      </c>
      <c r="Y838" s="42">
        <f t="shared" si="389"/>
        <v>1.4703151571899283E-2</v>
      </c>
      <c r="Z838" s="10">
        <f t="shared" si="416"/>
        <v>19.476424750791253</v>
      </c>
      <c r="AA838">
        <f t="shared" si="394"/>
        <v>6106269.899311481</v>
      </c>
      <c r="AB838" s="10">
        <f t="shared" si="395"/>
        <v>6.1062698993114815</v>
      </c>
      <c r="AC838" s="10">
        <f t="shared" si="396"/>
        <v>6.0052698993114815</v>
      </c>
      <c r="AD838" s="3">
        <f t="shared" si="397"/>
        <v>870.96010142298496</v>
      </c>
      <c r="AI838" s="94">
        <f t="shared" si="398"/>
        <v>0.92501148890866258</v>
      </c>
    </row>
    <row r="839" spans="2:35">
      <c r="B839" s="39">
        <f t="shared" si="399"/>
        <v>811</v>
      </c>
      <c r="C839" s="42">
        <f t="shared" si="400"/>
        <v>15.267026378895478</v>
      </c>
      <c r="D839" s="10">
        <f t="shared" si="401"/>
        <v>0.43297362110454429</v>
      </c>
      <c r="E839" s="40">
        <f t="shared" si="402"/>
        <v>45.53405275779091</v>
      </c>
      <c r="F839" s="40">
        <f t="shared" si="403"/>
        <v>46.4</v>
      </c>
      <c r="G839" s="3">
        <f t="shared" si="404"/>
        <v>272.32973621103969</v>
      </c>
      <c r="H839" s="3">
        <f t="shared" si="405"/>
        <v>134.69012151470801</v>
      </c>
      <c r="I839">
        <f t="shared" si="390"/>
        <v>1.3469012151470802E-4</v>
      </c>
      <c r="J839" s="4">
        <f t="shared" si="406"/>
        <v>1635.7016000335434</v>
      </c>
      <c r="K839" s="40">
        <f t="shared" si="407"/>
        <v>12.144183861731289</v>
      </c>
      <c r="L839" s="40">
        <f t="shared" si="391"/>
        <v>0</v>
      </c>
      <c r="M839" s="10">
        <f t="shared" si="408"/>
        <v>6.1062698993114815</v>
      </c>
      <c r="N839" s="10">
        <f t="shared" si="387"/>
        <v>17.20418640980624</v>
      </c>
      <c r="O839" s="10">
        <f t="shared" si="388"/>
        <v>-0.14810000000000001</v>
      </c>
      <c r="P839" s="10">
        <f t="shared" si="409"/>
        <v>13.160146214464801</v>
      </c>
      <c r="Q839" s="42">
        <f t="shared" si="410"/>
        <v>1.1977714045179328</v>
      </c>
      <c r="R839" s="4">
        <f t="shared" si="411"/>
        <v>17027.574373581767</v>
      </c>
      <c r="S839">
        <f t="shared" si="392"/>
        <v>1.7027574373581765E-5</v>
      </c>
      <c r="T839" s="41">
        <f t="shared" si="393"/>
        <v>7.5566579198320849E-4</v>
      </c>
      <c r="U839" s="42">
        <f t="shared" si="412"/>
        <v>3.0395071635562133E-2</v>
      </c>
      <c r="V839" s="42">
        <f t="shared" si="413"/>
        <v>0.93009232981133017</v>
      </c>
      <c r="W839" s="42">
        <f t="shared" si="414"/>
        <v>0.92459490763653041</v>
      </c>
      <c r="X839" s="42">
        <f t="shared" si="415"/>
        <v>5.4974221747997598E-3</v>
      </c>
      <c r="Y839" s="42">
        <f t="shared" si="389"/>
        <v>1.4711015363165157E-2</v>
      </c>
      <c r="Z839" s="10">
        <f t="shared" si="416"/>
        <v>19.467621161673609</v>
      </c>
      <c r="AA839">
        <f t="shared" si="394"/>
        <v>6103555.4417346651</v>
      </c>
      <c r="AB839" s="10">
        <f t="shared" si="395"/>
        <v>6.1035554417346649</v>
      </c>
      <c r="AC839" s="10">
        <f t="shared" si="396"/>
        <v>6.0025554417346649</v>
      </c>
      <c r="AD839" s="3">
        <f t="shared" si="397"/>
        <v>870.56641649523783</v>
      </c>
      <c r="AI839" s="94">
        <f t="shared" si="398"/>
        <v>0.92459490763653041</v>
      </c>
    </row>
    <row r="840" spans="2:35">
      <c r="B840" s="39">
        <f t="shared" si="399"/>
        <v>812</v>
      </c>
      <c r="C840" s="42">
        <f t="shared" si="400"/>
        <v>15.285851318943438</v>
      </c>
      <c r="D840" s="10">
        <f t="shared" si="401"/>
        <v>0.41414868105658442</v>
      </c>
      <c r="E840" s="40">
        <f t="shared" si="402"/>
        <v>45.57170263788683</v>
      </c>
      <c r="F840" s="40">
        <f t="shared" si="403"/>
        <v>46.4</v>
      </c>
      <c r="G840" s="3">
        <f t="shared" si="404"/>
        <v>272.14148681056008</v>
      </c>
      <c r="H840" s="3">
        <f t="shared" si="405"/>
        <v>134.69012151470801</v>
      </c>
      <c r="I840">
        <f t="shared" si="390"/>
        <v>1.3469012151470802E-4</v>
      </c>
      <c r="J840" s="4">
        <f t="shared" si="406"/>
        <v>1638.3956105839375</v>
      </c>
      <c r="K840" s="40">
        <f t="shared" si="407"/>
        <v>12.164185406908453</v>
      </c>
      <c r="L840" s="40">
        <f t="shared" si="391"/>
        <v>0</v>
      </c>
      <c r="M840" s="10">
        <f t="shared" si="408"/>
        <v>6.1035554417346649</v>
      </c>
      <c r="N840" s="10">
        <f t="shared" si="387"/>
        <v>17.20418640980624</v>
      </c>
      <c r="O840" s="10">
        <f t="shared" si="388"/>
        <v>-0.14810000000000001</v>
      </c>
      <c r="P840" s="10">
        <f t="shared" si="409"/>
        <v>13.16101284439179</v>
      </c>
      <c r="Q840" s="42">
        <f t="shared" si="410"/>
        <v>1.1992017610011714</v>
      </c>
      <c r="R840" s="4">
        <f t="shared" si="411"/>
        <v>16282.65193419563</v>
      </c>
      <c r="S840">
        <f t="shared" si="392"/>
        <v>1.6282651934195631E-5</v>
      </c>
      <c r="T840" s="41">
        <f t="shared" si="393"/>
        <v>7.5641071442259465E-4</v>
      </c>
      <c r="U840" s="42">
        <f t="shared" si="412"/>
        <v>2.9065347835135907E-2</v>
      </c>
      <c r="V840" s="42">
        <f t="shared" si="413"/>
        <v>0.92964503325461001</v>
      </c>
      <c r="W840" s="42">
        <f t="shared" si="414"/>
        <v>0.92417697910132712</v>
      </c>
      <c r="X840" s="42">
        <f t="shared" si="415"/>
        <v>5.4680541532828864E-3</v>
      </c>
      <c r="Y840" s="42">
        <f t="shared" si="389"/>
        <v>1.4718836629874004E-2</v>
      </c>
      <c r="Z840" s="10">
        <f t="shared" si="416"/>
        <v>19.458789185858656</v>
      </c>
      <c r="AA840">
        <f t="shared" si="394"/>
        <v>6100832.2315360969</v>
      </c>
      <c r="AB840" s="10">
        <f t="shared" si="395"/>
        <v>6.1008322315360966</v>
      </c>
      <c r="AC840" s="10">
        <f t="shared" si="396"/>
        <v>5.9998322315360966</v>
      </c>
      <c r="AD840" s="3">
        <f t="shared" si="397"/>
        <v>870.17146215171817</v>
      </c>
      <c r="AI840" s="94">
        <f t="shared" si="398"/>
        <v>0.92417697910132712</v>
      </c>
    </row>
    <row r="841" spans="2:35">
      <c r="B841" s="39">
        <f t="shared" si="399"/>
        <v>813</v>
      </c>
      <c r="C841" s="42">
        <f t="shared" si="400"/>
        <v>15.304676258991398</v>
      </c>
      <c r="D841" s="10">
        <f t="shared" si="401"/>
        <v>0.39532374100862455</v>
      </c>
      <c r="E841" s="40">
        <f t="shared" si="402"/>
        <v>45.609352517982749</v>
      </c>
      <c r="F841" s="40">
        <f t="shared" si="403"/>
        <v>46.4</v>
      </c>
      <c r="G841" s="3">
        <f t="shared" si="404"/>
        <v>271.95323741008048</v>
      </c>
      <c r="H841" s="3">
        <f t="shared" si="405"/>
        <v>134.69012151470801</v>
      </c>
      <c r="I841">
        <f t="shared" si="390"/>
        <v>1.3469012151470802E-4</v>
      </c>
      <c r="J841" s="4">
        <f t="shared" si="406"/>
        <v>1641.0918477592854</v>
      </c>
      <c r="K841" s="40">
        <f t="shared" si="407"/>
        <v>12.184203483550053</v>
      </c>
      <c r="L841" s="40">
        <f t="shared" si="391"/>
        <v>0</v>
      </c>
      <c r="M841" s="10">
        <f t="shared" si="408"/>
        <v>6.1008322315360966</v>
      </c>
      <c r="N841" s="10">
        <f t="shared" si="387"/>
        <v>17.20418640980624</v>
      </c>
      <c r="O841" s="10">
        <f t="shared" si="388"/>
        <v>-0.14810000000000001</v>
      </c>
      <c r="P841" s="10">
        <f t="shared" si="409"/>
        <v>13.161882713476981</v>
      </c>
      <c r="Q841" s="42">
        <f t="shared" si="410"/>
        <v>1.2006320229521219</v>
      </c>
      <c r="R841" s="4">
        <f t="shared" si="411"/>
        <v>15538.138248686764</v>
      </c>
      <c r="S841">
        <f t="shared" si="392"/>
        <v>1.5538138248686763E-5</v>
      </c>
      <c r="T841" s="41">
        <f t="shared" si="393"/>
        <v>7.571552281081035E-4</v>
      </c>
      <c r="U841" s="42">
        <f t="shared" si="412"/>
        <v>2.773635368081831E-2</v>
      </c>
      <c r="V841" s="42">
        <f t="shared" si="413"/>
        <v>0.92919632899020288</v>
      </c>
      <c r="W841" s="42">
        <f t="shared" si="414"/>
        <v>0.92375770297814919</v>
      </c>
      <c r="X841" s="42">
        <f t="shared" si="415"/>
        <v>5.4386260120536933E-3</v>
      </c>
      <c r="Y841" s="42">
        <f t="shared" si="389"/>
        <v>1.4726615289724495E-2</v>
      </c>
      <c r="Z841" s="10">
        <f t="shared" si="416"/>
        <v>19.449928816474987</v>
      </c>
      <c r="AA841">
        <f t="shared" si="394"/>
        <v>6098100.2665970819</v>
      </c>
      <c r="AB841" s="10">
        <f t="shared" si="395"/>
        <v>6.0981002665970818</v>
      </c>
      <c r="AC841" s="10">
        <f t="shared" si="396"/>
        <v>5.9971002665970818</v>
      </c>
      <c r="AD841" s="3">
        <f t="shared" si="397"/>
        <v>869.77523808514604</v>
      </c>
      <c r="AI841" s="94">
        <f t="shared" si="398"/>
        <v>0.92375770297814919</v>
      </c>
    </row>
    <row r="842" spans="2:35">
      <c r="B842" s="39">
        <f t="shared" si="399"/>
        <v>814</v>
      </c>
      <c r="C842" s="42">
        <f t="shared" si="400"/>
        <v>15.323501199039358</v>
      </c>
      <c r="D842" s="10">
        <f t="shared" si="401"/>
        <v>0.37649880096066468</v>
      </c>
      <c r="E842" s="40">
        <f t="shared" si="402"/>
        <v>45.647002398078669</v>
      </c>
      <c r="F842" s="40">
        <f t="shared" si="403"/>
        <v>46.4</v>
      </c>
      <c r="G842" s="3">
        <f t="shared" si="404"/>
        <v>271.76498800960087</v>
      </c>
      <c r="H842" s="3">
        <f t="shared" si="405"/>
        <v>134.69012151470801</v>
      </c>
      <c r="I842">
        <f t="shared" si="390"/>
        <v>1.3469012151470802E-4</v>
      </c>
      <c r="J842" s="4">
        <f t="shared" si="406"/>
        <v>1643.7903115595868</v>
      </c>
      <c r="K842" s="40">
        <f t="shared" si="407"/>
        <v>12.204238091656089</v>
      </c>
      <c r="L842" s="40">
        <f t="shared" si="391"/>
        <v>0</v>
      </c>
      <c r="M842" s="10">
        <f t="shared" si="408"/>
        <v>6.0981002665970818</v>
      </c>
      <c r="N842" s="10">
        <f t="shared" si="387"/>
        <v>17.20418640980624</v>
      </c>
      <c r="O842" s="10">
        <f t="shared" si="388"/>
        <v>-0.14810000000000001</v>
      </c>
      <c r="P842" s="10">
        <f t="shared" si="409"/>
        <v>13.162755827122334</v>
      </c>
      <c r="Q842" s="42">
        <f t="shared" si="410"/>
        <v>1.2020621900307491</v>
      </c>
      <c r="R842" s="4">
        <f t="shared" si="411"/>
        <v>14794.034574537707</v>
      </c>
      <c r="S842">
        <f t="shared" si="392"/>
        <v>1.4794034574537707E-5</v>
      </c>
      <c r="T842" s="41">
        <f t="shared" si="393"/>
        <v>7.5789933178225253E-4</v>
      </c>
      <c r="U842" s="42">
        <f t="shared" si="412"/>
        <v>2.6408091417278533E-2</v>
      </c>
      <c r="V842" s="42">
        <f t="shared" si="413"/>
        <v>0.92874621671110036</v>
      </c>
      <c r="W842" s="42">
        <f t="shared" si="414"/>
        <v>0.92333707894079442</v>
      </c>
      <c r="X842" s="42">
        <f t="shared" si="415"/>
        <v>5.4091377703059385E-3</v>
      </c>
      <c r="Y842" s="42">
        <f t="shared" si="389"/>
        <v>1.4734351260487345E-2</v>
      </c>
      <c r="Z842" s="10">
        <f t="shared" si="416"/>
        <v>19.441040046622685</v>
      </c>
      <c r="AA842">
        <f t="shared" si="394"/>
        <v>6095359.544790131</v>
      </c>
      <c r="AB842" s="10">
        <f t="shared" si="395"/>
        <v>6.0953595447901314</v>
      </c>
      <c r="AC842" s="10">
        <f t="shared" si="396"/>
        <v>5.9943595447901314</v>
      </c>
      <c r="AD842" s="3">
        <f t="shared" si="397"/>
        <v>869.37774398696604</v>
      </c>
      <c r="AI842" s="94">
        <f t="shared" si="398"/>
        <v>0.92333707894079442</v>
      </c>
    </row>
    <row r="843" spans="2:35">
      <c r="B843" s="39">
        <f t="shared" si="399"/>
        <v>815</v>
      </c>
      <c r="C843" s="42">
        <f t="shared" si="400"/>
        <v>15.342326139087318</v>
      </c>
      <c r="D843" s="10">
        <f t="shared" si="401"/>
        <v>0.35767386091270481</v>
      </c>
      <c r="E843" s="40">
        <f t="shared" si="402"/>
        <v>45.684652278174589</v>
      </c>
      <c r="F843" s="40">
        <f t="shared" si="403"/>
        <v>46.4</v>
      </c>
      <c r="G843" s="3">
        <f t="shared" si="404"/>
        <v>271.57673860912126</v>
      </c>
      <c r="H843" s="3">
        <f t="shared" si="405"/>
        <v>134.69012151470801</v>
      </c>
      <c r="I843">
        <f t="shared" si="390"/>
        <v>1.3469012151470802E-4</v>
      </c>
      <c r="J843" s="4">
        <f t="shared" si="406"/>
        <v>1646.4910019848423</v>
      </c>
      <c r="K843" s="40">
        <f t="shared" si="407"/>
        <v>12.224289231226564</v>
      </c>
      <c r="L843" s="40">
        <f t="shared" si="391"/>
        <v>0</v>
      </c>
      <c r="M843" s="10">
        <f t="shared" si="408"/>
        <v>6.0953595447901314</v>
      </c>
      <c r="N843" s="10">
        <f t="shared" si="387"/>
        <v>17.20418640980624</v>
      </c>
      <c r="O843" s="10">
        <f t="shared" si="388"/>
        <v>-0.14810000000000001</v>
      </c>
      <c r="P843" s="10">
        <f t="shared" si="409"/>
        <v>13.16363219075671</v>
      </c>
      <c r="Q843" s="42">
        <f t="shared" si="410"/>
        <v>1.2034922618965658</v>
      </c>
      <c r="R843" s="4">
        <f t="shared" si="411"/>
        <v>14050.3421692308</v>
      </c>
      <c r="S843">
        <f t="shared" si="392"/>
        <v>1.4050342169230799E-5</v>
      </c>
      <c r="T843" s="41">
        <f t="shared" si="393"/>
        <v>7.5864302418755943E-4</v>
      </c>
      <c r="U843" s="42">
        <f t="shared" si="412"/>
        <v>2.508056328918544E-2</v>
      </c>
      <c r="V843" s="42">
        <f t="shared" si="413"/>
        <v>0.92829469610954107</v>
      </c>
      <c r="W843" s="42">
        <f t="shared" si="414"/>
        <v>0.92291510666170551</v>
      </c>
      <c r="X843" s="42">
        <f t="shared" si="415"/>
        <v>5.3795894478355644E-3</v>
      </c>
      <c r="Y843" s="42">
        <f t="shared" si="389"/>
        <v>1.474204446000634E-2</v>
      </c>
      <c r="Z843" s="10">
        <f t="shared" si="416"/>
        <v>19.432122869374282</v>
      </c>
      <c r="AA843">
        <f t="shared" si="394"/>
        <v>6092610.0639792606</v>
      </c>
      <c r="AB843" s="10">
        <f t="shared" si="395"/>
        <v>6.0926100639792606</v>
      </c>
      <c r="AC843" s="10">
        <f t="shared" si="396"/>
        <v>5.9916100639792607</v>
      </c>
      <c r="AD843" s="3">
        <f t="shared" si="397"/>
        <v>868.97897954739096</v>
      </c>
      <c r="AI843" s="94">
        <f t="shared" si="398"/>
        <v>0.92291510666170551</v>
      </c>
    </row>
    <row r="844" spans="2:35">
      <c r="B844" s="39">
        <f t="shared" si="399"/>
        <v>816</v>
      </c>
      <c r="C844" s="42">
        <f t="shared" si="400"/>
        <v>15.361151079135277</v>
      </c>
      <c r="D844" s="10">
        <f t="shared" si="401"/>
        <v>0.33884892086474494</v>
      </c>
      <c r="E844" s="40">
        <f t="shared" si="402"/>
        <v>45.722302158270509</v>
      </c>
      <c r="F844" s="40">
        <f t="shared" si="403"/>
        <v>46.4</v>
      </c>
      <c r="G844" s="3">
        <f t="shared" si="404"/>
        <v>271.38848920864166</v>
      </c>
      <c r="H844" s="3">
        <f t="shared" si="405"/>
        <v>134.69012151470801</v>
      </c>
      <c r="I844">
        <f t="shared" si="390"/>
        <v>1.3469012151470802E-4</v>
      </c>
      <c r="J844" s="4">
        <f t="shared" si="406"/>
        <v>1649.1939190350517</v>
      </c>
      <c r="K844" s="40">
        <f t="shared" si="407"/>
        <v>12.244356902261474</v>
      </c>
      <c r="L844" s="40">
        <f t="shared" si="391"/>
        <v>0</v>
      </c>
      <c r="M844" s="10">
        <f t="shared" si="408"/>
        <v>6.0926100639792606</v>
      </c>
      <c r="N844" s="10">
        <f t="shared" si="387"/>
        <v>17.20418640980624</v>
      </c>
      <c r="O844" s="10">
        <f t="shared" si="388"/>
        <v>-0.14810000000000001</v>
      </c>
      <c r="P844" s="10">
        <f t="shared" si="409"/>
        <v>13.164511809835897</v>
      </c>
      <c r="Q844" s="42">
        <f t="shared" si="410"/>
        <v>1.2049222382086304</v>
      </c>
      <c r="R844" s="4">
        <f t="shared" si="411"/>
        <v>13307.062290248479</v>
      </c>
      <c r="S844">
        <f t="shared" si="392"/>
        <v>1.330706229024848E-5</v>
      </c>
      <c r="T844" s="41">
        <f t="shared" si="393"/>
        <v>7.5938630406654183E-4</v>
      </c>
      <c r="U844" s="42">
        <f t="shared" si="412"/>
        <v>2.3753771541208047E-2</v>
      </c>
      <c r="V844" s="42">
        <f t="shared" si="413"/>
        <v>0.92784176687634978</v>
      </c>
      <c r="W844" s="42">
        <f t="shared" si="414"/>
        <v>0.92249178581201874</v>
      </c>
      <c r="X844" s="42">
        <f t="shared" si="415"/>
        <v>5.3499810643310441E-3</v>
      </c>
      <c r="Y844" s="42">
        <f t="shared" si="389"/>
        <v>1.4749694806198328E-2</v>
      </c>
      <c r="Z844" s="10">
        <f t="shared" si="416"/>
        <v>19.423177277774389</v>
      </c>
      <c r="AA844">
        <f t="shared" si="394"/>
        <v>6089851.8220198788</v>
      </c>
      <c r="AB844" s="10">
        <f t="shared" si="395"/>
        <v>6.0898518220198792</v>
      </c>
      <c r="AC844" s="10">
        <f t="shared" si="396"/>
        <v>5.9888518220198792</v>
      </c>
      <c r="AD844" s="3">
        <f t="shared" si="397"/>
        <v>868.57894445538489</v>
      </c>
      <c r="AI844" s="94">
        <f t="shared" si="398"/>
        <v>0.92249178581201874</v>
      </c>
    </row>
    <row r="845" spans="2:35">
      <c r="B845" s="39">
        <f t="shared" si="399"/>
        <v>817</v>
      </c>
      <c r="C845" s="42">
        <f t="shared" si="400"/>
        <v>15.379976019183237</v>
      </c>
      <c r="D845" s="10">
        <f t="shared" si="401"/>
        <v>0.32002398081678507</v>
      </c>
      <c r="E845" s="40">
        <f t="shared" si="402"/>
        <v>45.759952038366428</v>
      </c>
      <c r="F845" s="40">
        <f t="shared" si="403"/>
        <v>46.4</v>
      </c>
      <c r="G845" s="3">
        <f t="shared" si="404"/>
        <v>271.20023980816205</v>
      </c>
      <c r="H845" s="3">
        <f t="shared" si="405"/>
        <v>134.69012151470801</v>
      </c>
      <c r="I845">
        <f t="shared" si="390"/>
        <v>1.3469012151470802E-4</v>
      </c>
      <c r="J845" s="4">
        <f t="shared" si="406"/>
        <v>1651.8990627102148</v>
      </c>
      <c r="K845" s="40">
        <f t="shared" si="407"/>
        <v>12.264441104760822</v>
      </c>
      <c r="L845" s="40">
        <f t="shared" si="391"/>
        <v>0</v>
      </c>
      <c r="M845" s="10">
        <f t="shared" si="408"/>
        <v>6.0898518220198792</v>
      </c>
      <c r="N845" s="10">
        <f t="shared" si="387"/>
        <v>17.20418640980624</v>
      </c>
      <c r="O845" s="10">
        <f t="shared" si="388"/>
        <v>-0.14810000000000001</v>
      </c>
      <c r="P845" s="10">
        <f t="shared" si="409"/>
        <v>13.165394689842746</v>
      </c>
      <c r="Q845" s="42">
        <f t="shared" si="410"/>
        <v>1.2063521186255453</v>
      </c>
      <c r="R845" s="4">
        <f t="shared" si="411"/>
        <v>12564.19619507328</v>
      </c>
      <c r="S845">
        <f t="shared" si="392"/>
        <v>1.256419619507328E-5</v>
      </c>
      <c r="T845" s="41">
        <f t="shared" si="393"/>
        <v>7.6012917016171698E-4</v>
      </c>
      <c r="U845" s="42">
        <f t="shared" si="412"/>
        <v>2.2427718418015559E-2</v>
      </c>
      <c r="V845" s="42">
        <f t="shared" si="413"/>
        <v>0.92738742870095081</v>
      </c>
      <c r="W845" s="42">
        <f t="shared" si="414"/>
        <v>0.92206711606154412</v>
      </c>
      <c r="X845" s="42">
        <f t="shared" si="415"/>
        <v>5.320312639406688E-3</v>
      </c>
      <c r="Y845" s="42">
        <f t="shared" si="389"/>
        <v>1.475730221705328E-2</v>
      </c>
      <c r="Z845" s="10">
        <f t="shared" si="416"/>
        <v>19.414203264839415</v>
      </c>
      <c r="AA845">
        <f t="shared" si="394"/>
        <v>6087084.8167586988</v>
      </c>
      <c r="AB845" s="10">
        <f t="shared" si="395"/>
        <v>6.0870848167586988</v>
      </c>
      <c r="AC845" s="10">
        <f t="shared" si="396"/>
        <v>5.9860848167586989</v>
      </c>
      <c r="AD845" s="3">
        <f t="shared" si="397"/>
        <v>868.17763839865097</v>
      </c>
      <c r="AI845" s="94">
        <f t="shared" si="398"/>
        <v>0.92206711606154412</v>
      </c>
    </row>
    <row r="846" spans="2:35">
      <c r="B846" s="39">
        <f t="shared" si="399"/>
        <v>818</v>
      </c>
      <c r="C846" s="42">
        <f t="shared" si="400"/>
        <v>15.398800959231197</v>
      </c>
      <c r="D846" s="10">
        <f t="shared" si="401"/>
        <v>0.3011990407688252</v>
      </c>
      <c r="E846" s="40">
        <f t="shared" si="402"/>
        <v>45.797601918462348</v>
      </c>
      <c r="F846" s="40">
        <f t="shared" si="403"/>
        <v>46.4</v>
      </c>
      <c r="G846" s="3">
        <f t="shared" si="404"/>
        <v>271.01199040768245</v>
      </c>
      <c r="H846" s="3">
        <f t="shared" si="405"/>
        <v>134.69012151470801</v>
      </c>
      <c r="I846">
        <f t="shared" si="390"/>
        <v>1.3469012151470802E-4</v>
      </c>
      <c r="J846" s="4">
        <f t="shared" si="406"/>
        <v>1654.6064330103316</v>
      </c>
      <c r="K846" s="40">
        <f t="shared" si="407"/>
        <v>12.284541838724605</v>
      </c>
      <c r="L846" s="40">
        <f t="shared" si="391"/>
        <v>0</v>
      </c>
      <c r="M846" s="10">
        <f t="shared" si="408"/>
        <v>6.0870848167586988</v>
      </c>
      <c r="N846" s="10">
        <f t="shared" si="387"/>
        <v>17.20418640980624</v>
      </c>
      <c r="O846" s="10">
        <f t="shared" si="388"/>
        <v>-0.14810000000000001</v>
      </c>
      <c r="P846" s="10">
        <f t="shared" si="409"/>
        <v>13.166280836287314</v>
      </c>
      <c r="Q846" s="42">
        <f t="shared" si="410"/>
        <v>1.2077819028054542</v>
      </c>
      <c r="R846" s="4">
        <f t="shared" si="411"/>
        <v>11821.745141187545</v>
      </c>
      <c r="S846">
        <f t="shared" si="392"/>
        <v>1.1821745141187545E-5</v>
      </c>
      <c r="T846" s="41">
        <f t="shared" si="393"/>
        <v>7.6087162121560271E-4</v>
      </c>
      <c r="U846" s="42">
        <f t="shared" si="412"/>
        <v>2.1102406164276829E-2</v>
      </c>
      <c r="V846" s="42">
        <f t="shared" si="413"/>
        <v>0.92693168127175929</v>
      </c>
      <c r="W846" s="42">
        <f t="shared" si="414"/>
        <v>0.92164109707875308</v>
      </c>
      <c r="X846" s="42">
        <f t="shared" si="415"/>
        <v>5.2905841930062092E-3</v>
      </c>
      <c r="Y846" s="42">
        <f t="shared" si="389"/>
        <v>1.4764866610634916E-2</v>
      </c>
      <c r="Z846" s="10">
        <f t="shared" si="416"/>
        <v>19.405200823557987</v>
      </c>
      <c r="AA846">
        <f t="shared" si="394"/>
        <v>6084309.0460338639</v>
      </c>
      <c r="AB846" s="10">
        <f t="shared" si="395"/>
        <v>6.084309046033864</v>
      </c>
      <c r="AC846" s="10">
        <f t="shared" si="396"/>
        <v>5.983309046033864</v>
      </c>
      <c r="AD846" s="3">
        <f t="shared" si="397"/>
        <v>867.77506106364956</v>
      </c>
      <c r="AI846" s="94">
        <f t="shared" si="398"/>
        <v>0.92164109707875308</v>
      </c>
    </row>
    <row r="847" spans="2:35">
      <c r="B847" s="39">
        <f t="shared" si="399"/>
        <v>819</v>
      </c>
      <c r="C847" s="42">
        <f t="shared" si="400"/>
        <v>15.417625899279157</v>
      </c>
      <c r="D847" s="10">
        <f t="shared" si="401"/>
        <v>0.28237410072086533</v>
      </c>
      <c r="E847" s="40">
        <f t="shared" si="402"/>
        <v>45.835251798558268</v>
      </c>
      <c r="F847" s="40">
        <f t="shared" si="403"/>
        <v>46.4</v>
      </c>
      <c r="G847" s="3">
        <f t="shared" si="404"/>
        <v>270.82374100720284</v>
      </c>
      <c r="H847" s="3">
        <f t="shared" si="405"/>
        <v>134.69012151470801</v>
      </c>
      <c r="I847">
        <f t="shared" si="390"/>
        <v>1.3469012151470802E-4</v>
      </c>
      <c r="J847" s="4">
        <f t="shared" si="406"/>
        <v>1657.3160299354022</v>
      </c>
      <c r="K847" s="40">
        <f t="shared" si="407"/>
        <v>12.304659104152824</v>
      </c>
      <c r="L847" s="40">
        <f t="shared" si="391"/>
        <v>0</v>
      </c>
      <c r="M847" s="10">
        <f t="shared" si="408"/>
        <v>6.084309046033864</v>
      </c>
      <c r="N847" s="10">
        <f t="shared" si="387"/>
        <v>17.20418640980624</v>
      </c>
      <c r="O847" s="10">
        <f t="shared" si="388"/>
        <v>-0.14810000000000001</v>
      </c>
      <c r="P847" s="10">
        <f t="shared" si="409"/>
        <v>13.167170254706926</v>
      </c>
      <c r="Q847" s="42">
        <f t="shared" si="410"/>
        <v>1.2092115904060403</v>
      </c>
      <c r="R847" s="4">
        <f t="shared" si="411"/>
        <v>11079.710386073806</v>
      </c>
      <c r="S847">
        <f t="shared" si="392"/>
        <v>1.1079710386073806E-5</v>
      </c>
      <c r="T847" s="41">
        <f t="shared" si="393"/>
        <v>7.616136559707164E-4</v>
      </c>
      <c r="U847" s="42">
        <f t="shared" si="412"/>
        <v>1.9777837024661047E-2</v>
      </c>
      <c r="V847" s="42">
        <f t="shared" si="413"/>
        <v>0.92647452427560373</v>
      </c>
      <c r="W847" s="42">
        <f t="shared" si="414"/>
        <v>0.92121372853079764</v>
      </c>
      <c r="X847" s="42">
        <f t="shared" si="415"/>
        <v>5.2607957448060905E-3</v>
      </c>
      <c r="Y847" s="42">
        <f t="shared" si="389"/>
        <v>1.4772387905080481E-2</v>
      </c>
      <c r="Z847" s="10">
        <f t="shared" si="416"/>
        <v>19.396169946890332</v>
      </c>
      <c r="AA847">
        <f t="shared" si="394"/>
        <v>6081524.5076747658</v>
      </c>
      <c r="AB847" s="10">
        <f t="shared" si="395"/>
        <v>6.0815245076747662</v>
      </c>
      <c r="AC847" s="10">
        <f t="shared" si="396"/>
        <v>5.9805245076747662</v>
      </c>
      <c r="AD847" s="3">
        <f t="shared" si="397"/>
        <v>867.37121213557157</v>
      </c>
      <c r="AI847" s="94">
        <f t="shared" si="398"/>
        <v>0.92121372853079764</v>
      </c>
    </row>
    <row r="848" spans="2:35">
      <c r="B848" s="39">
        <f t="shared" si="399"/>
        <v>820</v>
      </c>
      <c r="C848" s="42">
        <f t="shared" si="400"/>
        <v>15.436450839327117</v>
      </c>
      <c r="D848" s="10">
        <f t="shared" si="401"/>
        <v>0.26354916067290546</v>
      </c>
      <c r="E848" s="40">
        <f t="shared" si="402"/>
        <v>45.872901678654188</v>
      </c>
      <c r="F848" s="40">
        <f t="shared" si="403"/>
        <v>46.4</v>
      </c>
      <c r="G848" s="3">
        <f t="shared" si="404"/>
        <v>270.63549160672324</v>
      </c>
      <c r="H848" s="3">
        <f t="shared" si="405"/>
        <v>134.69012151470801</v>
      </c>
      <c r="I848">
        <f t="shared" si="390"/>
        <v>1.3469012151470802E-4</v>
      </c>
      <c r="J848" s="4">
        <f t="shared" si="406"/>
        <v>1660.0278534854265</v>
      </c>
      <c r="K848" s="40">
        <f t="shared" si="407"/>
        <v>12.32479290104548</v>
      </c>
      <c r="L848" s="40">
        <f t="shared" si="391"/>
        <v>0</v>
      </c>
      <c r="M848" s="10">
        <f t="shared" si="408"/>
        <v>6.0815245076747662</v>
      </c>
      <c r="N848" s="10">
        <f t="shared" si="387"/>
        <v>17.20418640980624</v>
      </c>
      <c r="O848" s="10">
        <f t="shared" si="388"/>
        <v>-0.14810000000000001</v>
      </c>
      <c r="P848" s="10">
        <f t="shared" si="409"/>
        <v>13.168062950666357</v>
      </c>
      <c r="Q848" s="42">
        <f t="shared" si="410"/>
        <v>1.2106411810845241</v>
      </c>
      <c r="R848" s="4">
        <f t="shared" si="411"/>
        <v>10338.093187214408</v>
      </c>
      <c r="S848">
        <f t="shared" si="392"/>
        <v>1.0338093187214408E-5</v>
      </c>
      <c r="T848" s="41">
        <f t="shared" si="393"/>
        <v>7.6235527316957587E-4</v>
      </c>
      <c r="U848" s="42">
        <f t="shared" si="412"/>
        <v>1.8454013243837077E-2</v>
      </c>
      <c r="V848" s="42">
        <f t="shared" si="413"/>
        <v>0.92601595739837239</v>
      </c>
      <c r="W848" s="42">
        <f t="shared" si="414"/>
        <v>0.92078501008348257</v>
      </c>
      <c r="X848" s="42">
        <f t="shared" si="415"/>
        <v>5.2309473148898222E-3</v>
      </c>
      <c r="Y848" s="42">
        <f t="shared" si="389"/>
        <v>1.4779866018601488E-2</v>
      </c>
      <c r="Z848" s="10">
        <f t="shared" si="416"/>
        <v>19.387110627768823</v>
      </c>
      <c r="AA848">
        <f t="shared" si="394"/>
        <v>6078731.1995022055</v>
      </c>
      <c r="AB848" s="10">
        <f t="shared" si="395"/>
        <v>6.0787311995022053</v>
      </c>
      <c r="AC848" s="10">
        <f t="shared" si="396"/>
        <v>5.9777311995022053</v>
      </c>
      <c r="AD848" s="3">
        <f t="shared" si="397"/>
        <v>866.9660912983619</v>
      </c>
      <c r="AI848" s="94">
        <f t="shared" si="398"/>
        <v>0.92078501008348257</v>
      </c>
    </row>
    <row r="849" spans="2:35">
      <c r="B849" s="39">
        <f t="shared" si="399"/>
        <v>821</v>
      </c>
      <c r="C849" s="42">
        <f t="shared" si="400"/>
        <v>15.455275779375077</v>
      </c>
      <c r="D849" s="10">
        <f t="shared" si="401"/>
        <v>0.24472422062494559</v>
      </c>
      <c r="E849" s="40">
        <f t="shared" si="402"/>
        <v>45.910551558750107</v>
      </c>
      <c r="F849" s="40">
        <f t="shared" si="403"/>
        <v>46.4</v>
      </c>
      <c r="G849" s="3">
        <f t="shared" si="404"/>
        <v>270.44724220624363</v>
      </c>
      <c r="H849" s="3">
        <f t="shared" si="405"/>
        <v>134.69012151470801</v>
      </c>
      <c r="I849">
        <f t="shared" si="390"/>
        <v>1.3469012151470802E-4</v>
      </c>
      <c r="J849" s="4">
        <f t="shared" si="406"/>
        <v>1662.7419036604049</v>
      </c>
      <c r="K849" s="40">
        <f t="shared" si="407"/>
        <v>12.344943229402576</v>
      </c>
      <c r="L849" s="40">
        <f t="shared" si="391"/>
        <v>0</v>
      </c>
      <c r="M849" s="10">
        <f t="shared" si="408"/>
        <v>6.0787311995022053</v>
      </c>
      <c r="N849" s="10">
        <f t="shared" si="387"/>
        <v>17.20418640980624</v>
      </c>
      <c r="O849" s="10">
        <f t="shared" si="388"/>
        <v>-0.14810000000000001</v>
      </c>
      <c r="P849" s="10">
        <f t="shared" si="409"/>
        <v>13.168958929757887</v>
      </c>
      <c r="Q849" s="42">
        <f t="shared" si="410"/>
        <v>1.212070674497661</v>
      </c>
      <c r="R849" s="4">
        <f t="shared" si="411"/>
        <v>9596.8948020917851</v>
      </c>
      <c r="S849">
        <f t="shared" si="392"/>
        <v>9.5968948020917844E-6</v>
      </c>
      <c r="T849" s="41">
        <f t="shared" si="393"/>
        <v>7.630964715546985E-4</v>
      </c>
      <c r="U849" s="42">
        <f t="shared" si="412"/>
        <v>1.713093706647394E-2</v>
      </c>
      <c r="V849" s="42">
        <f t="shared" si="413"/>
        <v>0.92555598032434772</v>
      </c>
      <c r="W849" s="42">
        <f t="shared" si="414"/>
        <v>0.92035494140128982</v>
      </c>
      <c r="X849" s="42">
        <f t="shared" si="415"/>
        <v>5.2010389230578991E-3</v>
      </c>
      <c r="Y849" s="42">
        <f t="shared" si="389"/>
        <v>1.4787300869483468E-2</v>
      </c>
      <c r="Z849" s="10">
        <f t="shared" si="416"/>
        <v>19.378022859097335</v>
      </c>
      <c r="AA849">
        <f t="shared" si="394"/>
        <v>6075929.1193281952</v>
      </c>
      <c r="AB849" s="10">
        <f t="shared" si="395"/>
        <v>6.0759291193281948</v>
      </c>
      <c r="AC849" s="10">
        <f t="shared" si="396"/>
        <v>5.9749291193281948</v>
      </c>
      <c r="AD849" s="3">
        <f t="shared" si="397"/>
        <v>866.55969823469115</v>
      </c>
      <c r="AI849" s="94">
        <f t="shared" si="398"/>
        <v>0.92035494140128982</v>
      </c>
    </row>
    <row r="850" spans="2:35">
      <c r="B850" s="39">
        <f t="shared" si="399"/>
        <v>822</v>
      </c>
      <c r="C850" s="42">
        <f t="shared" si="400"/>
        <v>15.474100719423037</v>
      </c>
      <c r="D850" s="10">
        <f t="shared" si="401"/>
        <v>0.22589928057698572</v>
      </c>
      <c r="E850" s="40">
        <f t="shared" si="402"/>
        <v>45.948201438846027</v>
      </c>
      <c r="F850" s="40">
        <f t="shared" si="403"/>
        <v>46.4</v>
      </c>
      <c r="G850" s="3">
        <f t="shared" si="404"/>
        <v>270.25899280576402</v>
      </c>
      <c r="H850" s="3">
        <f t="shared" si="405"/>
        <v>134.69012151470801</v>
      </c>
      <c r="I850">
        <f t="shared" si="390"/>
        <v>1.3469012151470802E-4</v>
      </c>
      <c r="J850" s="4">
        <f t="shared" si="406"/>
        <v>1665.458180460337</v>
      </c>
      <c r="K850" s="40">
        <f t="shared" si="407"/>
        <v>12.365110089224107</v>
      </c>
      <c r="L850" s="40">
        <f t="shared" si="391"/>
        <v>0</v>
      </c>
      <c r="M850" s="10">
        <f t="shared" si="408"/>
        <v>6.0759291193281948</v>
      </c>
      <c r="N850" s="10">
        <f t="shared" si="387"/>
        <v>17.20418640980624</v>
      </c>
      <c r="O850" s="10">
        <f t="shared" si="388"/>
        <v>-0.14810000000000001</v>
      </c>
      <c r="P850" s="10">
        <f t="shared" si="409"/>
        <v>13.169858197601476</v>
      </c>
      <c r="Q850" s="42">
        <f t="shared" si="410"/>
        <v>1.2135000703017396</v>
      </c>
      <c r="R850" s="4">
        <f t="shared" si="411"/>
        <v>8856.1164881884742</v>
      </c>
      <c r="S850">
        <f t="shared" si="392"/>
        <v>8.8561164881884745E-6</v>
      </c>
      <c r="T850" s="41">
        <f t="shared" si="393"/>
        <v>7.6383724986860179E-4</v>
      </c>
      <c r="U850" s="42">
        <f t="shared" si="412"/>
        <v>1.5808610737240839E-2</v>
      </c>
      <c r="V850" s="42">
        <f t="shared" si="413"/>
        <v>0.92509459273637085</v>
      </c>
      <c r="W850" s="42">
        <f t="shared" si="414"/>
        <v>0.91992352214734807</v>
      </c>
      <c r="X850" s="42">
        <f t="shared" si="415"/>
        <v>5.1710705890227748E-3</v>
      </c>
      <c r="Y850" s="42">
        <f t="shared" si="389"/>
        <v>1.4794692376086011E-2</v>
      </c>
      <c r="Z850" s="10">
        <f t="shared" si="416"/>
        <v>19.368906633750907</v>
      </c>
      <c r="AA850">
        <f t="shared" si="394"/>
        <v>6073118.2649558587</v>
      </c>
      <c r="AB850" s="10">
        <f t="shared" si="395"/>
        <v>6.073118264955859</v>
      </c>
      <c r="AC850" s="10">
        <f t="shared" si="396"/>
        <v>5.9721182649558591</v>
      </c>
      <c r="AD850" s="3">
        <f t="shared" si="397"/>
        <v>866.15203262594036</v>
      </c>
      <c r="AI850" s="94">
        <f t="shared" si="398"/>
        <v>0.91992352214734807</v>
      </c>
    </row>
    <row r="851" spans="2:35">
      <c r="B851" s="39">
        <f t="shared" si="399"/>
        <v>823</v>
      </c>
      <c r="C851" s="42">
        <f t="shared" si="400"/>
        <v>15.492925659470997</v>
      </c>
      <c r="D851" s="10">
        <f t="shared" si="401"/>
        <v>0.20707434052902585</v>
      </c>
      <c r="E851" s="40">
        <f t="shared" si="402"/>
        <v>45.985851318941947</v>
      </c>
      <c r="F851" s="40">
        <f t="shared" si="403"/>
        <v>46.4</v>
      </c>
      <c r="G851" s="3">
        <f t="shared" si="404"/>
        <v>270.07074340528442</v>
      </c>
      <c r="H851" s="3">
        <f t="shared" si="405"/>
        <v>134.69012151470801</v>
      </c>
      <c r="I851">
        <f t="shared" si="390"/>
        <v>1.3469012151470802E-4</v>
      </c>
      <c r="J851" s="4">
        <f t="shared" si="406"/>
        <v>1668.1766838852227</v>
      </c>
      <c r="K851" s="40">
        <f t="shared" si="407"/>
        <v>12.385293480510073</v>
      </c>
      <c r="L851" s="40">
        <f t="shared" si="391"/>
        <v>0</v>
      </c>
      <c r="M851" s="10">
        <f t="shared" si="408"/>
        <v>6.073118264955859</v>
      </c>
      <c r="N851" s="10">
        <f t="shared" si="387"/>
        <v>17.20418640980624</v>
      </c>
      <c r="O851" s="10">
        <f t="shared" si="388"/>
        <v>-0.14810000000000001</v>
      </c>
      <c r="P851" s="10">
        <f t="shared" si="409"/>
        <v>13.170760759844915</v>
      </c>
      <c r="Q851" s="42">
        <f t="shared" si="410"/>
        <v>1.2149293681525786</v>
      </c>
      <c r="R851" s="4">
        <f t="shared" si="411"/>
        <v>8115.7595029868162</v>
      </c>
      <c r="S851">
        <f t="shared" si="392"/>
        <v>8.1157595029868164E-6</v>
      </c>
      <c r="T851" s="41">
        <f t="shared" si="393"/>
        <v>7.6457760685380344E-4</v>
      </c>
      <c r="U851" s="42">
        <f t="shared" si="412"/>
        <v>1.4487036500806617E-2</v>
      </c>
      <c r="V851" s="42">
        <f t="shared" si="413"/>
        <v>0.92463179431666387</v>
      </c>
      <c r="W851" s="42">
        <f t="shared" si="414"/>
        <v>0.9194907519834179</v>
      </c>
      <c r="X851" s="42">
        <f t="shared" si="415"/>
        <v>5.1410423332459709E-3</v>
      </c>
      <c r="Y851" s="42">
        <f t="shared" si="389"/>
        <v>1.4802040456843992E-2</v>
      </c>
      <c r="Z851" s="10">
        <f t="shared" si="416"/>
        <v>19.359761944576967</v>
      </c>
      <c r="AA851">
        <f t="shared" si="394"/>
        <v>6070298.6341798045</v>
      </c>
      <c r="AB851" s="10">
        <f t="shared" si="395"/>
        <v>6.0702986341798049</v>
      </c>
      <c r="AC851" s="10">
        <f t="shared" si="396"/>
        <v>5.9692986341798049</v>
      </c>
      <c r="AD851" s="3">
        <f t="shared" si="397"/>
        <v>865.74309415225594</v>
      </c>
      <c r="AI851" s="94">
        <f t="shared" si="398"/>
        <v>0.9194907519834179</v>
      </c>
    </row>
    <row r="852" spans="2:35">
      <c r="B852" s="39">
        <f t="shared" si="399"/>
        <v>824</v>
      </c>
      <c r="C852" s="42">
        <f t="shared" si="400"/>
        <v>15.511750599518956</v>
      </c>
      <c r="D852" s="10">
        <f t="shared" si="401"/>
        <v>0.18824940048106598</v>
      </c>
      <c r="E852" s="40">
        <f t="shared" si="402"/>
        <v>46.023501199037867</v>
      </c>
      <c r="F852" s="40">
        <f t="shared" si="403"/>
        <v>46.4</v>
      </c>
      <c r="G852" s="3">
        <f t="shared" si="404"/>
        <v>269.88249400480481</v>
      </c>
      <c r="H852" s="3">
        <f t="shared" si="405"/>
        <v>134.69012151470801</v>
      </c>
      <c r="I852">
        <f t="shared" si="390"/>
        <v>1.3469012151470802E-4</v>
      </c>
      <c r="J852" s="4">
        <f t="shared" si="406"/>
        <v>1670.8974139350626</v>
      </c>
      <c r="K852" s="40">
        <f t="shared" si="407"/>
        <v>12.405493403260479</v>
      </c>
      <c r="L852" s="40">
        <f t="shared" si="391"/>
        <v>0</v>
      </c>
      <c r="M852" s="10">
        <f t="shared" si="408"/>
        <v>6.0702986341798049</v>
      </c>
      <c r="N852" s="10">
        <f t="shared" si="387"/>
        <v>17.20418640980624</v>
      </c>
      <c r="O852" s="10">
        <f t="shared" si="388"/>
        <v>-0.14810000000000001</v>
      </c>
      <c r="P852" s="10">
        <f t="shared" si="409"/>
        <v>13.171666622163819</v>
      </c>
      <c r="Q852" s="42">
        <f t="shared" si="410"/>
        <v>1.2163585677055253</v>
      </c>
      <c r="R852" s="4">
        <f t="shared" si="411"/>
        <v>7375.8251039692495</v>
      </c>
      <c r="S852">
        <f t="shared" si="392"/>
        <v>7.3758251039692495E-6</v>
      </c>
      <c r="T852" s="41">
        <f t="shared" si="393"/>
        <v>7.6531754125282105E-4</v>
      </c>
      <c r="U852" s="42">
        <f t="shared" si="412"/>
        <v>1.316621660184031E-2</v>
      </c>
      <c r="V852" s="42">
        <f t="shared" si="413"/>
        <v>0.92416758474562133</v>
      </c>
      <c r="W852" s="42">
        <f t="shared" si="414"/>
        <v>0.91905663056994857</v>
      </c>
      <c r="X852" s="42">
        <f t="shared" si="415"/>
        <v>5.110954175672755E-3</v>
      </c>
      <c r="Y852" s="42">
        <f t="shared" si="389"/>
        <v>1.4809345030266995E-2</v>
      </c>
      <c r="Z852" s="10">
        <f t="shared" si="416"/>
        <v>19.350588784394215</v>
      </c>
      <c r="AA852">
        <f t="shared" si="394"/>
        <v>6067470.2247857861</v>
      </c>
      <c r="AB852" s="10">
        <f t="shared" si="395"/>
        <v>6.0674702247857857</v>
      </c>
      <c r="AC852" s="10">
        <f t="shared" si="396"/>
        <v>5.9664702247857857</v>
      </c>
      <c r="AD852" s="3">
        <f t="shared" si="397"/>
        <v>865.33288249249983</v>
      </c>
      <c r="AI852" s="94">
        <f t="shared" si="398"/>
        <v>0.91905663056994857</v>
      </c>
    </row>
    <row r="853" spans="2:35">
      <c r="B853" s="39">
        <f t="shared" si="399"/>
        <v>825</v>
      </c>
      <c r="C853" s="42">
        <f t="shared" si="400"/>
        <v>15.530575539566916</v>
      </c>
      <c r="D853" s="10">
        <f t="shared" si="401"/>
        <v>0.16942446043310611</v>
      </c>
      <c r="E853" s="40">
        <f t="shared" si="402"/>
        <v>46.061151079133786</v>
      </c>
      <c r="F853" s="40">
        <f t="shared" si="403"/>
        <v>46.4</v>
      </c>
      <c r="G853" s="3">
        <f t="shared" si="404"/>
        <v>269.69424460432521</v>
      </c>
      <c r="H853" s="3">
        <f t="shared" si="405"/>
        <v>134.69012151470801</v>
      </c>
      <c r="I853">
        <f t="shared" si="390"/>
        <v>1.3469012151470802E-4</v>
      </c>
      <c r="J853" s="4">
        <f t="shared" si="406"/>
        <v>1673.6203706098561</v>
      </c>
      <c r="K853" s="40">
        <f t="shared" si="407"/>
        <v>12.42570985747532</v>
      </c>
      <c r="L853" s="40">
        <f t="shared" si="391"/>
        <v>0</v>
      </c>
      <c r="M853" s="10">
        <f t="shared" si="408"/>
        <v>6.0674702247857857</v>
      </c>
      <c r="N853" s="10">
        <f t="shared" si="387"/>
        <v>17.20418640980624</v>
      </c>
      <c r="O853" s="10">
        <f t="shared" si="388"/>
        <v>-0.14810000000000001</v>
      </c>
      <c r="P853" s="10">
        <f t="shared" si="409"/>
        <v>13.172575790261849</v>
      </c>
      <c r="Q853" s="42">
        <f t="shared" si="410"/>
        <v>1.2177876686154534</v>
      </c>
      <c r="R853" s="4">
        <f t="shared" si="411"/>
        <v>6636.3145486183075</v>
      </c>
      <c r="S853">
        <f t="shared" si="392"/>
        <v>6.6363145486183079E-6</v>
      </c>
      <c r="T853" s="41">
        <f t="shared" si="393"/>
        <v>7.660570518081719E-4</v>
      </c>
      <c r="U853" s="42">
        <f t="shared" si="412"/>
        <v>1.184615328501111E-2</v>
      </c>
      <c r="V853" s="42">
        <f t="shared" si="413"/>
        <v>0.92370196370221314</v>
      </c>
      <c r="W853" s="42">
        <f t="shared" si="414"/>
        <v>0.91862115756602558</v>
      </c>
      <c r="X853" s="42">
        <f t="shared" si="415"/>
        <v>5.0808061361875545E-3</v>
      </c>
      <c r="Y853" s="42">
        <f t="shared" si="389"/>
        <v>1.481660601493939E-2</v>
      </c>
      <c r="Z853" s="10">
        <f t="shared" si="416"/>
        <v>19.341387145992375</v>
      </c>
      <c r="AA853">
        <f t="shared" si="394"/>
        <v>6064633.0345506184</v>
      </c>
      <c r="AB853" s="10">
        <f t="shared" si="395"/>
        <v>6.0646330345506181</v>
      </c>
      <c r="AC853" s="10">
        <f t="shared" si="396"/>
        <v>5.9636330345506181</v>
      </c>
      <c r="AD853" s="3">
        <f t="shared" si="397"/>
        <v>864.92139732423766</v>
      </c>
      <c r="AI853" s="94">
        <f t="shared" si="398"/>
        <v>0.91862115756602558</v>
      </c>
    </row>
    <row r="854" spans="2:35">
      <c r="B854" s="39">
        <f t="shared" si="399"/>
        <v>826</v>
      </c>
      <c r="C854" s="42">
        <f t="shared" si="400"/>
        <v>15.549400479614876</v>
      </c>
      <c r="D854" s="10">
        <f t="shared" si="401"/>
        <v>0.15059952038514623</v>
      </c>
      <c r="E854" s="40">
        <f t="shared" si="402"/>
        <v>46.098800959229706</v>
      </c>
      <c r="F854" s="40">
        <f t="shared" si="403"/>
        <v>46.4</v>
      </c>
      <c r="G854" s="3">
        <f t="shared" si="404"/>
        <v>269.5059952038456</v>
      </c>
      <c r="H854" s="3">
        <f t="shared" si="405"/>
        <v>134.69012151470801</v>
      </c>
      <c r="I854">
        <f t="shared" si="390"/>
        <v>1.3469012151470802E-4</v>
      </c>
      <c r="J854" s="4">
        <f t="shared" si="406"/>
        <v>1676.3455539096035</v>
      </c>
      <c r="K854" s="40">
        <f t="shared" si="407"/>
        <v>12.445942843154599</v>
      </c>
      <c r="L854" s="40">
        <f t="shared" si="391"/>
        <v>0</v>
      </c>
      <c r="M854" s="10">
        <f t="shared" si="408"/>
        <v>6.0646330345506181</v>
      </c>
      <c r="N854" s="10">
        <f t="shared" si="387"/>
        <v>17.20418640980624</v>
      </c>
      <c r="O854" s="10">
        <f t="shared" si="388"/>
        <v>-0.14810000000000001</v>
      </c>
      <c r="P854" s="10">
        <f t="shared" si="409"/>
        <v>13.173488269870861</v>
      </c>
      <c r="Q854" s="42">
        <f t="shared" si="410"/>
        <v>1.2192166705367604</v>
      </c>
      <c r="R854" s="4">
        <f t="shared" si="411"/>
        <v>5897.2290944163333</v>
      </c>
      <c r="S854">
        <f t="shared" si="392"/>
        <v>5.8972290944163336E-6</v>
      </c>
      <c r="T854" s="41">
        <f t="shared" si="393"/>
        <v>7.6679613726237392E-4</v>
      </c>
      <c r="U854" s="42">
        <f t="shared" si="412"/>
        <v>1.0526848794987876E-2</v>
      </c>
      <c r="V854" s="42">
        <f t="shared" si="413"/>
        <v>0.92323493086457942</v>
      </c>
      <c r="W854" s="42">
        <f t="shared" si="414"/>
        <v>0.91818433262935906</v>
      </c>
      <c r="X854" s="42">
        <f t="shared" si="415"/>
        <v>5.0505982352203604E-3</v>
      </c>
      <c r="Y854" s="42">
        <f t="shared" si="389"/>
        <v>1.482382332952127E-2</v>
      </c>
      <c r="Z854" s="10">
        <f t="shared" si="416"/>
        <v>19.332157022133011</v>
      </c>
      <c r="AA854">
        <f t="shared" si="394"/>
        <v>6061787.061242437</v>
      </c>
      <c r="AB854" s="10">
        <f t="shared" si="395"/>
        <v>6.0617870612424367</v>
      </c>
      <c r="AC854" s="10">
        <f t="shared" si="396"/>
        <v>5.9607870612424367</v>
      </c>
      <c r="AD854" s="3">
        <f t="shared" si="397"/>
        <v>864.50863832377627</v>
      </c>
      <c r="AI854" s="94">
        <f t="shared" si="398"/>
        <v>0.91818433262935906</v>
      </c>
    </row>
    <row r="855" spans="2:35">
      <c r="B855" s="39">
        <f t="shared" si="399"/>
        <v>827</v>
      </c>
      <c r="C855" s="42">
        <f t="shared" si="400"/>
        <v>15.568225419662836</v>
      </c>
      <c r="D855" s="10">
        <f t="shared" si="401"/>
        <v>0.13177458033718636</v>
      </c>
      <c r="E855" s="40">
        <f t="shared" si="402"/>
        <v>46.136450839325626</v>
      </c>
      <c r="F855" s="40">
        <f t="shared" si="403"/>
        <v>46.4</v>
      </c>
      <c r="G855" s="3">
        <f t="shared" si="404"/>
        <v>269.31774580336599</v>
      </c>
      <c r="H855" s="3">
        <f t="shared" si="405"/>
        <v>134.69012151470801</v>
      </c>
      <c r="I855">
        <f t="shared" si="390"/>
        <v>1.3469012151470802E-4</v>
      </c>
      <c r="J855" s="4">
        <f t="shared" si="406"/>
        <v>1679.0729638343043</v>
      </c>
      <c r="K855" s="40">
        <f t="shared" si="407"/>
        <v>12.466192360298312</v>
      </c>
      <c r="L855" s="40">
        <f t="shared" si="391"/>
        <v>0</v>
      </c>
      <c r="M855" s="10">
        <f t="shared" si="408"/>
        <v>6.0617870612424367</v>
      </c>
      <c r="N855" s="10">
        <f t="shared" si="387"/>
        <v>17.20418640980624</v>
      </c>
      <c r="O855" s="10">
        <f t="shared" si="388"/>
        <v>-0.14810000000000001</v>
      </c>
      <c r="P855" s="10">
        <f t="shared" si="409"/>
        <v>13.174404066750931</v>
      </c>
      <c r="Q855" s="42">
        <f t="shared" si="410"/>
        <v>1.2206455731233654</v>
      </c>
      <c r="R855" s="4">
        <f t="shared" si="411"/>
        <v>5158.5699988458591</v>
      </c>
      <c r="S855">
        <f t="shared" si="392"/>
        <v>5.1585699988458588E-6</v>
      </c>
      <c r="T855" s="41">
        <f t="shared" si="393"/>
        <v>7.6753479635794438E-4</v>
      </c>
      <c r="U855" s="42">
        <f t="shared" si="412"/>
        <v>9.2083053764398012E-3</v>
      </c>
      <c r="V855" s="42">
        <f t="shared" si="413"/>
        <v>0.92276648590921118</v>
      </c>
      <c r="W855" s="42">
        <f t="shared" si="414"/>
        <v>0.91774615541632221</v>
      </c>
      <c r="X855" s="42">
        <f t="shared" si="415"/>
        <v>5.0203304928889692E-3</v>
      </c>
      <c r="Y855" s="42">
        <f t="shared" si="389"/>
        <v>1.4830996892748171E-2</v>
      </c>
      <c r="Z855" s="10">
        <f t="shared" si="416"/>
        <v>19.322898405548834</v>
      </c>
      <c r="AA855">
        <f t="shared" si="394"/>
        <v>6058932.3026204798</v>
      </c>
      <c r="AB855" s="10">
        <f t="shared" si="395"/>
        <v>6.0589323026204802</v>
      </c>
      <c r="AC855" s="10">
        <f t="shared" si="396"/>
        <v>5.9579323026204802</v>
      </c>
      <c r="AD855" s="3">
        <f t="shared" si="397"/>
        <v>864.09460516613194</v>
      </c>
      <c r="AI855" s="94">
        <f t="shared" si="398"/>
        <v>0.91774615541632221</v>
      </c>
    </row>
    <row r="856" spans="2:35">
      <c r="B856" s="39">
        <f t="shared" si="399"/>
        <v>828</v>
      </c>
      <c r="C856" s="42">
        <f t="shared" si="400"/>
        <v>15.587050359710796</v>
      </c>
      <c r="D856" s="10">
        <f t="shared" si="401"/>
        <v>0.11294964028922649</v>
      </c>
      <c r="E856" s="40">
        <f t="shared" si="402"/>
        <v>46.174100719421546</v>
      </c>
      <c r="F856" s="40">
        <f t="shared" si="403"/>
        <v>46.4</v>
      </c>
      <c r="G856" s="3">
        <f t="shared" si="404"/>
        <v>269.12949640288639</v>
      </c>
      <c r="H856" s="3">
        <f t="shared" si="405"/>
        <v>134.69012151470801</v>
      </c>
      <c r="I856">
        <f t="shared" si="390"/>
        <v>1.3469012151470802E-4</v>
      </c>
      <c r="J856" s="4">
        <f t="shared" si="406"/>
        <v>1681.8026003839595</v>
      </c>
      <c r="K856" s="40">
        <f t="shared" si="407"/>
        <v>12.486458408906467</v>
      </c>
      <c r="L856" s="40">
        <f t="shared" si="391"/>
        <v>0</v>
      </c>
      <c r="M856" s="10">
        <f t="shared" si="408"/>
        <v>6.0589323026204802</v>
      </c>
      <c r="N856" s="10">
        <f t="shared" si="387"/>
        <v>17.20418640980624</v>
      </c>
      <c r="O856" s="10">
        <f t="shared" si="388"/>
        <v>-0.14810000000000001</v>
      </c>
      <c r="P856" s="10">
        <f t="shared" si="409"/>
        <v>13.175323186690553</v>
      </c>
      <c r="Q856" s="42">
        <f t="shared" si="410"/>
        <v>1.2220743760287072</v>
      </c>
      <c r="R856" s="4">
        <f t="shared" si="411"/>
        <v>4420.3385193891318</v>
      </c>
      <c r="S856">
        <f t="shared" si="392"/>
        <v>4.4203385193891315E-6</v>
      </c>
      <c r="T856" s="41">
        <f t="shared" si="393"/>
        <v>7.6827302783740109E-4</v>
      </c>
      <c r="U856" s="42">
        <f t="shared" si="412"/>
        <v>7.8905252740355692E-3</v>
      </c>
      <c r="V856" s="42">
        <f t="shared" si="413"/>
        <v>0.92229662851156824</v>
      </c>
      <c r="W856" s="42">
        <f t="shared" si="414"/>
        <v>0.91730662558191878</v>
      </c>
      <c r="X856" s="42">
        <f t="shared" si="415"/>
        <v>4.9900029296494619E-3</v>
      </c>
      <c r="Y856" s="42">
        <f t="shared" si="389"/>
        <v>1.4838126623431718E-2</v>
      </c>
      <c r="Z856" s="10">
        <f t="shared" si="416"/>
        <v>19.313611288944131</v>
      </c>
      <c r="AA856">
        <f t="shared" si="394"/>
        <v>6056068.7564352211</v>
      </c>
      <c r="AB856" s="10">
        <f t="shared" si="395"/>
        <v>6.0560687564352209</v>
      </c>
      <c r="AC856" s="10">
        <f t="shared" si="396"/>
        <v>5.9550687564352209</v>
      </c>
      <c r="AD856" s="3">
        <f t="shared" si="397"/>
        <v>863.67929752505017</v>
      </c>
      <c r="AI856" s="94">
        <f t="shared" si="398"/>
        <v>0.91730662558191878</v>
      </c>
    </row>
    <row r="857" spans="2:35">
      <c r="B857" s="39">
        <f t="shared" si="399"/>
        <v>829</v>
      </c>
      <c r="C857" s="42">
        <f t="shared" si="400"/>
        <v>15.605875299758756</v>
      </c>
      <c r="D857" s="10">
        <f t="shared" si="401"/>
        <v>9.4124700241266623E-2</v>
      </c>
      <c r="E857" s="40">
        <f t="shared" si="402"/>
        <v>46.211750599517465</v>
      </c>
      <c r="F857" s="40">
        <f t="shared" si="403"/>
        <v>46.4</v>
      </c>
      <c r="G857" s="3">
        <f t="shared" si="404"/>
        <v>268.94124700240678</v>
      </c>
      <c r="H857" s="3">
        <f t="shared" si="405"/>
        <v>134.69012151470801</v>
      </c>
      <c r="I857">
        <f t="shared" si="390"/>
        <v>1.3469012151470802E-4</v>
      </c>
      <c r="J857" s="4">
        <f t="shared" si="406"/>
        <v>1684.5344635585679</v>
      </c>
      <c r="K857" s="40">
        <f t="shared" si="407"/>
        <v>12.506740988979052</v>
      </c>
      <c r="L857" s="40">
        <f t="shared" si="391"/>
        <v>0</v>
      </c>
      <c r="M857" s="10">
        <f t="shared" si="408"/>
        <v>6.0560687564352209</v>
      </c>
      <c r="N857" s="10">
        <f t="shared" si="387"/>
        <v>17.20418640980624</v>
      </c>
      <c r="O857" s="10">
        <f t="shared" si="388"/>
        <v>-0.14810000000000001</v>
      </c>
      <c r="P857" s="10">
        <f t="shared" si="409"/>
        <v>13.176245635506712</v>
      </c>
      <c r="Q857" s="42">
        <f t="shared" si="410"/>
        <v>1.2235030789057415</v>
      </c>
      <c r="R857" s="4">
        <f t="shared" si="411"/>
        <v>3682.5359135288777</v>
      </c>
      <c r="S857">
        <f t="shared" si="392"/>
        <v>3.6825359135288777E-6</v>
      </c>
      <c r="T857" s="41">
        <f t="shared" si="393"/>
        <v>7.6901083044326134E-4</v>
      </c>
      <c r="U857" s="42">
        <f t="shared" si="412"/>
        <v>6.5735107324447232E-3</v>
      </c>
      <c r="V857" s="42">
        <f t="shared" si="413"/>
        <v>0.92182535834509449</v>
      </c>
      <c r="W857" s="42">
        <f t="shared" si="414"/>
        <v>0.91686574277980248</v>
      </c>
      <c r="X857" s="42">
        <f t="shared" si="415"/>
        <v>4.9596155652920082E-3</v>
      </c>
      <c r="Y857" s="42">
        <f t="shared" si="389"/>
        <v>1.4845212440458834E-2</v>
      </c>
      <c r="Z857" s="10">
        <f t="shared" si="416"/>
        <v>19.304295664993411</v>
      </c>
      <c r="AA857">
        <f t="shared" si="394"/>
        <v>6053196.420427952</v>
      </c>
      <c r="AB857" s="10">
        <f t="shared" si="395"/>
        <v>6.0531964204279518</v>
      </c>
      <c r="AC857" s="10">
        <f t="shared" si="396"/>
        <v>5.9521964204279518</v>
      </c>
      <c r="AD857" s="3">
        <f t="shared" si="397"/>
        <v>863.2627150729445</v>
      </c>
      <c r="AI857" s="94">
        <f t="shared" si="398"/>
        <v>0.91686574277980248</v>
      </c>
    </row>
    <row r="858" spans="2:35">
      <c r="B858" s="39">
        <f t="shared" si="399"/>
        <v>830</v>
      </c>
      <c r="C858" s="42">
        <f t="shared" si="400"/>
        <v>15.624700239806716</v>
      </c>
      <c r="D858" s="10">
        <f t="shared" si="401"/>
        <v>7.5299760193306753E-2</v>
      </c>
      <c r="E858" s="40">
        <f t="shared" si="402"/>
        <v>46.249400479613385</v>
      </c>
      <c r="F858" s="40">
        <f t="shared" si="403"/>
        <v>46.4</v>
      </c>
      <c r="G858" s="3">
        <f t="shared" si="404"/>
        <v>268.75299760192718</v>
      </c>
      <c r="H858" s="3">
        <f t="shared" si="405"/>
        <v>134.69012151470801</v>
      </c>
      <c r="I858">
        <f t="shared" si="390"/>
        <v>1.3469012151470802E-4</v>
      </c>
      <c r="J858" s="4">
        <f t="shared" si="406"/>
        <v>1687.2685533581305</v>
      </c>
      <c r="K858" s="40">
        <f t="shared" si="407"/>
        <v>12.527040100516077</v>
      </c>
      <c r="L858" s="40">
        <f t="shared" si="391"/>
        <v>0</v>
      </c>
      <c r="M858" s="10">
        <f t="shared" si="408"/>
        <v>6.0531964204279518</v>
      </c>
      <c r="N858" s="10">
        <f t="shared" si="387"/>
        <v>17.20418640980624</v>
      </c>
      <c r="O858" s="10">
        <f t="shared" si="388"/>
        <v>-0.14810000000000001</v>
      </c>
      <c r="P858" s="10">
        <f t="shared" si="409"/>
        <v>13.177171419045134</v>
      </c>
      <c r="Q858" s="42">
        <f t="shared" si="410"/>
        <v>1.2249316814069393</v>
      </c>
      <c r="R858" s="4">
        <f t="shared" si="411"/>
        <v>2945.1634387473414</v>
      </c>
      <c r="S858">
        <f t="shared" si="392"/>
        <v>2.9451634387473413E-6</v>
      </c>
      <c r="T858" s="41">
        <f t="shared" si="393"/>
        <v>7.6974820291804294E-4</v>
      </c>
      <c r="U858" s="42">
        <f t="shared" si="412"/>
        <v>5.2572639963359416E-3</v>
      </c>
      <c r="V858" s="42">
        <f t="shared" si="413"/>
        <v>0.9213526750829425</v>
      </c>
      <c r="W858" s="42">
        <f t="shared" si="414"/>
        <v>0.91642350666221417</v>
      </c>
      <c r="X858" s="42">
        <f t="shared" si="415"/>
        <v>4.9291684207283248E-3</v>
      </c>
      <c r="Y858" s="42">
        <f t="shared" si="389"/>
        <v>1.4852254262793511E-2</v>
      </c>
      <c r="Z858" s="10">
        <f t="shared" si="416"/>
        <v>19.294951526343308</v>
      </c>
      <c r="AA858">
        <f t="shared" si="394"/>
        <v>6050315.2923313705</v>
      </c>
      <c r="AB858" s="10">
        <f t="shared" si="395"/>
        <v>6.0503152923313701</v>
      </c>
      <c r="AC858" s="10">
        <f t="shared" si="396"/>
        <v>5.9493152923313701</v>
      </c>
      <c r="AD858" s="3">
        <f t="shared" si="397"/>
        <v>862.844857480982</v>
      </c>
      <c r="AI858" s="94">
        <f t="shared" si="398"/>
        <v>0.91642350666221417</v>
      </c>
    </row>
    <row r="859" spans="2:35">
      <c r="B859" s="39">
        <f t="shared" si="399"/>
        <v>831</v>
      </c>
      <c r="C859" s="42">
        <f t="shared" si="400"/>
        <v>15.643525179854675</v>
      </c>
      <c r="D859" s="10">
        <f t="shared" si="401"/>
        <v>5.6474820145346882E-2</v>
      </c>
      <c r="E859" s="40">
        <f t="shared" si="402"/>
        <v>46.287050359709305</v>
      </c>
      <c r="F859" s="40">
        <f t="shared" si="403"/>
        <v>46.4</v>
      </c>
      <c r="G859" s="3">
        <f t="shared" si="404"/>
        <v>268.56474820144757</v>
      </c>
      <c r="H859" s="3">
        <f t="shared" si="405"/>
        <v>134.69012151470801</v>
      </c>
      <c r="I859">
        <f t="shared" si="390"/>
        <v>1.3469012151470802E-4</v>
      </c>
      <c r="J859" s="4">
        <f t="shared" si="406"/>
        <v>1690.0048697826467</v>
      </c>
      <c r="K859" s="40">
        <f t="shared" si="407"/>
        <v>12.547355743517539</v>
      </c>
      <c r="L859" s="40">
        <f t="shared" si="391"/>
        <v>0</v>
      </c>
      <c r="M859" s="10">
        <f t="shared" si="408"/>
        <v>6.0503152923313701</v>
      </c>
      <c r="N859" s="10">
        <f t="shared" si="387"/>
        <v>17.20418640980624</v>
      </c>
      <c r="O859" s="10">
        <f t="shared" si="388"/>
        <v>-0.14810000000000001</v>
      </c>
      <c r="P859" s="10">
        <f t="shared" si="409"/>
        <v>13.178100543180221</v>
      </c>
      <c r="Q859" s="42">
        <f t="shared" si="410"/>
        <v>1.2263601831842841</v>
      </c>
      <c r="R859" s="4">
        <f t="shared" si="411"/>
        <v>2208.2223525269619</v>
      </c>
      <c r="S859">
        <f t="shared" si="392"/>
        <v>2.2082223525269617E-6</v>
      </c>
      <c r="T859" s="41">
        <f t="shared" si="393"/>
        <v>7.7048514400426327E-4</v>
      </c>
      <c r="U859" s="42">
        <f t="shared" si="412"/>
        <v>3.9417873103782539E-3</v>
      </c>
      <c r="V859" s="42">
        <f t="shared" si="413"/>
        <v>0.92087857839619325</v>
      </c>
      <c r="W859" s="42">
        <f t="shared" si="414"/>
        <v>0.91597991688007063</v>
      </c>
      <c r="X859" s="42">
        <f t="shared" si="415"/>
        <v>4.8986615161226155E-3</v>
      </c>
      <c r="Y859" s="42">
        <f t="shared" si="389"/>
        <v>1.4859252009475903E-2</v>
      </c>
      <c r="Z859" s="10">
        <f t="shared" si="416"/>
        <v>19.285578865611047</v>
      </c>
      <c r="AA859">
        <f t="shared" si="394"/>
        <v>6047425.3698691064</v>
      </c>
      <c r="AB859" s="10">
        <f t="shared" si="395"/>
        <v>6.0474253698691065</v>
      </c>
      <c r="AC859" s="10">
        <f t="shared" si="396"/>
        <v>5.9464253698691065</v>
      </c>
      <c r="AD859" s="3">
        <f t="shared" si="397"/>
        <v>862.42572441901473</v>
      </c>
      <c r="AI859" s="94">
        <f t="shared" si="398"/>
        <v>0.91597991688007063</v>
      </c>
    </row>
    <row r="860" spans="2:35">
      <c r="B860" s="39">
        <f t="shared" si="399"/>
        <v>832</v>
      </c>
      <c r="C860" s="42">
        <f t="shared" si="400"/>
        <v>15.662350119902635</v>
      </c>
      <c r="D860" s="10">
        <f t="shared" si="401"/>
        <v>3.7649880097387012E-2</v>
      </c>
      <c r="E860" s="40">
        <f t="shared" si="402"/>
        <v>46.324700239805225</v>
      </c>
      <c r="F860" s="40">
        <f t="shared" si="403"/>
        <v>46.4</v>
      </c>
      <c r="G860" s="3">
        <f t="shared" si="404"/>
        <v>268.37649880096797</v>
      </c>
      <c r="H860" s="3">
        <f t="shared" si="405"/>
        <v>134.69012151470801</v>
      </c>
      <c r="I860">
        <f t="shared" si="390"/>
        <v>1.3469012151470802E-4</v>
      </c>
      <c r="J860" s="4">
        <f t="shared" si="406"/>
        <v>1692.743412832117</v>
      </c>
      <c r="K860" s="40">
        <f t="shared" si="407"/>
        <v>12.567687917983438</v>
      </c>
      <c r="L860" s="40">
        <f t="shared" si="391"/>
        <v>0</v>
      </c>
      <c r="M860" s="10">
        <f t="shared" si="408"/>
        <v>6.0474253698691065</v>
      </c>
      <c r="N860" s="10">
        <f t="shared" si="387"/>
        <v>17.20418640980624</v>
      </c>
      <c r="O860" s="10">
        <f t="shared" si="388"/>
        <v>-0.14810000000000001</v>
      </c>
      <c r="P860" s="10">
        <f t="shared" si="409"/>
        <v>13.179033013815323</v>
      </c>
      <c r="Q860" s="42">
        <f t="shared" si="410"/>
        <v>1.2277885838892695</v>
      </c>
      <c r="R860" s="4">
        <f t="shared" si="411"/>
        <v>1471.7139123501775</v>
      </c>
      <c r="S860">
        <f t="shared" si="392"/>
        <v>1.4717139123501775E-6</v>
      </c>
      <c r="T860" s="41">
        <f t="shared" si="393"/>
        <v>7.7122165244444005E-4</v>
      </c>
      <c r="U860" s="42">
        <f t="shared" si="412"/>
        <v>2.6270829192406842E-3</v>
      </c>
      <c r="V860" s="42">
        <f t="shared" si="413"/>
        <v>0.92040306795494609</v>
      </c>
      <c r="W860" s="42">
        <f t="shared" si="414"/>
        <v>0.91553497308289356</v>
      </c>
      <c r="X860" s="42">
        <f t="shared" si="415"/>
        <v>4.8680948720525308E-3</v>
      </c>
      <c r="Y860" s="42">
        <f t="shared" si="389"/>
        <v>1.4866205599623079E-2</v>
      </c>
      <c r="Z860" s="10">
        <f t="shared" si="416"/>
        <v>19.276177675385043</v>
      </c>
      <c r="AA860">
        <f t="shared" si="394"/>
        <v>6044526.6507559055</v>
      </c>
      <c r="AB860" s="10">
        <f t="shared" si="395"/>
        <v>6.0445266507559055</v>
      </c>
      <c r="AC860" s="10">
        <f t="shared" si="396"/>
        <v>5.9435266507559055</v>
      </c>
      <c r="AD860" s="3">
        <f t="shared" si="397"/>
        <v>862.00531555560633</v>
      </c>
      <c r="AI860" s="94">
        <f t="shared" si="398"/>
        <v>0.91553497308289356</v>
      </c>
    </row>
    <row r="861" spans="2:35">
      <c r="B861" s="39">
        <f t="shared" si="399"/>
        <v>833</v>
      </c>
      <c r="C861" s="42">
        <f t="shared" si="400"/>
        <v>15.681175059950595</v>
      </c>
      <c r="D861" s="10">
        <f t="shared" si="401"/>
        <v>1.8824940049427141E-2</v>
      </c>
      <c r="E861" s="40">
        <f t="shared" si="402"/>
        <v>46.362350119901144</v>
      </c>
      <c r="F861" s="40">
        <f t="shared" si="403"/>
        <v>46.4</v>
      </c>
      <c r="G861" s="3">
        <f t="shared" si="404"/>
        <v>268.18824940048836</v>
      </c>
      <c r="H861" s="3">
        <f t="shared" si="405"/>
        <v>134.69012151470801</v>
      </c>
      <c r="I861">
        <f t="shared" si="390"/>
        <v>1.3469012151470802E-4</v>
      </c>
      <c r="J861" s="4">
        <f t="shared" si="406"/>
        <v>1695.4841825065407</v>
      </c>
      <c r="K861" s="40">
        <f t="shared" si="407"/>
        <v>12.588036623913771</v>
      </c>
      <c r="L861" s="40">
        <f t="shared" si="391"/>
        <v>0</v>
      </c>
      <c r="M861" s="10">
        <f t="shared" si="408"/>
        <v>6.0445266507559055</v>
      </c>
      <c r="N861" s="10">
        <f t="shared" si="387"/>
        <v>17.20418640980624</v>
      </c>
      <c r="O861" s="10">
        <f t="shared" si="388"/>
        <v>-0.14810000000000001</v>
      </c>
      <c r="P861" s="10">
        <f t="shared" si="409"/>
        <v>13.1799688368828</v>
      </c>
      <c r="Q861" s="42">
        <f t="shared" si="410"/>
        <v>1.2292168831728976</v>
      </c>
      <c r="R861" s="4">
        <f t="shared" si="411"/>
        <v>735.63937569952111</v>
      </c>
      <c r="S861">
        <f t="shared" si="392"/>
        <v>7.356393756995211E-7</v>
      </c>
      <c r="T861" s="41">
        <f t="shared" si="393"/>
        <v>7.7195772698109076E-4</v>
      </c>
      <c r="U861" s="42">
        <f t="shared" si="412"/>
        <v>1.3131530675924302E-3</v>
      </c>
      <c r="V861" s="42">
        <f t="shared" si="413"/>
        <v>0.91992614342750467</v>
      </c>
      <c r="W861" s="42">
        <f t="shared" si="414"/>
        <v>0.91508867491883572</v>
      </c>
      <c r="X861" s="42">
        <f t="shared" si="415"/>
        <v>4.8374685086689517E-3</v>
      </c>
      <c r="Y861" s="42">
        <f t="shared" si="389"/>
        <v>1.4873114952428584E-2</v>
      </c>
      <c r="Z861" s="10">
        <f t="shared" si="416"/>
        <v>19.266747948223987</v>
      </c>
      <c r="AA861">
        <f t="shared" si="394"/>
        <v>6041619.1326973513</v>
      </c>
      <c r="AB861" s="10">
        <f t="shared" si="395"/>
        <v>6.0416191326973516</v>
      </c>
      <c r="AC861" s="10">
        <f t="shared" si="396"/>
        <v>5.9406191326973516</v>
      </c>
      <c r="AD861" s="3">
        <f t="shared" si="397"/>
        <v>861.58363055799146</v>
      </c>
      <c r="AI861" s="94">
        <f t="shared" si="398"/>
        <v>0.91508867491883572</v>
      </c>
    </row>
    <row r="862" spans="2:35">
      <c r="B862" s="39">
        <f t="shared" si="399"/>
        <v>834</v>
      </c>
      <c r="C862" s="42">
        <f t="shared" si="400"/>
        <v>15.699999999998555</v>
      </c>
      <c r="D862" s="10">
        <f t="shared" si="401"/>
        <v>1.4672707493446069E-12</v>
      </c>
      <c r="E862" s="40">
        <f t="shared" si="402"/>
        <v>46.399999999997064</v>
      </c>
      <c r="F862" s="40">
        <f t="shared" si="403"/>
        <v>46.4</v>
      </c>
      <c r="G862" s="3">
        <f t="shared" si="404"/>
        <v>268.00000000000875</v>
      </c>
      <c r="H862" s="3">
        <f t="shared" si="405"/>
        <v>134.69012151470801</v>
      </c>
      <c r="I862">
        <f t="shared" si="390"/>
        <v>1.3469012151470802E-4</v>
      </c>
      <c r="J862" s="4">
        <f t="shared" si="406"/>
        <v>1698.2271788059186</v>
      </c>
      <c r="K862" s="40">
        <f t="shared" si="407"/>
        <v>12.608401861308545</v>
      </c>
      <c r="L862" s="40">
        <f t="shared" si="391"/>
        <v>0</v>
      </c>
      <c r="M862" s="10">
        <f t="shared" si="408"/>
        <v>6.0416191326973516</v>
      </c>
      <c r="N862" s="10">
        <f t="shared" si="387"/>
        <v>17.20418640980624</v>
      </c>
      <c r="O862" s="10">
        <f t="shared" si="388"/>
        <v>-0.14810000000000001</v>
      </c>
      <c r="P862" s="10">
        <f t="shared" si="409"/>
        <v>13.180908018344244</v>
      </c>
      <c r="Q862" s="42">
        <f t="shared" si="410"/>
        <v>1.2306450806856759</v>
      </c>
      <c r="R862" s="4">
        <f t="shared" si="411"/>
        <v>5.7335245385967614E-8</v>
      </c>
      <c r="S862">
        <f t="shared" si="392"/>
        <v>5.7335245385967618E-17</v>
      </c>
      <c r="T862" s="41">
        <f t="shared" si="393"/>
        <v>7.726933663567329E-4</v>
      </c>
      <c r="U862" s="42">
        <f t="shared" si="412"/>
        <v>1.0234627977622149E-13</v>
      </c>
      <c r="V862" s="42">
        <f t="shared" si="413"/>
        <v>0.91944780448157026</v>
      </c>
      <c r="W862" s="42">
        <f t="shared" si="414"/>
        <v>0.91464102203463993</v>
      </c>
      <c r="X862" s="42">
        <f t="shared" si="415"/>
        <v>4.8067824469303355E-3</v>
      </c>
      <c r="Y862" s="42">
        <f>IF((X862*(Q862-Q861)+Y861)&lt;0,0,X862*(Q862-Q861)+Y861)</f>
        <v>1.4879979987163757E-2</v>
      </c>
      <c r="Z862" s="10">
        <f t="shared" si="416"/>
        <v>19.257289676658164</v>
      </c>
      <c r="AA862">
        <f t="shared" si="394"/>
        <v>6038702.8133902643</v>
      </c>
      <c r="AB862" s="10">
        <f t="shared" si="395"/>
        <v>6.0387028133902643</v>
      </c>
      <c r="AC862" s="10">
        <f t="shared" si="396"/>
        <v>5.9377028133902643</v>
      </c>
      <c r="AD862" s="3">
        <f t="shared" si="397"/>
        <v>861.16066909213407</v>
      </c>
      <c r="AI862" s="94">
        <f t="shared" si="398"/>
        <v>0.91464102203463993</v>
      </c>
    </row>
    <row r="863" spans="2:35">
      <c r="H863" s="3"/>
      <c r="J863" s="4"/>
      <c r="K863" s="40"/>
      <c r="L863" s="40"/>
      <c r="N863" s="10"/>
      <c r="P863" s="115">
        <f>AVERAGE(P28:P862)</f>
        <v>12.842010090663067</v>
      </c>
      <c r="Q863" s="42">
        <f>Q862+tbinc</f>
        <v>1.2313445420810851</v>
      </c>
      <c r="R863" s="4"/>
      <c r="T863" s="41"/>
      <c r="U863" s="42"/>
      <c r="W863" s="41"/>
      <c r="AB863" s="10">
        <f>pbout*EXP(-rat*to*astarf*(Q863-tbout)/vc*1000000000/cstar)</f>
        <v>5.784696586372803</v>
      </c>
      <c r="AC863" s="10">
        <f t="shared" ref="AC863:AC909" si="417">AB863-patm</f>
        <v>5.6836965863728031</v>
      </c>
      <c r="AD863" s="3">
        <f t="shared" ref="AD863:AD909" si="418">AC863*1000000/6895</f>
        <v>824.32147735646163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15.699999999998532</v>
      </c>
      <c r="H864" s="3"/>
      <c r="J864" s="4"/>
      <c r="K864" s="40"/>
      <c r="L864" s="40"/>
      <c r="N864" s="10"/>
      <c r="P864" s="10"/>
      <c r="Q864" s="42">
        <f>Q863+tbinc</f>
        <v>1.2320440034764943</v>
      </c>
      <c r="R864" s="4"/>
      <c r="T864" s="41"/>
      <c r="U864" s="42"/>
      <c r="W864" s="41"/>
      <c r="AB864" s="10">
        <f t="shared" ref="AB864:AB909" si="420">pbout*EXP(-rat*to*astarf*(Q864-tbout)/vc*1000000000/cstar)</f>
        <v>5.5413746346637049</v>
      </c>
      <c r="AC864" s="10">
        <f t="shared" si="417"/>
        <v>5.440374634663705</v>
      </c>
      <c r="AD864" s="3">
        <f t="shared" si="418"/>
        <v>789.03185419343072</v>
      </c>
      <c r="AI864" s="94">
        <f t="shared" si="419"/>
        <v>0</v>
      </c>
    </row>
    <row r="865" spans="4:35">
      <c r="D865">
        <f>two</f>
        <v>15.7</v>
      </c>
      <c r="Q865" s="42">
        <f t="shared" ref="Q865:Q910" si="421">Q864+tbinc</f>
        <v>1.2327434648719036</v>
      </c>
      <c r="AB865" s="10">
        <f t="shared" si="420"/>
        <v>5.3082875451119405</v>
      </c>
      <c r="AC865" s="10">
        <f t="shared" si="417"/>
        <v>5.2072875451119405</v>
      </c>
      <c r="AD865" s="3">
        <f t="shared" si="418"/>
        <v>755.22662003073822</v>
      </c>
      <c r="AI865" s="94">
        <f t="shared" si="419"/>
        <v>0</v>
      </c>
    </row>
    <row r="866" spans="4:35">
      <c r="Q866" s="42">
        <f t="shared" si="421"/>
        <v>1.2334429262673128</v>
      </c>
      <c r="AB866" s="10">
        <f t="shared" si="420"/>
        <v>5.0850048082519885</v>
      </c>
      <c r="AC866" s="10">
        <f t="shared" si="417"/>
        <v>4.9840048082519885</v>
      </c>
      <c r="AD866" s="3">
        <f t="shared" si="418"/>
        <v>722.84333694735142</v>
      </c>
      <c r="AI866" s="94">
        <f t="shared" si="419"/>
        <v>0</v>
      </c>
    </row>
    <row r="867" spans="4:35">
      <c r="Q867" s="42">
        <f t="shared" si="421"/>
        <v>1.234142387662722</v>
      </c>
      <c r="AB867" s="10">
        <f t="shared" si="420"/>
        <v>4.8711140231572685</v>
      </c>
      <c r="AC867" s="10">
        <f t="shared" si="417"/>
        <v>4.7701140231572685</v>
      </c>
      <c r="AD867" s="3">
        <f t="shared" si="418"/>
        <v>691.82219335130799</v>
      </c>
      <c r="AI867" s="94">
        <f t="shared" si="419"/>
        <v>0</v>
      </c>
    </row>
    <row r="868" spans="4:35">
      <c r="Q868" s="42">
        <f t="shared" si="421"/>
        <v>1.2348418490581312</v>
      </c>
      <c r="AB868" s="10">
        <f t="shared" si="420"/>
        <v>4.6662201357398514</v>
      </c>
      <c r="AC868" s="10">
        <f t="shared" si="417"/>
        <v>4.5652201357398514</v>
      </c>
      <c r="AD868" s="3">
        <f t="shared" si="418"/>
        <v>662.10589350831788</v>
      </c>
      <c r="AI868" s="94">
        <f t="shared" si="419"/>
        <v>0</v>
      </c>
    </row>
    <row r="869" spans="4:35">
      <c r="Q869" s="42">
        <f t="shared" si="421"/>
        <v>1.2355413104535404</v>
      </c>
      <c r="AB869" s="10">
        <f t="shared" si="420"/>
        <v>4.4699447090896109</v>
      </c>
      <c r="AC869" s="10">
        <f t="shared" si="417"/>
        <v>4.368944709089611</v>
      </c>
      <c r="AD869" s="3">
        <f t="shared" si="418"/>
        <v>633.63955171712996</v>
      </c>
      <c r="AI869" s="94">
        <f t="shared" si="419"/>
        <v>0</v>
      </c>
    </row>
    <row r="870" spans="4:35">
      <c r="Q870" s="42">
        <f t="shared" si="421"/>
        <v>1.2362407718489496</v>
      </c>
      <c r="AB870" s="10">
        <f t="shared" si="420"/>
        <v>4.2819252245051258</v>
      </c>
      <c r="AC870" s="10">
        <f t="shared" si="417"/>
        <v>4.1809252245051258</v>
      </c>
      <c r="AD870" s="3">
        <f t="shared" si="418"/>
        <v>606.37059093620394</v>
      </c>
      <c r="AI870" s="94">
        <f t="shared" si="419"/>
        <v>0</v>
      </c>
    </row>
    <row r="871" spans="4:35">
      <c r="Q871" s="42">
        <f t="shared" si="421"/>
        <v>1.2369402332443589</v>
      </c>
      <c r="AB871" s="10">
        <f t="shared" si="420"/>
        <v>4.1018144119253597</v>
      </c>
      <c r="AC871" s="10">
        <f t="shared" si="417"/>
        <v>4.0008144119253597</v>
      </c>
      <c r="AD871" s="3">
        <f t="shared" si="418"/>
        <v>580.24864567445388</v>
      </c>
      <c r="AI871" s="94">
        <f t="shared" si="419"/>
        <v>0</v>
      </c>
    </row>
    <row r="872" spans="4:35">
      <c r="Q872" s="42">
        <f t="shared" si="421"/>
        <v>1.2376396946397681</v>
      </c>
      <c r="AB872" s="10">
        <f t="shared" si="420"/>
        <v>3.9292796085254107</v>
      </c>
      <c r="AC872" s="10">
        <f t="shared" si="417"/>
        <v>3.8282796085254107</v>
      </c>
      <c r="AD872" s="3">
        <f t="shared" si="418"/>
        <v>555.22546896670212</v>
      </c>
      <c r="AI872" s="94">
        <f t="shared" si="419"/>
        <v>0</v>
      </c>
    </row>
    <row r="873" spans="4:35">
      <c r="Q873" s="42">
        <f t="shared" si="421"/>
        <v>1.2383391560351773</v>
      </c>
      <c r="AB873" s="10">
        <f t="shared" si="420"/>
        <v>3.7640021442916884</v>
      </c>
      <c r="AC873" s="10">
        <f t="shared" si="417"/>
        <v>3.6630021442916885</v>
      </c>
      <c r="AD873" s="3">
        <f t="shared" si="418"/>
        <v>531.25484326202877</v>
      </c>
      <c r="AI873" s="94">
        <f t="shared" si="419"/>
        <v>0</v>
      </c>
    </row>
    <row r="874" spans="4:35">
      <c r="Q874" s="42">
        <f t="shared" si="421"/>
        <v>1.2390386174305865</v>
      </c>
      <c r="AB874" s="10">
        <f t="shared" si="420"/>
        <v>3.6056767534416623</v>
      </c>
      <c r="AC874" s="10">
        <f t="shared" si="417"/>
        <v>3.5046767534416623</v>
      </c>
      <c r="AD874" s="3">
        <f t="shared" si="418"/>
        <v>508.29249506042964</v>
      </c>
      <c r="AI874" s="94">
        <f t="shared" si="419"/>
        <v>0</v>
      </c>
    </row>
    <row r="875" spans="4:35">
      <c r="Q875" s="42">
        <f t="shared" si="421"/>
        <v>1.2397380788259957</v>
      </c>
      <c r="AB875" s="10">
        <f t="shared" si="420"/>
        <v>3.4540110106010906</v>
      </c>
      <c r="AC875" s="10">
        <f t="shared" si="417"/>
        <v>3.3530110106010906</v>
      </c>
      <c r="AD875" s="3">
        <f t="shared" si="418"/>
        <v>486.29601314011467</v>
      </c>
      <c r="AI875" s="94">
        <f t="shared" si="419"/>
        <v>0</v>
      </c>
    </row>
    <row r="876" spans="4:35">
      <c r="Q876" s="42">
        <f t="shared" si="421"/>
        <v>1.240437540221405</v>
      </c>
      <c r="AB876" s="10">
        <f t="shared" si="420"/>
        <v>3.3087247906973509</v>
      </c>
      <c r="AC876" s="10">
        <f t="shared" si="417"/>
        <v>3.2077247906973509</v>
      </c>
      <c r="AD876" s="3">
        <f t="shared" si="418"/>
        <v>465.22477022441637</v>
      </c>
      <c r="AI876" s="94">
        <f t="shared" si="419"/>
        <v>0</v>
      </c>
    </row>
    <row r="877" spans="4:35">
      <c r="Q877" s="42">
        <f t="shared" si="421"/>
        <v>1.2411370016168142</v>
      </c>
      <c r="AB877" s="10">
        <f t="shared" si="420"/>
        <v>3.1695497515713016</v>
      </c>
      <c r="AC877" s="10">
        <f t="shared" si="417"/>
        <v>3.0685497515713016</v>
      </c>
      <c r="AD877" s="3">
        <f t="shared" si="418"/>
        <v>445.03984794362606</v>
      </c>
      <c r="AI877" s="94">
        <f t="shared" si="419"/>
        <v>0</v>
      </c>
    </row>
    <row r="878" spans="4:35">
      <c r="Q878" s="42">
        <f t="shared" si="421"/>
        <v>1.2418364630122234</v>
      </c>
      <c r="AB878" s="10">
        <f t="shared" si="420"/>
        <v>3.0362288383520655</v>
      </c>
      <c r="AC878" s="10">
        <f t="shared" si="417"/>
        <v>2.9352288383520655</v>
      </c>
      <c r="AD878" s="3">
        <f t="shared" si="418"/>
        <v>425.70396495316396</v>
      </c>
      <c r="AI878" s="94">
        <f t="shared" si="419"/>
        <v>0</v>
      </c>
    </row>
    <row r="879" spans="4:35">
      <c r="Q879" s="42">
        <f t="shared" si="421"/>
        <v>1.2425359244076326</v>
      </c>
      <c r="AB879" s="10">
        <f t="shared" si="420"/>
        <v>2.9085158086793172</v>
      </c>
      <c r="AC879" s="10">
        <f t="shared" si="417"/>
        <v>2.8075158086793173</v>
      </c>
      <c r="AD879" s="3">
        <f t="shared" si="418"/>
        <v>407.1814080753179</v>
      </c>
      <c r="AI879" s="94">
        <f t="shared" si="419"/>
        <v>0</v>
      </c>
    </row>
    <row r="880" spans="4:35">
      <c r="Q880" s="42">
        <f t="shared" si="421"/>
        <v>1.2432353858030418</v>
      </c>
      <c r="AB880" s="10">
        <f t="shared" si="420"/>
        <v>2.7861747778961679</v>
      </c>
      <c r="AC880" s="10">
        <f t="shared" si="417"/>
        <v>2.6851747778961679</v>
      </c>
      <c r="AD880" s="3">
        <f t="shared" si="418"/>
        <v>389.4379663373702</v>
      </c>
      <c r="AI880" s="94">
        <f t="shared" si="419"/>
        <v>0</v>
      </c>
    </row>
    <row r="881" spans="17:35">
      <c r="Q881" s="42">
        <f t="shared" si="421"/>
        <v>1.243934847198451</v>
      </c>
      <c r="AB881" s="10">
        <f t="shared" si="420"/>
        <v>2.6689797833726172</v>
      </c>
      <c r="AC881" s="10">
        <f t="shared" si="417"/>
        <v>2.5679797833726172</v>
      </c>
      <c r="AD881" s="3">
        <f t="shared" si="418"/>
        <v>372.44086778428095</v>
      </c>
      <c r="AI881" s="94">
        <f t="shared" si="419"/>
        <v>0</v>
      </c>
    </row>
    <row r="882" spans="17:35">
      <c r="Q882" s="42">
        <f t="shared" si="421"/>
        <v>1.2446343085938603</v>
      </c>
      <c r="AB882" s="10">
        <f t="shared" si="420"/>
        <v>2.5567143671549002</v>
      </c>
      <c r="AC882" s="10">
        <f t="shared" si="417"/>
        <v>2.4557143671549002</v>
      </c>
      <c r="AD882" s="3">
        <f t="shared" si="418"/>
        <v>356.15871894922407</v>
      </c>
      <c r="AI882" s="94">
        <f t="shared" si="419"/>
        <v>0</v>
      </c>
    </row>
    <row r="883" spans="17:35">
      <c r="Q883" s="42">
        <f t="shared" si="421"/>
        <v>1.2453337699892695</v>
      </c>
      <c r="AB883" s="10">
        <f t="shared" si="420"/>
        <v>2.4491711761698562</v>
      </c>
      <c r="AC883" s="10">
        <f t="shared" si="417"/>
        <v>2.3481711761698563</v>
      </c>
      <c r="AD883" s="3">
        <f t="shared" si="418"/>
        <v>340.56144687017496</v>
      </c>
      <c r="AI883" s="94">
        <f t="shared" si="419"/>
        <v>0</v>
      </c>
    </row>
    <row r="884" spans="17:35">
      <c r="Q884" s="42">
        <f t="shared" si="421"/>
        <v>1.2460332313846787</v>
      </c>
      <c r="AB884" s="10">
        <f t="shared" si="420"/>
        <v>2.3461515792459333</v>
      </c>
      <c r="AC884" s="10">
        <f t="shared" si="417"/>
        <v>2.2451515792459333</v>
      </c>
      <c r="AD884" s="3">
        <f t="shared" si="418"/>
        <v>325.62024354545804</v>
      </c>
      <c r="AI884" s="94">
        <f t="shared" si="419"/>
        <v>0</v>
      </c>
    </row>
    <row r="885" spans="17:35">
      <c r="Q885" s="42">
        <f t="shared" si="421"/>
        <v>1.2467326927800879</v>
      </c>
      <c r="AB885" s="10">
        <f t="shared" si="420"/>
        <v>2.2474653002434497</v>
      </c>
      <c r="AC885" s="10">
        <f t="shared" si="417"/>
        <v>2.1464653002434497</v>
      </c>
      <c r="AD885" s="3">
        <f t="shared" si="418"/>
        <v>311.30751272566351</v>
      </c>
      <c r="AI885" s="94">
        <f t="shared" si="419"/>
        <v>0</v>
      </c>
    </row>
    <row r="886" spans="17:35">
      <c r="Q886" s="42">
        <f t="shared" si="421"/>
        <v>1.2474321541754971</v>
      </c>
      <c r="AB886" s="10">
        <f t="shared" si="420"/>
        <v>2.1529300666165097</v>
      </c>
      <c r="AC886" s="10">
        <f t="shared" si="417"/>
        <v>2.0519300666165097</v>
      </c>
      <c r="AD886" s="3">
        <f t="shared" si="418"/>
        <v>297.59681894365622</v>
      </c>
      <c r="AI886" s="94">
        <f t="shared" si="419"/>
        <v>0</v>
      </c>
    </row>
    <row r="887" spans="17:35">
      <c r="Q887" s="42">
        <f t="shared" si="421"/>
        <v>1.2481316155709063</v>
      </c>
      <c r="AB887" s="10">
        <f t="shared" si="420"/>
        <v>2.062371272757487</v>
      </c>
      <c r="AC887" s="10">
        <f t="shared" si="417"/>
        <v>1.961371272757487</v>
      </c>
      <c r="AD887" s="3">
        <f t="shared" si="418"/>
        <v>284.4628386885405</v>
      </c>
      <c r="AI887" s="94">
        <f t="shared" si="419"/>
        <v>0</v>
      </c>
    </row>
    <row r="888" spans="17:35">
      <c r="Q888" s="42">
        <f t="shared" si="421"/>
        <v>1.2488310769663156</v>
      </c>
      <c r="AB888" s="10">
        <f t="shared" si="420"/>
        <v>1.9756216575022489</v>
      </c>
      <c r="AC888" s="10">
        <f t="shared" si="417"/>
        <v>1.874621657502249</v>
      </c>
      <c r="AD888" s="3">
        <f t="shared" si="418"/>
        <v>271.88131363339357</v>
      </c>
      <c r="AI888" s="94">
        <f t="shared" si="419"/>
        <v>0</v>
      </c>
    </row>
    <row r="889" spans="17:35">
      <c r="Q889" s="42">
        <f t="shared" si="421"/>
        <v>1.2495305383617248</v>
      </c>
      <c r="AB889" s="10">
        <f t="shared" si="420"/>
        <v>1.8925209952005062</v>
      </c>
      <c r="AC889" s="10">
        <f t="shared" si="417"/>
        <v>1.7915209952005062</v>
      </c>
      <c r="AD889" s="3">
        <f t="shared" si="418"/>
        <v>259.82900583038526</v>
      </c>
      <c r="AI889" s="94">
        <f t="shared" si="419"/>
        <v>0</v>
      </c>
    </row>
    <row r="890" spans="17:35">
      <c r="Q890" s="42">
        <f t="shared" si="421"/>
        <v>1.250229999757134</v>
      </c>
      <c r="AB890" s="10">
        <f t="shared" si="420"/>
        <v>1.8129157997806762</v>
      </c>
      <c r="AC890" s="10">
        <f t="shared" si="417"/>
        <v>1.7119157997806762</v>
      </c>
      <c r="AD890" s="3">
        <f t="shared" si="418"/>
        <v>248.2836547905259</v>
      </c>
      <c r="AI890" s="94">
        <f t="shared" si="419"/>
        <v>0</v>
      </c>
    </row>
    <row r="891" spans="17:35">
      <c r="Q891" s="42">
        <f t="shared" si="421"/>
        <v>1.2509294611525432</v>
      </c>
      <c r="AB891" s="10">
        <f t="shared" si="420"/>
        <v>1.7366590412626817</v>
      </c>
      <c r="AC891" s="10">
        <f t="shared" si="417"/>
        <v>1.6356590412626817</v>
      </c>
      <c r="AD891" s="3">
        <f t="shared" si="418"/>
        <v>237.2239363687718</v>
      </c>
      <c r="AI891" s="94">
        <f t="shared" si="419"/>
        <v>0</v>
      </c>
    </row>
    <row r="892" spans="17:35">
      <c r="Q892" s="42">
        <f t="shared" si="421"/>
        <v>1.2516289225479524</v>
      </c>
      <c r="AB892" s="10">
        <f t="shared" si="420"/>
        <v>1.6636098741950878</v>
      </c>
      <c r="AC892" s="10">
        <f t="shared" si="417"/>
        <v>1.5626098741950878</v>
      </c>
      <c r="AD892" s="3">
        <f t="shared" si="418"/>
        <v>226.6294233785479</v>
      </c>
      <c r="AI892" s="94">
        <f t="shared" si="419"/>
        <v>0</v>
      </c>
    </row>
    <row r="893" spans="17:35">
      <c r="Q893" s="42">
        <f t="shared" si="421"/>
        <v>1.2523283839433617</v>
      </c>
      <c r="AB893" s="10">
        <f t="shared" si="420"/>
        <v>1.5936333775149925</v>
      </c>
      <c r="AC893" s="10">
        <f t="shared" si="417"/>
        <v>1.4926333775149925</v>
      </c>
      <c r="AD893" s="3">
        <f t="shared" si="418"/>
        <v>216.48054786294307</v>
      </c>
      <c r="AI893" s="94">
        <f t="shared" si="419"/>
        <v>0</v>
      </c>
    </row>
    <row r="894" spans="17:35">
      <c r="Q894" s="42">
        <f t="shared" si="421"/>
        <v>1.2530278453387709</v>
      </c>
      <c r="AB894" s="10">
        <f t="shared" si="420"/>
        <v>1.5266003053502077</v>
      </c>
      <c r="AC894" s="10">
        <f t="shared" si="417"/>
        <v>1.4256003053502078</v>
      </c>
      <c r="AD894" s="3">
        <f t="shared" si="418"/>
        <v>206.75856495289452</v>
      </c>
      <c r="AI894" s="94">
        <f t="shared" si="419"/>
        <v>0</v>
      </c>
    </row>
    <row r="895" spans="17:35">
      <c r="Q895" s="42">
        <f t="shared" si="421"/>
        <v>1.2537273067341801</v>
      </c>
      <c r="AB895" s="10">
        <f t="shared" si="420"/>
        <v>1.4623868483034603</v>
      </c>
      <c r="AC895" s="10">
        <f t="shared" si="417"/>
        <v>1.3613868483034604</v>
      </c>
      <c r="AD895" s="3">
        <f t="shared" si="418"/>
        <v>197.44551824560699</v>
      </c>
      <c r="AI895" s="94">
        <f t="shared" si="419"/>
        <v>0</v>
      </c>
    </row>
    <row r="896" spans="17:35">
      <c r="Q896" s="42">
        <f t="shared" si="421"/>
        <v>1.2544267681295893</v>
      </c>
      <c r="AB896" s="10">
        <f t="shared" si="420"/>
        <v>1.4008744047776993</v>
      </c>
      <c r="AC896" s="10">
        <f t="shared" si="417"/>
        <v>1.2998744047776993</v>
      </c>
      <c r="AD896" s="3">
        <f t="shared" si="418"/>
        <v>188.52420663926026</v>
      </c>
      <c r="AI896" s="94">
        <f t="shared" si="419"/>
        <v>0</v>
      </c>
    </row>
    <row r="897" spans="15:35">
      <c r="Q897" s="42">
        <f t="shared" si="421"/>
        <v>1.2551262295249985</v>
      </c>
      <c r="AB897" s="10">
        <f t="shared" si="420"/>
        <v>1.3419493619201683</v>
      </c>
      <c r="AC897" s="10">
        <f t="shared" si="417"/>
        <v>1.2409493619201684</v>
      </c>
      <c r="AD897" s="3">
        <f t="shared" si="418"/>
        <v>179.97815256275103</v>
      </c>
      <c r="AI897" s="94">
        <f t="shared" si="419"/>
        <v>0</v>
      </c>
    </row>
    <row r="898" spans="15:35">
      <c r="Q898" s="42">
        <f t="shared" si="421"/>
        <v>1.2558256909204077</v>
      </c>
      <c r="AB898" s="10">
        <f t="shared" si="420"/>
        <v>1.2855028857806245</v>
      </c>
      <c r="AC898" s="10">
        <f t="shared" si="417"/>
        <v>1.1845028857806246</v>
      </c>
      <c r="AD898" s="3">
        <f t="shared" si="418"/>
        <v>171.79157154178748</v>
      </c>
      <c r="AI898" s="94">
        <f t="shared" si="419"/>
        <v>0</v>
      </c>
    </row>
    <row r="899" spans="15:35">
      <c r="Q899" s="42">
        <f t="shared" si="421"/>
        <v>1.256525152315817</v>
      </c>
      <c r="AB899" s="10">
        <f t="shared" si="420"/>
        <v>1.2314307202961507</v>
      </c>
      <c r="AC899" s="10">
        <f t="shared" si="417"/>
        <v>1.1304307202961508</v>
      </c>
      <c r="AD899" s="3">
        <f t="shared" si="418"/>
        <v>163.94934304512702</v>
      </c>
      <c r="AI899" s="94">
        <f t="shared" si="419"/>
        <v>0</v>
      </c>
    </row>
    <row r="900" spans="15:35">
      <c r="Q900" s="42">
        <f t="shared" si="421"/>
        <v>1.2572246137112262</v>
      </c>
      <c r="AB900" s="10">
        <f t="shared" si="420"/>
        <v>1.1796329947312765</v>
      </c>
      <c r="AC900" s="10">
        <f t="shared" si="417"/>
        <v>1.0786329947312765</v>
      </c>
      <c r="AD900" s="3">
        <f t="shared" si="418"/>
        <v>156.43698255711044</v>
      </c>
      <c r="AI900" s="94">
        <f t="shared" si="419"/>
        <v>0</v>
      </c>
    </row>
    <row r="901" spans="15:35">
      <c r="Q901" s="42">
        <f t="shared" si="421"/>
        <v>1.2579240751066354</v>
      </c>
      <c r="AB901" s="10">
        <f t="shared" si="420"/>
        <v>1.1300140392177538</v>
      </c>
      <c r="AC901" s="10">
        <f t="shared" si="417"/>
        <v>1.0290140392177538</v>
      </c>
      <c r="AD901" s="3">
        <f t="shared" si="418"/>
        <v>149.2406148249099</v>
      </c>
      <c r="AI901" s="94">
        <f t="shared" si="419"/>
        <v>0</v>
      </c>
    </row>
    <row r="902" spans="15:35">
      <c r="Q902" s="42">
        <f t="shared" si="421"/>
        <v>1.2586235365020446</v>
      </c>
      <c r="AB902" s="10">
        <f t="shared" si="420"/>
        <v>1.0824822080532857</v>
      </c>
      <c r="AC902" s="10">
        <f t="shared" si="417"/>
        <v>0.98148220805328568</v>
      </c>
      <c r="AD902" s="3">
        <f t="shared" si="418"/>
        <v>142.34694823107841</v>
      </c>
      <c r="AI902" s="94">
        <f t="shared" si="419"/>
        <v>0</v>
      </c>
    </row>
    <row r="903" spans="15:35">
      <c r="Q903" s="42">
        <f t="shared" si="421"/>
        <v>1.2593229978974538</v>
      </c>
      <c r="AB903" s="10">
        <f t="shared" si="420"/>
        <v>1.0369497104328609</v>
      </c>
      <c r="AC903" s="10">
        <f t="shared" si="417"/>
        <v>0.9359497104328609</v>
      </c>
      <c r="AD903" s="3">
        <f t="shared" si="418"/>
        <v>135.74325024406974</v>
      </c>
      <c r="AI903" s="94">
        <f t="shared" si="419"/>
        <v>0</v>
      </c>
    </row>
    <row r="904" spans="15:35">
      <c r="Q904" s="42">
        <f t="shared" si="421"/>
        <v>1.2600224592928631</v>
      </c>
      <c r="AB904" s="10">
        <f t="shared" si="420"/>
        <v>0.99333244830003087</v>
      </c>
      <c r="AC904" s="10">
        <f t="shared" si="417"/>
        <v>0.89233244830003089</v>
      </c>
      <c r="AD904" s="3">
        <f t="shared" si="418"/>
        <v>129.4173239013823</v>
      </c>
      <c r="AI904" s="94">
        <f t="shared" si="419"/>
        <v>0</v>
      </c>
    </row>
    <row r="905" spans="15:35">
      <c r="Q905" s="42">
        <f t="shared" si="421"/>
        <v>1.2607219206882723</v>
      </c>
      <c r="AB905" s="10">
        <f t="shared" si="420"/>
        <v>0.95154986101866501</v>
      </c>
      <c r="AC905" s="10">
        <f t="shared" si="417"/>
        <v>0.85054986101866503</v>
      </c>
      <c r="AD905" s="3">
        <f t="shared" si="418"/>
        <v>123.35748528189485</v>
      </c>
      <c r="AI905" s="94">
        <f t="shared" si="419"/>
        <v>0</v>
      </c>
    </row>
    <row r="906" spans="15:35">
      <c r="Q906" s="42">
        <f t="shared" si="421"/>
        <v>1.2614213820836815</v>
      </c>
      <c r="AB906" s="10">
        <f t="shared" si="420"/>
        <v>0.91152477657827935</v>
      </c>
      <c r="AC906" s="10">
        <f t="shared" si="417"/>
        <v>0.81052477657827937</v>
      </c>
      <c r="AD906" s="3">
        <f t="shared" si="418"/>
        <v>117.5525419257838</v>
      </c>
      <c r="AI906" s="94">
        <f t="shared" si="419"/>
        <v>0</v>
      </c>
    </row>
    <row r="907" spans="15:35">
      <c r="Q907" s="42">
        <f t="shared" si="421"/>
        <v>1.2621208434790907</v>
      </c>
      <c r="Z907" s="2" t="s">
        <v>151</v>
      </c>
      <c r="AA907">
        <v>0.02</v>
      </c>
      <c r="AB907" s="10">
        <f t="shared" si="420"/>
        <v>0.87318326905812449</v>
      </c>
      <c r="AC907" s="10">
        <f t="shared" si="417"/>
        <v>0.77218326905812451</v>
      </c>
      <c r="AD907" s="3">
        <f t="shared" si="418"/>
        <v>111.99177216216454</v>
      </c>
      <c r="AI907" s="94">
        <f t="shared" si="419"/>
        <v>0</v>
      </c>
    </row>
    <row r="908" spans="15:35">
      <c r="Q908" s="42">
        <f t="shared" si="421"/>
        <v>1.2628203048744999</v>
      </c>
      <c r="Z908" s="2" t="s">
        <v>152</v>
      </c>
      <c r="AA908">
        <f>pmaxperc/100*pmax+patm</f>
        <v>0.10228653826577519</v>
      </c>
      <c r="AB908" s="10">
        <f t="shared" si="420"/>
        <v>0.83645452208676851</v>
      </c>
      <c r="AC908" s="10">
        <f t="shared" si="417"/>
        <v>0.73545452208676854</v>
      </c>
      <c r="AD908" s="3">
        <f t="shared" si="418"/>
        <v>106.66490530627534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1.2635197662699091</v>
      </c>
      <c r="Z909" s="7" t="s">
        <v>154</v>
      </c>
      <c r="AA909" s="10">
        <f>AA908-pfinal+0.101</f>
        <v>-0.59798415977920838</v>
      </c>
      <c r="AB909" s="10">
        <f t="shared" si="420"/>
        <v>0.80127069804498352</v>
      </c>
      <c r="AC909" s="10">
        <f t="shared" si="417"/>
        <v>0.70027069804498354</v>
      </c>
      <c r="AD909" s="3">
        <f t="shared" si="418"/>
        <v>101.56210268962778</v>
      </c>
      <c r="AI909" s="94">
        <f t="shared" si="419"/>
        <v>0</v>
      </c>
    </row>
    <row r="910" spans="15:35">
      <c r="Q910" s="42">
        <f t="shared" si="421"/>
        <v>1.2642192276653184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600075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619125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FFFF00"/>
    <pageSetUpPr autoPageBreaks="0"/>
  </sheetPr>
  <dimension ref="B1:Q911"/>
  <sheetViews>
    <sheetView showGridLines="0" zoomScaleNormal="100" workbookViewId="0">
      <selection activeCell="C16" sqref="C16"/>
    </sheetView>
  </sheetViews>
  <sheetFormatPr defaultColWidth="8.85546875" defaultRowHeight="12.75"/>
  <cols>
    <col min="1" max="1" width="4.7109375" customWidth="1"/>
    <col min="2" max="2" width="9.140625" customWidth="1"/>
    <col min="3" max="3" width="10.140625" bestFit="1" customWidth="1"/>
    <col min="4" max="4" width="9.7109375" customWidth="1"/>
    <col min="5" max="5" width="9.85546875" customWidth="1"/>
    <col min="6" max="6" width="11.425781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1.1308</v>
      </c>
      <c r="D3" s="55"/>
      <c r="E3" t="s">
        <v>313</v>
      </c>
    </row>
    <row r="4" spans="2:5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4.5999999999999996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25">
      <c r="B7" s="2" t="s">
        <v>286</v>
      </c>
      <c r="C7" s="3">
        <f>at</f>
        <v>134.69012151470801</v>
      </c>
      <c r="D7" s="55" t="s">
        <v>15</v>
      </c>
      <c r="E7" t="s">
        <v>37</v>
      </c>
    </row>
    <row r="8" spans="2:5" ht="14.25">
      <c r="B8" s="2" t="s">
        <v>165</v>
      </c>
      <c r="C8" s="3">
        <f>exprat*at</f>
        <v>619.5745589676568</v>
      </c>
      <c r="D8" s="55" t="s">
        <v>15</v>
      </c>
      <c r="E8" t="s">
        <v>166</v>
      </c>
    </row>
    <row r="9" spans="2:5">
      <c r="B9" s="2" t="s">
        <v>285</v>
      </c>
      <c r="C9" s="83">
        <v>2.6101623315922193</v>
      </c>
      <c r="D9" s="314">
        <f>exprat-1/me*((1+(k-1)/2*me^2)/(1+(k-1)/2))^((k+1)/2/(k-1))</f>
        <v>-3.0693272177728659E-4</v>
      </c>
      <c r="E9" t="s">
        <v>283</v>
      </c>
    </row>
    <row r="10" spans="2:5">
      <c r="B10" s="2" t="s">
        <v>287</v>
      </c>
      <c r="C10" s="83">
        <v>2.6101623315922193</v>
      </c>
      <c r="D10" s="314">
        <f>expratfinal-1/mef*((1+(k-1)/2*mef^2)/(1+(k-1)/2))^((k+1)/2/(k-1))</f>
        <v>-3.0693272177728659E-4</v>
      </c>
      <c r="E10" t="s">
        <v>284</v>
      </c>
    </row>
    <row r="11" spans="2:5">
      <c r="B11" s="2" t="s">
        <v>203</v>
      </c>
      <c r="C11" s="40">
        <f>SQRT(4*aexit/PI())</f>
        <v>28.086773210703086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9.8553917049803008</v>
      </c>
      <c r="D12" s="55"/>
      <c r="E12" t="s">
        <v>170</v>
      </c>
    </row>
    <row r="13" spans="2:5">
      <c r="B13" s="2" t="s">
        <v>167</v>
      </c>
      <c r="C13" s="10">
        <f>AVERAGE(H28:H909)</f>
        <v>9.1333927920556945</v>
      </c>
      <c r="D13" s="55"/>
      <c r="E13" t="s">
        <v>188</v>
      </c>
    </row>
    <row r="14" spans="2:5">
      <c r="B14" s="2" t="s">
        <v>290</v>
      </c>
      <c r="C14" s="10">
        <f>2*ravg*tbout/do</f>
        <v>0.68120502345647904</v>
      </c>
      <c r="E14" t="s">
        <v>289</v>
      </c>
    </row>
    <row r="15" spans="2:5">
      <c r="B15" s="2" t="s">
        <v>171</v>
      </c>
      <c r="C15" s="10">
        <f>MAX(I28:I910)</f>
        <v>1.2913471642291794</v>
      </c>
      <c r="D15" s="55"/>
      <c r="E15" t="s">
        <v>172</v>
      </c>
    </row>
    <row r="16" spans="2:5">
      <c r="B16" s="71" t="s">
        <v>194</v>
      </c>
      <c r="C16" s="65">
        <f>MAX(J28:J910)</f>
        <v>1136.4160823646173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1314.0409833572198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116.65135977720594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K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1136.4160823646173</v>
      </c>
      <c r="L21" s="133" t="s">
        <v>168</v>
      </c>
      <c r="O21" s="131" t="s">
        <v>185</v>
      </c>
      <c r="P21" s="132">
        <f>fmax/4.4482</f>
        <v>255.47773984187251</v>
      </c>
      <c r="Q21" s="133" t="s">
        <v>187</v>
      </c>
    </row>
    <row r="22" spans="2:17">
      <c r="G22" s="110">
        <f>D9</f>
        <v>-3.0693272177728659E-4</v>
      </c>
      <c r="J22" s="134" t="s">
        <v>186</v>
      </c>
      <c r="K22" s="135">
        <f>itot/tthr</f>
        <v>1039.9845087002134</v>
      </c>
      <c r="L22" s="136" t="s">
        <v>168</v>
      </c>
      <c r="O22" s="134" t="s">
        <v>186</v>
      </c>
      <c r="P22" s="135">
        <f>itot/tthr/4.4482</f>
        <v>233.79895434112976</v>
      </c>
      <c r="Q22" s="136" t="s">
        <v>187</v>
      </c>
    </row>
    <row r="23" spans="2:17">
      <c r="J23" s="137" t="s">
        <v>158</v>
      </c>
      <c r="K23" s="138">
        <f>tthr</f>
        <v>1.2635197662699091</v>
      </c>
      <c r="L23" s="139" t="s">
        <v>169</v>
      </c>
      <c r="O23" s="137" t="s">
        <v>158</v>
      </c>
      <c r="P23" s="138">
        <f>tthr</f>
        <v>1.2635197662699091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1.3469012151470802E-4</v>
      </c>
      <c r="E28" s="40">
        <f>Pressure!H28</f>
        <v>134.69012151470801</v>
      </c>
      <c r="F28" s="10">
        <f>aexit/E28</f>
        <v>4.5999999999999996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2.6101623315922193</v>
      </c>
    </row>
    <row r="29" spans="2:17">
      <c r="C29" s="4">
        <f>Pressure!AB29*1000000</f>
        <v>2909387.4700195948</v>
      </c>
      <c r="D29" s="78">
        <f>Pressure!I29</f>
        <v>1.3469012151470802E-4</v>
      </c>
      <c r="E29" s="40">
        <f>Pressure!H29</f>
        <v>134.69012151470801</v>
      </c>
      <c r="F29" s="10">
        <f t="shared" ref="F29:F92" si="1">aexit/E29</f>
        <v>4.5999999999999996</v>
      </c>
      <c r="G29" s="4">
        <f t="shared" si="0"/>
        <v>120290.16737997656</v>
      </c>
      <c r="H29" s="42">
        <f t="shared" ref="H29:H92" si="2">1/(((k+1)/2)^(1/(k-1))*(patm*1000000/C29)^(1/k)*SQRT((k+1)/(k-1)*(1-(patm*1000000/C29)^((k-1)/k))))</f>
        <v>5.2525933366187267</v>
      </c>
      <c r="I29" s="10">
        <f t="shared" ref="I29:I92" si="3">etanoz*SQRT(2*k^2/(k-1)*(2/(k+1))^((k+1)/(k-1))*(1-(G29/C29)^((k-1)/k)))+(G29-patm*1000000)/C29*(aexit/E29)</f>
        <v>1.2027655419742154</v>
      </c>
      <c r="J29" s="4">
        <f t="shared" ref="J29:J92" si="4">I29*D29*C29</f>
        <v>471.3226234294246</v>
      </c>
      <c r="K29" s="4">
        <f t="shared" ref="K29:K92" si="5">J29/4.4482</f>
        <v>105.95805571454174</v>
      </c>
      <c r="L29" s="42">
        <f>Pressure!Q29</f>
        <v>8.7733860442267171E-3</v>
      </c>
      <c r="M29" s="10">
        <f t="shared" ref="M29:M39" si="6">(J29+J28)/2*(L29-L28)</f>
        <v>2.0675476633620189</v>
      </c>
      <c r="N29" s="10">
        <f>N28-1/834*(me-mef)</f>
        <v>2.6101623315922193</v>
      </c>
    </row>
    <row r="30" spans="2:17">
      <c r="C30" s="4">
        <f>Pressure!AB30*1000000</f>
        <v>3290323.6419415385</v>
      </c>
      <c r="D30" s="78">
        <f>Pressure!I30</f>
        <v>1.3469012151470802E-4</v>
      </c>
      <c r="E30" s="40">
        <f>Pressure!H30</f>
        <v>134.69012151470801</v>
      </c>
      <c r="F30" s="10">
        <f t="shared" si="1"/>
        <v>4.5999999999999996</v>
      </c>
      <c r="G30" s="4">
        <f t="shared" si="0"/>
        <v>136040.17536405215</v>
      </c>
      <c r="H30" s="42">
        <f t="shared" si="2"/>
        <v>5.7711831516366559</v>
      </c>
      <c r="I30" s="10">
        <f t="shared" si="3"/>
        <v>1.2212535974888785</v>
      </c>
      <c r="J30" s="4">
        <f t="shared" si="4"/>
        <v>541.22795313791232</v>
      </c>
      <c r="K30" s="4">
        <f t="shared" si="5"/>
        <v>121.67347536934318</v>
      </c>
      <c r="L30" s="42">
        <f>Pressure!Q30</f>
        <v>1.1123639161095067E-2</v>
      </c>
      <c r="M30" s="10">
        <f t="shared" si="6"/>
        <v>1.1898750742821145</v>
      </c>
      <c r="N30" s="10">
        <f t="shared" ref="N30:N93" si="7">N29-1/834*(me-mef)</f>
        <v>2.6101623315922193</v>
      </c>
    </row>
    <row r="31" spans="2:17">
      <c r="C31" s="4">
        <f>Pressure!AB31*1000000</f>
        <v>3566165.5349281449</v>
      </c>
      <c r="D31" s="78">
        <f>Pressure!I31</f>
        <v>1.3469012151470802E-4</v>
      </c>
      <c r="E31" s="40">
        <f>Pressure!H31</f>
        <v>134.69012151470801</v>
      </c>
      <c r="F31" s="10">
        <f t="shared" si="1"/>
        <v>4.5999999999999996</v>
      </c>
      <c r="G31" s="4">
        <f t="shared" si="0"/>
        <v>147445.00466908282</v>
      </c>
      <c r="H31" s="42">
        <f t="shared" si="2"/>
        <v>6.1399529216538404</v>
      </c>
      <c r="I31" s="10">
        <f t="shared" si="3"/>
        <v>1.2321755255966793</v>
      </c>
      <c r="J31" s="4">
        <f t="shared" si="4"/>
        <v>591.84750543549069</v>
      </c>
      <c r="K31" s="4">
        <f t="shared" si="5"/>
        <v>133.05325871936753</v>
      </c>
      <c r="L31" s="42">
        <f>Pressure!Q31</f>
        <v>1.328306978897854E-2</v>
      </c>
      <c r="M31" s="10">
        <f t="shared" si="6"/>
        <v>1.2233989244732588</v>
      </c>
      <c r="N31" s="10">
        <f t="shared" si="7"/>
        <v>2.6101623315922193</v>
      </c>
    </row>
    <row r="32" spans="2:17">
      <c r="C32" s="4">
        <f>Pressure!AB32*1000000</f>
        <v>3772469.4587913607</v>
      </c>
      <c r="D32" s="78">
        <f>Pressure!I32</f>
        <v>1.3469012151470802E-4</v>
      </c>
      <c r="E32" s="40">
        <f>Pressure!H32</f>
        <v>134.69012151470801</v>
      </c>
      <c r="F32" s="10">
        <f t="shared" si="1"/>
        <v>4.5999999999999996</v>
      </c>
      <c r="G32" s="4">
        <f t="shared" si="0"/>
        <v>155974.74977466857</v>
      </c>
      <c r="H32" s="42">
        <f t="shared" si="2"/>
        <v>6.4124203896108352</v>
      </c>
      <c r="I32" s="10">
        <f t="shared" si="3"/>
        <v>1.2393001088013191</v>
      </c>
      <c r="J32" s="4">
        <f t="shared" si="4"/>
        <v>629.70619379540824</v>
      </c>
      <c r="K32" s="4">
        <f t="shared" si="5"/>
        <v>141.56427179430068</v>
      </c>
      <c r="L32" s="42">
        <f>Pressure!Q32</f>
        <v>1.5326114177416205E-2</v>
      </c>
      <c r="M32" s="10">
        <f t="shared" si="6"/>
        <v>1.2478442151944795</v>
      </c>
      <c r="N32" s="10">
        <f t="shared" si="7"/>
        <v>2.6101623315922193</v>
      </c>
    </row>
    <row r="33" spans="3:14">
      <c r="C33" s="4">
        <f>Pressure!AB33*1000000</f>
        <v>3930214.3373108497</v>
      </c>
      <c r="D33" s="78">
        <f>Pressure!I33</f>
        <v>1.3469012151470802E-4</v>
      </c>
      <c r="E33" s="40">
        <f>Pressure!H33</f>
        <v>134.69012151470801</v>
      </c>
      <c r="F33" s="10">
        <f t="shared" si="1"/>
        <v>4.5999999999999996</v>
      </c>
      <c r="G33" s="4">
        <f t="shared" si="0"/>
        <v>162496.79540660209</v>
      </c>
      <c r="H33" s="42">
        <f t="shared" si="2"/>
        <v>6.6189622364749052</v>
      </c>
      <c r="I33" s="10">
        <f t="shared" si="3"/>
        <v>1.2442431303681243</v>
      </c>
      <c r="J33" s="4">
        <f t="shared" si="4"/>
        <v>658.65384580517787</v>
      </c>
      <c r="K33" s="4">
        <f t="shared" si="5"/>
        <v>148.07199447083715</v>
      </c>
      <c r="L33" s="42">
        <f>Pressure!Q33</f>
        <v>1.7291596058602813E-2</v>
      </c>
      <c r="M33" s="10">
        <f t="shared" si="6"/>
        <v>1.2661241571399062</v>
      </c>
      <c r="N33" s="10">
        <f t="shared" si="7"/>
        <v>2.6101623315922193</v>
      </c>
    </row>
    <row r="34" spans="3:14">
      <c r="C34" s="4">
        <f>Pressure!AB34*1000000</f>
        <v>4052917.2685207087</v>
      </c>
      <c r="D34" s="78">
        <f>Pressure!I34</f>
        <v>1.3469012151470802E-4</v>
      </c>
      <c r="E34" s="40">
        <f>Pressure!H34</f>
        <v>134.69012151470801</v>
      </c>
      <c r="F34" s="10">
        <f t="shared" si="1"/>
        <v>4.5999999999999996</v>
      </c>
      <c r="G34" s="4">
        <f t="shared" si="0"/>
        <v>167570.01314928668</v>
      </c>
      <c r="H34" s="42">
        <f t="shared" si="2"/>
        <v>6.7786020838269012</v>
      </c>
      <c r="I34" s="10">
        <f t="shared" si="3"/>
        <v>1.2478220353543097</v>
      </c>
      <c r="J34" s="4">
        <f t="shared" si="4"/>
        <v>681.17097464370852</v>
      </c>
      <c r="K34" s="4">
        <f t="shared" si="5"/>
        <v>153.13407100483533</v>
      </c>
      <c r="L34" s="42">
        <f>Pressure!Q34</f>
        <v>1.9202441763053798E-2</v>
      </c>
      <c r="M34" s="10">
        <f t="shared" si="6"/>
        <v>1.2800992514357834</v>
      </c>
      <c r="N34" s="10">
        <f t="shared" si="7"/>
        <v>2.6101623315922193</v>
      </c>
    </row>
    <row r="35" spans="3:14">
      <c r="C35" s="4">
        <f>Pressure!AB35*1000000</f>
        <v>4149771.2261878839</v>
      </c>
      <c r="D35" s="78">
        <f>Pressure!I35</f>
        <v>1.3469012151470802E-4</v>
      </c>
      <c r="E35" s="40">
        <f>Pressure!H35</f>
        <v>134.69012151470801</v>
      </c>
      <c r="F35" s="10">
        <f t="shared" si="1"/>
        <v>4.5999999999999996</v>
      </c>
      <c r="G35" s="4">
        <f t="shared" si="0"/>
        <v>171574.49137683579</v>
      </c>
      <c r="H35" s="42">
        <f t="shared" si="2"/>
        <v>6.9040053042115517</v>
      </c>
      <c r="I35" s="10">
        <f t="shared" si="3"/>
        <v>1.2504975336793174</v>
      </c>
      <c r="J35" s="4">
        <f t="shared" si="4"/>
        <v>698.94457647872446</v>
      </c>
      <c r="K35" s="4">
        <f t="shared" si="5"/>
        <v>157.12975506468334</v>
      </c>
      <c r="L35" s="42">
        <f>Pressure!Q35</f>
        <v>2.107328378383018E-2</v>
      </c>
      <c r="M35" s="10">
        <f t="shared" si="6"/>
        <v>1.290989083283401</v>
      </c>
      <c r="N35" s="10">
        <f t="shared" si="7"/>
        <v>2.6101623315922193</v>
      </c>
    </row>
    <row r="36" spans="3:14">
      <c r="C36" s="4">
        <f>Pressure!AB36*1000000</f>
        <v>4227257.8460661443</v>
      </c>
      <c r="D36" s="78">
        <f>Pressure!I36</f>
        <v>1.3469012151470802E-4</v>
      </c>
      <c r="E36" s="40">
        <f>Pressure!H36</f>
        <v>134.69012151470801</v>
      </c>
      <c r="F36" s="10">
        <f t="shared" si="1"/>
        <v>4.5999999999999996</v>
      </c>
      <c r="G36" s="4">
        <f t="shared" si="0"/>
        <v>174778.21675577329</v>
      </c>
      <c r="H36" s="42">
        <f t="shared" si="2"/>
        <v>7.0039583866971018</v>
      </c>
      <c r="I36" s="10">
        <f t="shared" si="3"/>
        <v>1.2525497494846503</v>
      </c>
      <c r="J36" s="4">
        <f t="shared" si="4"/>
        <v>713.16409174097168</v>
      </c>
      <c r="K36" s="4">
        <f t="shared" si="5"/>
        <v>160.32644479586614</v>
      </c>
      <c r="L36" s="42">
        <f>Pressure!Q36</f>
        <v>2.2913965295801111E-2</v>
      </c>
      <c r="M36" s="10">
        <f t="shared" si="6"/>
        <v>1.2996211592429441</v>
      </c>
      <c r="N36" s="10">
        <f t="shared" si="7"/>
        <v>2.6101623315922193</v>
      </c>
    </row>
    <row r="37" spans="3:14">
      <c r="C37" s="4">
        <f>Pressure!AB37*1000000</f>
        <v>4290064.5816883212</v>
      </c>
      <c r="D37" s="78">
        <f>Pressure!I37</f>
        <v>1.3469012151470802E-4</v>
      </c>
      <c r="E37" s="40">
        <f>Pressure!H37</f>
        <v>134.69012151470801</v>
      </c>
      <c r="F37" s="10">
        <f t="shared" si="1"/>
        <v>4.5999999999999996</v>
      </c>
      <c r="G37" s="4">
        <f t="shared" si="0"/>
        <v>177374.99453750023</v>
      </c>
      <c r="H37" s="42">
        <f t="shared" si="2"/>
        <v>7.0847369718723039</v>
      </c>
      <c r="I37" s="10">
        <f t="shared" si="3"/>
        <v>1.2541587747298335</v>
      </c>
      <c r="J37" s="4">
        <f t="shared" si="4"/>
        <v>724.68971174032868</v>
      </c>
      <c r="K37" s="4">
        <f t="shared" si="5"/>
        <v>162.91751983731143</v>
      </c>
      <c r="L37" s="42">
        <f>Pressure!Q37</f>
        <v>2.4731359964101821E-2</v>
      </c>
      <c r="M37" s="10">
        <f t="shared" si="6"/>
        <v>1.306573918121406</v>
      </c>
      <c r="N37" s="10">
        <f t="shared" si="7"/>
        <v>2.6101623315922193</v>
      </c>
    </row>
    <row r="38" spans="3:14">
      <c r="C38" s="4">
        <f>Pressure!AB38*1000000</f>
        <v>4341644.9441353967</v>
      </c>
      <c r="D38" s="78">
        <f>Pressure!I38</f>
        <v>1.3469012151470802E-4</v>
      </c>
      <c r="E38" s="40">
        <f>Pressure!H38</f>
        <v>134.69012151470801</v>
      </c>
      <c r="F38" s="10">
        <f t="shared" si="1"/>
        <v>4.5999999999999996</v>
      </c>
      <c r="G38" s="4">
        <f t="shared" si="0"/>
        <v>179507.61196856271</v>
      </c>
      <c r="H38" s="42">
        <f t="shared" si="2"/>
        <v>7.1509201413238559</v>
      </c>
      <c r="I38" s="10">
        <f t="shared" si="3"/>
        <v>1.2554453803988086</v>
      </c>
      <c r="J38" s="4">
        <f t="shared" si="4"/>
        <v>734.15518787286294</v>
      </c>
      <c r="K38" s="4">
        <f t="shared" si="5"/>
        <v>165.04545386288004</v>
      </c>
      <c r="L38" s="42">
        <f>Pressure!Q38</f>
        <v>2.6530401812987499E-2</v>
      </c>
      <c r="M38" s="10">
        <f t="shared" si="6"/>
        <v>1.3122615127187789</v>
      </c>
      <c r="N38" s="10">
        <f t="shared" si="7"/>
        <v>2.6101623315922193</v>
      </c>
    </row>
    <row r="39" spans="3:14">
      <c r="C39" s="4">
        <f>Pressure!AB39*1000000</f>
        <v>4384579.2761948621</v>
      </c>
      <c r="D39" s="78">
        <f>Pressure!I39</f>
        <v>1.3469012151470802E-4</v>
      </c>
      <c r="E39" s="40">
        <f>Pressure!H39</f>
        <v>134.69012151470801</v>
      </c>
      <c r="F39" s="10">
        <f t="shared" si="1"/>
        <v>4.5999999999999996</v>
      </c>
      <c r="G39" s="4">
        <f t="shared" si="0"/>
        <v>181282.75468949627</v>
      </c>
      <c r="H39" s="42">
        <f t="shared" si="2"/>
        <v>7.2059033645578765</v>
      </c>
      <c r="I39" s="10">
        <f t="shared" si="3"/>
        <v>1.2564932365933834</v>
      </c>
      <c r="J39" s="4">
        <f t="shared" si="4"/>
        <v>742.03403703357105</v>
      </c>
      <c r="K39" s="4">
        <f t="shared" si="5"/>
        <v>166.81669822255543</v>
      </c>
      <c r="L39" s="42">
        <f>Pressure!Q39</f>
        <v>2.8314707178658159E-2</v>
      </c>
      <c r="M39" s="10">
        <f t="shared" si="6"/>
        <v>1.3169861773728817</v>
      </c>
      <c r="N39" s="10">
        <f t="shared" si="7"/>
        <v>2.6101623315922193</v>
      </c>
    </row>
    <row r="40" spans="3:14">
      <c r="C40" s="4">
        <f>Pressure!AB40*1000000</f>
        <v>4420816.5724301208</v>
      </c>
      <c r="D40" s="78">
        <f>Pressure!I40</f>
        <v>1.3469012151470802E-4</v>
      </c>
      <c r="E40" s="40">
        <f>Pressure!H40</f>
        <v>134.69012151470801</v>
      </c>
      <c r="F40" s="10">
        <f t="shared" si="1"/>
        <v>4.5999999999999996</v>
      </c>
      <c r="G40" s="4">
        <f t="shared" si="0"/>
        <v>182781.00491379786</v>
      </c>
      <c r="H40" s="42">
        <f t="shared" si="2"/>
        <v>7.2522359887046566</v>
      </c>
      <c r="I40" s="10">
        <f t="shared" si="3"/>
        <v>1.2573618060821095</v>
      </c>
      <c r="J40" s="4">
        <f t="shared" si="4"/>
        <v>748.68391784769608</v>
      </c>
      <c r="K40" s="4">
        <f t="shared" si="5"/>
        <v>168.31165816458255</v>
      </c>
      <c r="L40" s="42">
        <f>Pressure!Q40</f>
        <v>3.0086969786053873E-2</v>
      </c>
      <c r="M40" s="10">
        <f t="shared" ref="M40:M103" si="8">(J40+J39)/2*(L40-L39)</f>
        <v>1.3209718448047403</v>
      </c>
      <c r="N40" s="10">
        <f t="shared" si="7"/>
        <v>2.6101623315922193</v>
      </c>
    </row>
    <row r="41" spans="3:14">
      <c r="C41" s="4">
        <f>Pressure!AB41*1000000</f>
        <v>4451841.6634336701</v>
      </c>
      <c r="D41" s="78">
        <f>Pressure!I41</f>
        <v>1.3469012151470802E-4</v>
      </c>
      <c r="E41" s="40">
        <f>Pressure!H41</f>
        <v>134.69012151470801</v>
      </c>
      <c r="F41" s="10">
        <f t="shared" si="1"/>
        <v>4.5999999999999996</v>
      </c>
      <c r="G41" s="4">
        <f t="shared" si="0"/>
        <v>184063.75374950754</v>
      </c>
      <c r="H41" s="42">
        <f t="shared" si="2"/>
        <v>7.291850965134306</v>
      </c>
      <c r="I41" s="10">
        <f t="shared" si="3"/>
        <v>1.2580942089973755</v>
      </c>
      <c r="J41" s="4">
        <f t="shared" si="4"/>
        <v>754.37731053575862</v>
      </c>
      <c r="K41" s="4">
        <f t="shared" si="5"/>
        <v>169.5915899770151</v>
      </c>
      <c r="L41" s="42">
        <f>Pressure!Q41</f>
        <v>3.184922196505488E-2</v>
      </c>
      <c r="M41" s="10">
        <f t="shared" si="8"/>
        <v>1.324386462445337</v>
      </c>
      <c r="N41" s="10">
        <f t="shared" si="7"/>
        <v>2.6101623315922193</v>
      </c>
    </row>
    <row r="42" spans="3:14">
      <c r="C42" s="4">
        <f>Pressure!AB42*1000000</f>
        <v>4478793.638829221</v>
      </c>
      <c r="D42" s="78">
        <f>Pressure!I42</f>
        <v>1.3469012151470802E-4</v>
      </c>
      <c r="E42" s="40">
        <f>Pressure!H42</f>
        <v>134.69012151470801</v>
      </c>
      <c r="F42" s="10">
        <f t="shared" si="1"/>
        <v>4.5999999999999996</v>
      </c>
      <c r="G42" s="4">
        <f t="shared" si="0"/>
        <v>185178.09746101391</v>
      </c>
      <c r="H42" s="42">
        <f t="shared" si="2"/>
        <v>7.3262254838506138</v>
      </c>
      <c r="I42" s="10">
        <f t="shared" si="3"/>
        <v>1.2587222225914871</v>
      </c>
      <c r="J42" s="4">
        <f t="shared" si="4"/>
        <v>759.32324863561212</v>
      </c>
      <c r="K42" s="4">
        <f t="shared" si="5"/>
        <v>170.70348649692284</v>
      </c>
      <c r="L42" s="42">
        <f>Pressure!Q42</f>
        <v>3.3603012999502038E-2</v>
      </c>
      <c r="M42" s="10">
        <f t="shared" si="8"/>
        <v>1.3273572347561999</v>
      </c>
      <c r="N42" s="10">
        <f t="shared" si="7"/>
        <v>2.6101623315922193</v>
      </c>
    </row>
    <row r="43" spans="3:14">
      <c r="C43" s="4">
        <f>Pressure!AB43*1000000</f>
        <v>4502551.3591184448</v>
      </c>
      <c r="D43" s="78">
        <f>Pressure!I43</f>
        <v>1.3469012151470802E-4</v>
      </c>
      <c r="E43" s="40">
        <f>Pressure!H43</f>
        <v>134.69012151470801</v>
      </c>
      <c r="F43" s="10">
        <f t="shared" si="1"/>
        <v>4.5999999999999996</v>
      </c>
      <c r="G43" s="4">
        <f t="shared" si="0"/>
        <v>186160.37300169264</v>
      </c>
      <c r="H43" s="42">
        <f t="shared" si="2"/>
        <v>7.3564957323601119</v>
      </c>
      <c r="I43" s="10">
        <f t="shared" si="3"/>
        <v>1.2592695714821915</v>
      </c>
      <c r="J43" s="4">
        <f t="shared" si="4"/>
        <v>763.6830112214567</v>
      </c>
      <c r="K43" s="4">
        <f t="shared" si="5"/>
        <v>171.68360487870524</v>
      </c>
      <c r="L43" s="42">
        <f>Pressure!Q43</f>
        <v>3.5349534101373703E-2</v>
      </c>
      <c r="M43" s="10">
        <f t="shared" si="8"/>
        <v>1.3299812855615054</v>
      </c>
      <c r="N43" s="10">
        <f t="shared" si="7"/>
        <v>2.6101623315922193</v>
      </c>
    </row>
    <row r="44" spans="3:14">
      <c r="C44" s="4">
        <f>Pressure!AB44*1000000</f>
        <v>4523796.1598533699</v>
      </c>
      <c r="D44" s="78">
        <f>Pressure!I44</f>
        <v>1.3469012151470802E-4</v>
      </c>
      <c r="E44" s="40">
        <f>Pressure!H44</f>
        <v>134.69012151470801</v>
      </c>
      <c r="F44" s="10">
        <f t="shared" si="1"/>
        <v>4.5999999999999996</v>
      </c>
      <c r="G44" s="4">
        <f t="shared" si="0"/>
        <v>187038.75055115708</v>
      </c>
      <c r="H44" s="42">
        <f t="shared" si="2"/>
        <v>7.3835403082112832</v>
      </c>
      <c r="I44" s="10">
        <f t="shared" si="3"/>
        <v>1.2597541567028687</v>
      </c>
      <c r="J44" s="4">
        <f t="shared" si="4"/>
        <v>767.58162970253488</v>
      </c>
      <c r="K44" s="4">
        <f t="shared" si="5"/>
        <v>172.56005343791531</v>
      </c>
      <c r="L44" s="42">
        <f>Pressure!Q44</f>
        <v>3.7089707852056432E-2</v>
      </c>
      <c r="M44" s="10">
        <f t="shared" si="8"/>
        <v>1.3323332667422723</v>
      </c>
      <c r="N44" s="10">
        <f t="shared" si="7"/>
        <v>2.6101623315922193</v>
      </c>
    </row>
    <row r="45" spans="3:14">
      <c r="C45" s="4">
        <f>Pressure!AB45*1000000</f>
        <v>4543058.4058836466</v>
      </c>
      <c r="D45" s="78">
        <f>Pressure!I45</f>
        <v>1.3469012151470802E-4</v>
      </c>
      <c r="E45" s="40">
        <f>Pressure!H45</f>
        <v>134.69012151470801</v>
      </c>
      <c r="F45" s="10">
        <f t="shared" si="1"/>
        <v>4.5999999999999996</v>
      </c>
      <c r="G45" s="4">
        <f t="shared" si="0"/>
        <v>187835.15832529266</v>
      </c>
      <c r="H45" s="42">
        <f t="shared" si="2"/>
        <v>7.4080417012662503</v>
      </c>
      <c r="I45" s="10">
        <f t="shared" si="3"/>
        <v>1.260189603182017</v>
      </c>
      <c r="J45" s="4">
        <f t="shared" si="4"/>
        <v>771.11643096039086</v>
      </c>
      <c r="K45" s="4">
        <f t="shared" si="5"/>
        <v>173.35471223425</v>
      </c>
      <c r="L45" s="42">
        <f>Pressure!Q45</f>
        <v>3.8824253326308816E-2</v>
      </c>
      <c r="M45" s="10">
        <f t="shared" si="8"/>
        <v>1.3344708786818995</v>
      </c>
      <c r="N45" s="10">
        <f t="shared" si="7"/>
        <v>2.6101623315922193</v>
      </c>
    </row>
    <row r="46" spans="3:14">
      <c r="C46" s="4">
        <f>Pressure!AB46*1000000</f>
        <v>4560752.4067174792</v>
      </c>
      <c r="D46" s="78">
        <f>Pressure!I46</f>
        <v>1.3469012151470802E-4</v>
      </c>
      <c r="E46" s="40">
        <f>Pressure!H46</f>
        <v>134.69012151470801</v>
      </c>
      <c r="F46" s="10">
        <f t="shared" si="1"/>
        <v>4.5999999999999996</v>
      </c>
      <c r="G46" s="4">
        <f t="shared" si="0"/>
        <v>188566.72617036517</v>
      </c>
      <c r="H46" s="42">
        <f t="shared" si="2"/>
        <v>7.4305321316005593</v>
      </c>
      <c r="I46" s="10">
        <f t="shared" si="3"/>
        <v>1.260586356376977</v>
      </c>
      <c r="J46" s="4">
        <f t="shared" si="4"/>
        <v>774.36344464226511</v>
      </c>
      <c r="K46" s="4">
        <f t="shared" si="5"/>
        <v>174.08467349540604</v>
      </c>
      <c r="L46" s="42">
        <f>Pressure!Q46</f>
        <v>4.055373418513962E-2</v>
      </c>
      <c r="M46" s="10">
        <f t="shared" si="8"/>
        <v>1.3364389312815024</v>
      </c>
      <c r="N46" s="10">
        <f t="shared" si="7"/>
        <v>2.6101623315922193</v>
      </c>
    </row>
    <row r="47" spans="3:14">
      <c r="C47" s="4">
        <f>Pressure!AB47*1000000</f>
        <v>4577202.8216757299</v>
      </c>
      <c r="D47" s="78">
        <f>Pressure!I47</f>
        <v>1.3469012151470802E-4</v>
      </c>
      <c r="E47" s="40">
        <f>Pressure!H47</f>
        <v>134.69012151470801</v>
      </c>
      <c r="F47" s="10">
        <f t="shared" si="1"/>
        <v>4.5999999999999996</v>
      </c>
      <c r="G47" s="4">
        <f t="shared" si="0"/>
        <v>189246.87729811604</v>
      </c>
      <c r="H47" s="42">
        <f t="shared" si="2"/>
        <v>7.4514280459943185</v>
      </c>
      <c r="I47" s="10">
        <f t="shared" si="3"/>
        <v>1.2609524729679857</v>
      </c>
      <c r="J47" s="4">
        <f t="shared" si="4"/>
        <v>777.38224875240246</v>
      </c>
      <c r="K47" s="4">
        <f t="shared" si="5"/>
        <v>174.76333095463389</v>
      </c>
      <c r="L47" s="42">
        <f>Pressure!Q47</f>
        <v>4.227859460734075E-2</v>
      </c>
      <c r="M47" s="10">
        <f t="shared" si="8"/>
        <v>1.3382723659287556</v>
      </c>
      <c r="N47" s="10">
        <f t="shared" si="7"/>
        <v>2.6101623315922193</v>
      </c>
    </row>
    <row r="48" spans="3:14">
      <c r="C48" s="4">
        <f>Pressure!AB48*1000000</f>
        <v>4592664.7677687798</v>
      </c>
      <c r="D48" s="78">
        <f>Pressure!I48</f>
        <v>1.3469012151470802E-4</v>
      </c>
      <c r="E48" s="40">
        <f>Pressure!H48</f>
        <v>134.69012151470801</v>
      </c>
      <c r="F48" s="10">
        <f t="shared" si="1"/>
        <v>4.5999999999999996</v>
      </c>
      <c r="G48" s="4">
        <f t="shared" si="0"/>
        <v>189886.15965659151</v>
      </c>
      <c r="H48" s="42">
        <f t="shared" si="2"/>
        <v>7.4710562820251107</v>
      </c>
      <c r="I48" s="10">
        <f t="shared" si="3"/>
        <v>1.2612941993095359</v>
      </c>
      <c r="J48" s="4">
        <f t="shared" si="4"/>
        <v>780.21965963443074</v>
      </c>
      <c r="K48" s="4">
        <f t="shared" si="5"/>
        <v>175.40120939580746</v>
      </c>
      <c r="L48" s="42">
        <f>Pressure!Q48</f>
        <v>4.3999186394972557E-2</v>
      </c>
      <c r="M48" s="10">
        <f t="shared" si="8"/>
        <v>1.339998525985008</v>
      </c>
      <c r="N48" s="10">
        <f t="shared" si="7"/>
        <v>2.6101623315922193</v>
      </c>
    </row>
    <row r="49" spans="3:14">
      <c r="C49" s="4">
        <f>Pressure!AB49*1000000</f>
        <v>4607339.2214041781</v>
      </c>
      <c r="D49" s="78">
        <f>Pressure!I49</f>
        <v>1.3469012151470802E-4</v>
      </c>
      <c r="E49" s="40">
        <f>Pressure!H49</f>
        <v>134.69012151470801</v>
      </c>
      <c r="F49" s="10">
        <f t="shared" si="1"/>
        <v>4.5999999999999996</v>
      </c>
      <c r="G49" s="4">
        <f t="shared" si="0"/>
        <v>190492.88272191078</v>
      </c>
      <c r="H49" s="42">
        <f t="shared" si="2"/>
        <v>7.4896740421139887</v>
      </c>
      <c r="I49" s="10">
        <f t="shared" si="3"/>
        <v>1.2616163998101122</v>
      </c>
      <c r="J49" s="4">
        <f t="shared" si="4"/>
        <v>782.91255832792785</v>
      </c>
      <c r="K49" s="4">
        <f t="shared" si="5"/>
        <v>176.00660004674427</v>
      </c>
      <c r="L49" s="42">
        <f>Pressure!Q49</f>
        <v>4.5715789585737583E-2</v>
      </c>
      <c r="M49" s="10">
        <f t="shared" si="8"/>
        <v>1.3416388764708982</v>
      </c>
      <c r="N49" s="10">
        <f t="shared" si="7"/>
        <v>2.6101623315922193</v>
      </c>
    </row>
    <row r="50" spans="3:14">
      <c r="C50" s="4">
        <f>Pressure!AB50*1000000</f>
        <v>4621384.8738765828</v>
      </c>
      <c r="D50" s="78">
        <f>Pressure!I50</f>
        <v>1.3469012151470802E-4</v>
      </c>
      <c r="E50" s="40">
        <f>Pressure!H50</f>
        <v>134.69012151470801</v>
      </c>
      <c r="F50" s="10">
        <f t="shared" si="1"/>
        <v>4.5999999999999996</v>
      </c>
      <c r="G50" s="4">
        <f t="shared" si="0"/>
        <v>191073.60766978277</v>
      </c>
      <c r="H50" s="42">
        <f t="shared" si="2"/>
        <v>7.5074842262954729</v>
      </c>
      <c r="I50" s="10">
        <f t="shared" si="3"/>
        <v>1.2619228774514102</v>
      </c>
      <c r="J50" s="4">
        <f t="shared" si="4"/>
        <v>785.49006616106556</v>
      </c>
      <c r="K50" s="4">
        <f t="shared" si="5"/>
        <v>176.58604967426501</v>
      </c>
      <c r="L50" s="42">
        <f>Pressure!Q50</f>
        <v>4.7428628233791903E-2</v>
      </c>
      <c r="M50" s="10">
        <f t="shared" si="8"/>
        <v>1.3432103154672872</v>
      </c>
      <c r="N50" s="10">
        <f t="shared" si="7"/>
        <v>2.6101623315922193</v>
      </c>
    </row>
    <row r="51" spans="3:14">
      <c r="C51" s="4">
        <f>Pressure!AB51*1000000</f>
        <v>4634927.2960675126</v>
      </c>
      <c r="D51" s="78">
        <f>Pressure!I51</f>
        <v>1.3469012151470802E-4</v>
      </c>
      <c r="E51" s="40">
        <f>Pressure!H51</f>
        <v>134.69012151470801</v>
      </c>
      <c r="F51" s="10">
        <f t="shared" si="1"/>
        <v>4.5999999999999996</v>
      </c>
      <c r="G51" s="4">
        <f t="shared" si="0"/>
        <v>191633.52629487615</v>
      </c>
      <c r="H51" s="42">
        <f t="shared" si="2"/>
        <v>7.5246472577862331</v>
      </c>
      <c r="I51" s="10">
        <f t="shared" si="3"/>
        <v>1.2622166156923622</v>
      </c>
      <c r="J51" s="4">
        <f t="shared" si="4"/>
        <v>787.97522655823161</v>
      </c>
      <c r="K51" s="4">
        <f t="shared" si="5"/>
        <v>177.14473867142476</v>
      </c>
      <c r="L51" s="42">
        <f>Pressure!Q51</f>
        <v>4.9137882560771798E-2</v>
      </c>
      <c r="M51" s="10">
        <f t="shared" si="8"/>
        <v>1.3447261799665728</v>
      </c>
      <c r="N51" s="10">
        <f t="shared" si="7"/>
        <v>2.6101623315922193</v>
      </c>
    </row>
    <row r="52" spans="3:14">
      <c r="C52" s="4">
        <f>Pressure!AB52*1000000</f>
        <v>4648066.0494215824</v>
      </c>
      <c r="D52" s="78">
        <f>Pressure!I52</f>
        <v>1.3469012151470802E-4</v>
      </c>
      <c r="E52" s="40">
        <f>Pressure!H52</f>
        <v>134.69012151470801</v>
      </c>
      <c r="F52" s="10">
        <f t="shared" si="1"/>
        <v>4.5999999999999996</v>
      </c>
      <c r="G52" s="4">
        <f t="shared" si="0"/>
        <v>192176.75501790171</v>
      </c>
      <c r="H52" s="42">
        <f t="shared" si="2"/>
        <v>7.5412902408838018</v>
      </c>
      <c r="I52" s="10">
        <f t="shared" si="3"/>
        <v>1.2624999623855109</v>
      </c>
      <c r="J52" s="4">
        <f t="shared" si="4"/>
        <v>790.3863099702919</v>
      </c>
      <c r="K52" s="4">
        <f t="shared" si="5"/>
        <v>177.68677441893169</v>
      </c>
      <c r="L52" s="42">
        <f>Pressure!Q52</f>
        <v>5.0843698357786619E-2</v>
      </c>
      <c r="M52" s="10">
        <f t="shared" si="8"/>
        <v>1.346197021205471</v>
      </c>
      <c r="N52" s="10">
        <f t="shared" si="7"/>
        <v>2.6101623315922193</v>
      </c>
    </row>
    <row r="53" spans="3:14">
      <c r="C53" s="4">
        <f>Pressure!AB53*1000000</f>
        <v>4660880.2215114459</v>
      </c>
      <c r="D53" s="78">
        <f>Pressure!I53</f>
        <v>1.3469012151470802E-4</v>
      </c>
      <c r="E53" s="40">
        <f>Pressure!H53</f>
        <v>134.69012151470801</v>
      </c>
      <c r="F53" s="10">
        <f t="shared" si="1"/>
        <v>4.5999999999999996</v>
      </c>
      <c r="G53" s="4">
        <f t="shared" si="0"/>
        <v>192706.56375647962</v>
      </c>
      <c r="H53" s="42">
        <f t="shared" si="2"/>
        <v>7.5575140783496852</v>
      </c>
      <c r="I53" s="10">
        <f t="shared" si="3"/>
        <v>1.2627747704823848</v>
      </c>
      <c r="J53" s="4">
        <f t="shared" si="4"/>
        <v>792.73782970222953</v>
      </c>
      <c r="K53" s="4">
        <f t="shared" si="5"/>
        <v>178.21541965339452</v>
      </c>
      <c r="L53" s="42">
        <f>Pressure!Q53</f>
        <v>5.2546194291121937E-2</v>
      </c>
      <c r="M53" s="10">
        <f t="shared" si="8"/>
        <v>1.34763120487872</v>
      </c>
      <c r="N53" s="10">
        <f t="shared" si="7"/>
        <v>2.6101623315922193</v>
      </c>
    </row>
    <row r="54" spans="3:14">
      <c r="C54" s="4">
        <f>Pressure!AB54*1000000</f>
        <v>4673432.7478663065</v>
      </c>
      <c r="D54" s="78">
        <f>Pressure!I54</f>
        <v>1.3469012151470802E-4</v>
      </c>
      <c r="E54" s="40">
        <f>Pressure!H54</f>
        <v>134.69012151470801</v>
      </c>
      <c r="F54" s="10">
        <f t="shared" si="1"/>
        <v>4.5999999999999996</v>
      </c>
      <c r="G54" s="4">
        <f t="shared" si="0"/>
        <v>193225.55461343055</v>
      </c>
      <c r="H54" s="42">
        <f t="shared" si="2"/>
        <v>7.5733990204957484</v>
      </c>
      <c r="I54" s="10">
        <f t="shared" si="3"/>
        <v>1.263042506258552</v>
      </c>
      <c r="J54" s="4">
        <f t="shared" si="4"/>
        <v>795.04133500886348</v>
      </c>
      <c r="K54" s="4">
        <f t="shared" si="5"/>
        <v>178.73327076319939</v>
      </c>
      <c r="L54" s="42">
        <f>Pressure!Q54</f>
        <v>5.4245467600055872E-2</v>
      </c>
      <c r="M54" s="10">
        <f t="shared" si="8"/>
        <v>1.3490353775374893</v>
      </c>
      <c r="N54" s="10">
        <f t="shared" si="7"/>
        <v>2.6101623315922193</v>
      </c>
    </row>
    <row r="55" spans="3:14">
      <c r="C55" s="4">
        <f>Pressure!AB55*1000000</f>
        <v>4685773.7951482814</v>
      </c>
      <c r="D55" s="78">
        <f>Pressure!I55</f>
        <v>1.3469012151470802E-4</v>
      </c>
      <c r="E55" s="40">
        <f>Pressure!H55</f>
        <v>134.69012151470801</v>
      </c>
      <c r="F55" s="10">
        <f t="shared" si="1"/>
        <v>4.5999999999999996</v>
      </c>
      <c r="G55" s="4">
        <f t="shared" si="0"/>
        <v>193735.80175599593</v>
      </c>
      <c r="H55" s="42">
        <f t="shared" si="2"/>
        <v>7.5890090038653426</v>
      </c>
      <c r="I55" s="10">
        <f t="shared" si="3"/>
        <v>1.2633043329422382</v>
      </c>
      <c r="J55" s="4">
        <f t="shared" si="4"/>
        <v>797.30603193917034</v>
      </c>
      <c r="K55" s="4">
        <f t="shared" si="5"/>
        <v>179.24239736054366</v>
      </c>
      <c r="L55" s="42">
        <f>Pressure!Q55</f>
        <v>5.5941598555200873E-2</v>
      </c>
      <c r="M55" s="10">
        <f t="shared" si="8"/>
        <v>1.3504148302120986</v>
      </c>
      <c r="N55" s="10">
        <f t="shared" si="7"/>
        <v>2.6101623315922193</v>
      </c>
    </row>
    <row r="56" spans="3:14">
      <c r="C56" s="4">
        <f>Pressure!AB56*1000000</f>
        <v>4697943.4159675324</v>
      </c>
      <c r="D56" s="78">
        <f>Pressure!I56</f>
        <v>1.3469012151470802E-4</v>
      </c>
      <c r="E56" s="40">
        <f>Pressure!H56</f>
        <v>134.69012151470801</v>
      </c>
      <c r="F56" s="10">
        <f t="shared" si="1"/>
        <v>4.5999999999999996</v>
      </c>
      <c r="G56" s="4">
        <f t="shared" si="0"/>
        <v>194238.96118057703</v>
      </c>
      <c r="H56" s="42">
        <f t="shared" si="2"/>
        <v>7.6043950522896075</v>
      </c>
      <c r="I56" s="10">
        <f t="shared" si="3"/>
        <v>1.2635611755976175</v>
      </c>
      <c r="J56" s="4">
        <f t="shared" si="4"/>
        <v>799.53927051954679</v>
      </c>
      <c r="K56" s="4">
        <f t="shared" si="5"/>
        <v>179.74445180512271</v>
      </c>
      <c r="L56" s="42">
        <f>Pressure!Q56</f>
        <v>5.7634653957208036E-2</v>
      </c>
      <c r="M56" s="10">
        <f t="shared" si="8"/>
        <v>1.3517737827487462</v>
      </c>
      <c r="N56" s="10">
        <f t="shared" si="7"/>
        <v>2.6101623315922193</v>
      </c>
    </row>
    <row r="57" spans="3:14">
      <c r="C57" s="4">
        <f>Pressure!AB57*1000000</f>
        <v>4709973.6368257338</v>
      </c>
      <c r="D57" s="78">
        <f>Pressure!I57</f>
        <v>1.3469012151470802E-4</v>
      </c>
      <c r="E57" s="40">
        <f>Pressure!H57</f>
        <v>134.69012151470801</v>
      </c>
      <c r="F57" s="10">
        <f t="shared" si="1"/>
        <v>4.5999999999999996</v>
      </c>
      <c r="G57" s="4">
        <f t="shared" si="0"/>
        <v>194736.35703986467</v>
      </c>
      <c r="H57" s="42">
        <f t="shared" si="2"/>
        <v>7.6195979492722703</v>
      </c>
      <c r="I57" s="10">
        <f t="shared" si="3"/>
        <v>1.2638137716435927</v>
      </c>
      <c r="J57" s="4">
        <f t="shared" si="4"/>
        <v>801.74692791085079</v>
      </c>
      <c r="K57" s="4">
        <f t="shared" si="5"/>
        <v>180.24075534167773</v>
      </c>
      <c r="L57" s="42">
        <f>Pressure!Q57</f>
        <v>5.9324689889663509E-2</v>
      </c>
      <c r="M57" s="10">
        <f t="shared" si="8"/>
        <v>1.3531156067461987</v>
      </c>
      <c r="N57" s="10">
        <f t="shared" si="7"/>
        <v>2.6101623315922193</v>
      </c>
    </row>
    <row r="58" spans="3:14">
      <c r="C58" s="4">
        <f>Pressure!AB58*1000000</f>
        <v>4721890.1036910228</v>
      </c>
      <c r="D58" s="78">
        <f>Pressure!I58</f>
        <v>1.3469012151470802E-4</v>
      </c>
      <c r="E58" s="40">
        <f>Pressure!H58</f>
        <v>134.69012151470801</v>
      </c>
      <c r="F58" s="10">
        <f t="shared" si="1"/>
        <v>4.5999999999999996</v>
      </c>
      <c r="G58" s="4">
        <f t="shared" si="0"/>
        <v>195229.04968000791</v>
      </c>
      <c r="H58" s="42">
        <f t="shared" si="2"/>
        <v>7.6346503424578529</v>
      </c>
      <c r="I58" s="10">
        <f t="shared" si="3"/>
        <v>1.2640627103129303</v>
      </c>
      <c r="J58" s="4">
        <f t="shared" si="4"/>
        <v>803.93371038670614</v>
      </c>
      <c r="K58" s="4">
        <f t="shared" si="5"/>
        <v>180.73236598774923</v>
      </c>
      <c r="L58" s="42">
        <f>Pressure!Q58</f>
        <v>6.1011753890408763E-2</v>
      </c>
      <c r="M58" s="10">
        <f t="shared" si="8"/>
        <v>1.3544430007827339</v>
      </c>
      <c r="N58" s="10">
        <f t="shared" si="7"/>
        <v>2.6101623315922193</v>
      </c>
    </row>
    <row r="59" spans="3:14">
      <c r="C59" s="4">
        <f>Pressure!AB59*1000000</f>
        <v>4733713.3814750137</v>
      </c>
      <c r="D59" s="78">
        <f>Pressure!I59</f>
        <v>1.3469012151470802E-4</v>
      </c>
      <c r="E59" s="40">
        <f>Pressure!H59</f>
        <v>134.69012151470801</v>
      </c>
      <c r="F59" s="10">
        <f t="shared" si="1"/>
        <v>4.5999999999999996</v>
      </c>
      <c r="G59" s="4">
        <f t="shared" si="0"/>
        <v>195717.88936818001</v>
      </c>
      <c r="H59" s="42">
        <f t="shared" si="2"/>
        <v>7.6495784042628978</v>
      </c>
      <c r="I59" s="10">
        <f t="shared" si="3"/>
        <v>1.2643084635601496</v>
      </c>
      <c r="J59" s="4">
        <f t="shared" si="4"/>
        <v>806.10339179961818</v>
      </c>
      <c r="K59" s="4">
        <f t="shared" si="5"/>
        <v>181.22013214325304</v>
      </c>
      <c r="L59" s="42">
        <f>Pressure!Q59</f>
        <v>6.2695886667984133E-2</v>
      </c>
      <c r="M59" s="10">
        <f t="shared" si="8"/>
        <v>1.3557581284522271</v>
      </c>
      <c r="N59" s="10">
        <f t="shared" si="7"/>
        <v>2.6101623315922193</v>
      </c>
    </row>
    <row r="60" spans="3:14">
      <c r="C60" s="4">
        <f>Pressure!AB60*1000000</f>
        <v>4745459.9821475949</v>
      </c>
      <c r="D60" s="78">
        <f>Pressure!I60</f>
        <v>1.3469012151470802E-4</v>
      </c>
      <c r="E60" s="40">
        <f>Pressure!H60</f>
        <v>134.69012151470801</v>
      </c>
      <c r="F60" s="10">
        <f t="shared" si="1"/>
        <v>4.5999999999999996</v>
      </c>
      <c r="G60" s="4">
        <f t="shared" si="0"/>
        <v>196203.55880052998</v>
      </c>
      <c r="H60" s="42">
        <f t="shared" si="2"/>
        <v>7.6644031448454957</v>
      </c>
      <c r="I60" s="10">
        <f t="shared" si="3"/>
        <v>1.2645514103341418</v>
      </c>
      <c r="J60" s="4">
        <f t="shared" si="4"/>
        <v>808.25900224959923</v>
      </c>
      <c r="K60" s="4">
        <f t="shared" si="5"/>
        <v>181.70473500508055</v>
      </c>
      <c r="L60" s="42">
        <f>Pressure!Q60</f>
        <v>6.4377123461331578E-2</v>
      </c>
      <c r="M60" s="10">
        <f t="shared" si="8"/>
        <v>1.3570627273360061</v>
      </c>
      <c r="N60" s="10">
        <f t="shared" si="7"/>
        <v>2.6101623315922193</v>
      </c>
    </row>
    <row r="61" spans="3:14">
      <c r="C61" s="4">
        <f>Pressure!AB61*1000000</f>
        <v>4757143.1796079809</v>
      </c>
      <c r="D61" s="78">
        <f>Pressure!I61</f>
        <v>1.3469012151470802E-4</v>
      </c>
      <c r="E61" s="40">
        <f>Pressure!H61</f>
        <v>134.69012151470801</v>
      </c>
      <c r="F61" s="10">
        <f t="shared" si="1"/>
        <v>4.5999999999999996</v>
      </c>
      <c r="G61" s="4">
        <f t="shared" si="0"/>
        <v>196686.60679345808</v>
      </c>
      <c r="H61" s="42">
        <f t="shared" si="2"/>
        <v>7.6791414521059664</v>
      </c>
      <c r="I61" s="10">
        <f t="shared" si="3"/>
        <v>1.2647918556849054</v>
      </c>
      <c r="J61" s="4">
        <f t="shared" si="4"/>
        <v>810.40297762058333</v>
      </c>
      <c r="K61" s="4">
        <f t="shared" si="5"/>
        <v>182.18672218438545</v>
      </c>
      <c r="L61" s="42">
        <f>Pressure!Q61</f>
        <v>6.6055495119023366E-2</v>
      </c>
      <c r="M61" s="10">
        <f t="shared" si="8"/>
        <v>1.3583581951986949</v>
      </c>
      <c r="N61" s="10">
        <f t="shared" si="7"/>
        <v>2.6101623315922193</v>
      </c>
    </row>
    <row r="62" spans="3:14">
      <c r="C62" s="4">
        <f>Pressure!AB62*1000000</f>
        <v>4768773.6566544222</v>
      </c>
      <c r="D62" s="78">
        <f>Pressure!I62</f>
        <v>1.3469012151470802E-4</v>
      </c>
      <c r="E62" s="40">
        <f>Pressure!H62</f>
        <v>134.69012151470801</v>
      </c>
      <c r="F62" s="10">
        <f t="shared" si="1"/>
        <v>4.5999999999999996</v>
      </c>
      <c r="G62" s="4">
        <f t="shared" si="0"/>
        <v>197167.47503292156</v>
      </c>
      <c r="H62" s="42">
        <f t="shared" si="2"/>
        <v>7.6938069169248555</v>
      </c>
      <c r="I62" s="10">
        <f t="shared" si="3"/>
        <v>1.2650300458367763</v>
      </c>
      <c r="J62" s="4">
        <f t="shared" si="4"/>
        <v>812.53727830538446</v>
      </c>
      <c r="K62" s="4">
        <f t="shared" si="5"/>
        <v>182.66653439714591</v>
      </c>
      <c r="L62" s="42">
        <f>Pressure!Q62</f>
        <v>6.7731028957477443E-2</v>
      </c>
      <c r="M62" s="10">
        <f t="shared" si="8"/>
        <v>1.3596456582966394</v>
      </c>
      <c r="N62" s="10">
        <f t="shared" si="7"/>
        <v>2.6101623315922193</v>
      </c>
    </row>
    <row r="63" spans="3:14">
      <c r="C63" s="4">
        <f>Pressure!AB63*1000000</f>
        <v>4780360.0195147181</v>
      </c>
      <c r="D63" s="78">
        <f>Pressure!I63</f>
        <v>1.3469012151470802E-4</v>
      </c>
      <c r="E63" s="40">
        <f>Pressure!H63</f>
        <v>134.69012151470801</v>
      </c>
      <c r="F63" s="10">
        <f t="shared" si="1"/>
        <v>4.5999999999999996</v>
      </c>
      <c r="G63" s="4">
        <f t="shared" si="0"/>
        <v>197646.51934797139</v>
      </c>
      <c r="H63" s="42">
        <f t="shared" si="2"/>
        <v>7.7084104891151526</v>
      </c>
      <c r="I63" s="10">
        <f t="shared" si="3"/>
        <v>1.265266180104202</v>
      </c>
      <c r="J63" s="4">
        <f t="shared" si="4"/>
        <v>814.66348362682891</v>
      </c>
      <c r="K63" s="4">
        <f t="shared" si="5"/>
        <v>183.14452669098262</v>
      </c>
      <c r="L63" s="42">
        <f>Pressure!Q63</f>
        <v>6.9403749444645335E-2</v>
      </c>
      <c r="M63" s="10">
        <f t="shared" si="8"/>
        <v>1.3609260256096085</v>
      </c>
      <c r="N63" s="10">
        <f t="shared" si="7"/>
        <v>2.6101623315922193</v>
      </c>
    </row>
    <row r="64" spans="3:14">
      <c r="C64" s="4">
        <f>Pressure!AB64*1000000</f>
        <v>4791909.207701697</v>
      </c>
      <c r="D64" s="78">
        <f>Pressure!I64</f>
        <v>1.3469012151470802E-4</v>
      </c>
      <c r="E64" s="40">
        <f>Pressure!H64</f>
        <v>134.69012151470801</v>
      </c>
      <c r="F64" s="10">
        <f t="shared" si="1"/>
        <v>4.5999999999999996</v>
      </c>
      <c r="G64" s="4">
        <f t="shared" si="0"/>
        <v>198124.02665644453</v>
      </c>
      <c r="H64" s="42">
        <f t="shared" si="2"/>
        <v>7.7229609996623401</v>
      </c>
      <c r="I64" s="10">
        <f t="shared" si="3"/>
        <v>1.2655004203294633</v>
      </c>
      <c r="J64" s="4">
        <f t="shared" si="4"/>
        <v>816.78286705004871</v>
      </c>
      <c r="K64" s="4">
        <f t="shared" si="5"/>
        <v>183.62098535363714</v>
      </c>
      <c r="L64" s="42">
        <f>Pressure!Q64</f>
        <v>7.1073678745603955E-2</v>
      </c>
      <c r="M64" s="10">
        <f t="shared" si="8"/>
        <v>1.3622000319686647</v>
      </c>
      <c r="N64" s="10">
        <f t="shared" si="7"/>
        <v>2.6101623315922193</v>
      </c>
    </row>
    <row r="65" spans="3:14">
      <c r="C65" s="4">
        <f>Pressure!AB65*1000000</f>
        <v>4803426.82099918</v>
      </c>
      <c r="D65" s="78">
        <f>Pressure!I65</f>
        <v>1.3469012151470802E-4</v>
      </c>
      <c r="E65" s="40">
        <f>Pressure!H65</f>
        <v>134.69012151470801</v>
      </c>
      <c r="F65" s="10">
        <f t="shared" si="1"/>
        <v>4.5999999999999996</v>
      </c>
      <c r="G65" s="4">
        <f t="shared" si="0"/>
        <v>198600.22848437182</v>
      </c>
      <c r="H65" s="42">
        <f t="shared" si="2"/>
        <v>7.7374655771689795</v>
      </c>
      <c r="I65" s="10">
        <f t="shared" si="3"/>
        <v>1.2657328983713043</v>
      </c>
      <c r="J65" s="4">
        <f t="shared" si="4"/>
        <v>818.89645618744453</v>
      </c>
      <c r="K65" s="4">
        <f t="shared" si="5"/>
        <v>184.09614140268974</v>
      </c>
      <c r="L65" s="42">
        <f>Pressure!Q65</f>
        <v>7.2740837158674673E-2</v>
      </c>
      <c r="M65" s="10">
        <f t="shared" si="8"/>
        <v>1.3634682724106029</v>
      </c>
      <c r="N65" s="10">
        <f t="shared" si="7"/>
        <v>2.6101623315922193</v>
      </c>
    </row>
    <row r="66" spans="3:14">
      <c r="C66" s="4">
        <f>Pressure!AB66*1000000</f>
        <v>4814917.3807547186</v>
      </c>
      <c r="D66" s="78">
        <f>Pressure!I66</f>
        <v>1.3469012151470802E-4</v>
      </c>
      <c r="E66" s="40">
        <f>Pressure!H66</f>
        <v>134.69012151470801</v>
      </c>
      <c r="F66" s="10">
        <f t="shared" si="1"/>
        <v>4.5999999999999996</v>
      </c>
      <c r="G66" s="4">
        <f t="shared" si="0"/>
        <v>199075.31176926481</v>
      </c>
      <c r="H66" s="42">
        <f t="shared" si="2"/>
        <v>7.7519299804775637</v>
      </c>
      <c r="I66" s="10">
        <f t="shared" si="3"/>
        <v>1.2659637220577968</v>
      </c>
      <c r="J66" s="4">
        <f t="shared" si="4"/>
        <v>821.00508074833465</v>
      </c>
      <c r="K66" s="4">
        <f t="shared" si="5"/>
        <v>184.57018136512178</v>
      </c>
      <c r="L66" s="42">
        <f>Pressure!Q66</f>
        <v>7.4405243464605142E-2</v>
      </c>
      <c r="M66" s="10">
        <f t="shared" si="8"/>
        <v>1.3647312295904892</v>
      </c>
      <c r="N66" s="10">
        <f t="shared" si="7"/>
        <v>2.6101623315922193</v>
      </c>
    </row>
    <row r="67" spans="3:14">
      <c r="C67" s="4">
        <f>Pressure!AB67*1000000</f>
        <v>4826384.5389629779</v>
      </c>
      <c r="D67" s="78">
        <f>Pressure!I67</f>
        <v>1.3469012151470802E-4</v>
      </c>
      <c r="E67" s="40">
        <f>Pressure!H67</f>
        <v>134.69012151470801</v>
      </c>
      <c r="F67" s="10">
        <f t="shared" si="1"/>
        <v>4.5999999999999996</v>
      </c>
      <c r="G67" s="4">
        <f t="shared" si="0"/>
        <v>199549.42750477901</v>
      </c>
      <c r="H67" s="42">
        <f t="shared" si="2"/>
        <v>7.7663588647114485</v>
      </c>
      <c r="I67" s="10">
        <f t="shared" si="3"/>
        <v>1.2661929799257692</v>
      </c>
      <c r="J67" s="4">
        <f t="shared" si="4"/>
        <v>823.10941090769791</v>
      </c>
      <c r="K67" s="4">
        <f t="shared" si="5"/>
        <v>185.04325590299399</v>
      </c>
      <c r="L67" s="42">
        <f>Pressure!Q67</f>
        <v>7.6066915206587343E-2</v>
      </c>
      <c r="M67" s="10">
        <f t="shared" si="8"/>
        <v>1.3659892956841304</v>
      </c>
      <c r="N67" s="10">
        <f t="shared" si="7"/>
        <v>2.6101623315922193</v>
      </c>
    </row>
    <row r="68" spans="3:14">
      <c r="C68" s="4">
        <f>Pressure!AB68*1000000</f>
        <v>4837831.2458400261</v>
      </c>
      <c r="D68" s="78">
        <f>Pressure!I68</f>
        <v>1.3469012151470802E-4</v>
      </c>
      <c r="E68" s="40">
        <f>Pressure!H68</f>
        <v>134.69012151470801</v>
      </c>
      <c r="F68" s="10">
        <f t="shared" si="1"/>
        <v>4.5999999999999996</v>
      </c>
      <c r="G68" s="4">
        <f t="shared" si="0"/>
        <v>200022.69766916189</v>
      </c>
      <c r="H68" s="42">
        <f t="shared" si="2"/>
        <v>7.7807559944053466</v>
      </c>
      <c r="I68" s="10">
        <f t="shared" si="3"/>
        <v>1.2664207450007048</v>
      </c>
      <c r="J68" s="4">
        <f t="shared" si="4"/>
        <v>825.20998805761599</v>
      </c>
      <c r="K68" s="4">
        <f t="shared" si="5"/>
        <v>185.51548672667957</v>
      </c>
      <c r="L68" s="42">
        <f>Pressure!Q68</f>
        <v>7.7725868915167431E-2</v>
      </c>
      <c r="M68" s="10">
        <f t="shared" si="8"/>
        <v>1.3672427899190047</v>
      </c>
      <c r="N68" s="10">
        <f t="shared" si="7"/>
        <v>2.6101623315922193</v>
      </c>
    </row>
    <row r="69" spans="3:14">
      <c r="C69" s="4">
        <f>Pressure!AB69*1000000</f>
        <v>4849259.8843164016</v>
      </c>
      <c r="D69" s="78">
        <f>Pressure!I69</f>
        <v>1.3469012151470802E-4</v>
      </c>
      <c r="E69" s="40">
        <f>Pressure!H69</f>
        <v>134.69012151470801</v>
      </c>
      <c r="F69" s="10">
        <f t="shared" si="1"/>
        <v>4.5999999999999996</v>
      </c>
      <c r="G69" s="4">
        <f t="shared" si="0"/>
        <v>200495.22078593986</v>
      </c>
      <c r="H69" s="42">
        <f t="shared" si="2"/>
        <v>7.7951244144880425</v>
      </c>
      <c r="I69" s="10">
        <f t="shared" si="3"/>
        <v>1.26664707781596</v>
      </c>
      <c r="J69" s="4">
        <f t="shared" si="4"/>
        <v>827.30724948800014</v>
      </c>
      <c r="K69" s="4">
        <f t="shared" si="5"/>
        <v>185.9869721433389</v>
      </c>
      <c r="L69" s="42">
        <f>Pressure!Q69</f>
        <v>7.9382120289171312E-2</v>
      </c>
      <c r="M69" s="10">
        <f t="shared" si="8"/>
        <v>1.3684919726250122</v>
      </c>
      <c r="N69" s="10">
        <f t="shared" si="7"/>
        <v>2.6101623315922193</v>
      </c>
    </row>
    <row r="70" spans="3:14">
      <c r="C70" s="4">
        <f>Pressure!AB70*1000000</f>
        <v>4860672.3781311493</v>
      </c>
      <c r="D70" s="78">
        <f>Pressure!I70</f>
        <v>1.3469012151470802E-4</v>
      </c>
      <c r="E70" s="40">
        <f>Pressure!H70</f>
        <v>134.69012151470801</v>
      </c>
      <c r="F70" s="10">
        <f t="shared" si="1"/>
        <v>4.5999999999999996</v>
      </c>
      <c r="G70" s="4">
        <f t="shared" si="0"/>
        <v>200967.07639312363</v>
      </c>
      <c r="H70" s="42">
        <f t="shared" si="2"/>
        <v>7.8094665876461908</v>
      </c>
      <c r="I70" s="10">
        <f t="shared" si="3"/>
        <v>1.2668720288280377</v>
      </c>
      <c r="J70" s="4">
        <f t="shared" si="4"/>
        <v>829.40154822285353</v>
      </c>
      <c r="K70" s="4">
        <f t="shared" si="5"/>
        <v>186.45779151631078</v>
      </c>
      <c r="L70" s="42">
        <f>Pressure!Q70</f>
        <v>8.1035684341471598E-2</v>
      </c>
      <c r="M70" s="10">
        <f t="shared" si="8"/>
        <v>1.3697370565121463</v>
      </c>
      <c r="N70" s="10">
        <f t="shared" si="7"/>
        <v>2.6101623315922193</v>
      </c>
    </row>
    <row r="71" spans="3:14">
      <c r="C71" s="4">
        <f>Pressure!AB71*1000000</f>
        <v>4872070.2788343513</v>
      </c>
      <c r="D71" s="78">
        <f>Pressure!I71</f>
        <v>1.3469012151470802E-4</v>
      </c>
      <c r="E71" s="40">
        <f>Pressure!H71</f>
        <v>134.69012151470801</v>
      </c>
      <c r="F71" s="10">
        <f t="shared" si="1"/>
        <v>4.5999999999999996</v>
      </c>
      <c r="G71" s="4">
        <f t="shared" si="0"/>
        <v>201438.32864037392</v>
      </c>
      <c r="H71" s="42">
        <f t="shared" si="2"/>
        <v>7.8237845048398622</v>
      </c>
      <c r="I71" s="10">
        <f t="shared" si="3"/>
        <v>1.2670956403516842</v>
      </c>
      <c r="J71" s="4">
        <f t="shared" si="4"/>
        <v>831.49316898604332</v>
      </c>
      <c r="K71" s="4">
        <f t="shared" si="5"/>
        <v>186.92800885437779</v>
      </c>
      <c r="L71" s="42">
        <f>Pressure!Q71</f>
        <v>8.2686575516608893E-2</v>
      </c>
      <c r="M71" s="10">
        <f t="shared" si="8"/>
        <v>1.3709782157361607</v>
      </c>
      <c r="N71" s="10">
        <f t="shared" si="7"/>
        <v>2.6101623315922193</v>
      </c>
    </row>
    <row r="72" spans="3:14">
      <c r="C72" s="4">
        <f>Pressure!AB72*1000000</f>
        <v>4883454.8359071789</v>
      </c>
      <c r="D72" s="78">
        <f>Pressure!I72</f>
        <v>1.3469012151470802E-4</v>
      </c>
      <c r="E72" s="40">
        <f>Pressure!H72</f>
        <v>134.69012151470801</v>
      </c>
      <c r="F72" s="10">
        <f t="shared" si="1"/>
        <v>4.5999999999999996</v>
      </c>
      <c r="G72" s="4">
        <f t="shared" si="0"/>
        <v>201909.02918815214</v>
      </c>
      <c r="H72" s="42">
        <f t="shared" si="2"/>
        <v>7.8380797743369541</v>
      </c>
      <c r="I72" s="10">
        <f t="shared" si="3"/>
        <v>1.2673179481124826</v>
      </c>
      <c r="J72" s="4">
        <f t="shared" si="4"/>
        <v>833.58234106898271</v>
      </c>
      <c r="K72" s="4">
        <f t="shared" si="5"/>
        <v>187.39767570455078</v>
      </c>
      <c r="L72" s="42">
        <f>Pressure!Q72</f>
        <v>8.433480778584708E-2</v>
      </c>
      <c r="M72" s="10">
        <f t="shared" si="8"/>
        <v>1.3722155931954634</v>
      </c>
      <c r="N72" s="10">
        <f t="shared" si="7"/>
        <v>2.6101623315922193</v>
      </c>
    </row>
    <row r="73" spans="3:14">
      <c r="C73" s="4">
        <f>Pressure!AB73*1000000</f>
        <v>4894827.0533551965</v>
      </c>
      <c r="D73" s="78">
        <f>Pressure!I73</f>
        <v>1.3469012151470802E-4</v>
      </c>
      <c r="E73" s="40">
        <f>Pressure!H73</f>
        <v>134.69012151470801</v>
      </c>
      <c r="F73" s="10">
        <f t="shared" si="1"/>
        <v>4.5999999999999996</v>
      </c>
      <c r="G73" s="4">
        <f t="shared" si="0"/>
        <v>202379.21954760066</v>
      </c>
      <c r="H73" s="42">
        <f t="shared" si="2"/>
        <v>7.8523536935433267</v>
      </c>
      <c r="I73" s="10">
        <f t="shared" si="3"/>
        <v>1.2675389824943908</v>
      </c>
      <c r="J73" s="4">
        <f t="shared" si="4"/>
        <v>835.66924871602839</v>
      </c>
      <c r="K73" s="4">
        <f t="shared" si="5"/>
        <v>187.86683348681004</v>
      </c>
      <c r="L73" s="42">
        <f>Pressure!Q73</f>
        <v>8.5980394724110953E-2</v>
      </c>
      <c r="M73" s="10">
        <f t="shared" si="8"/>
        <v>1.3734493064132103</v>
      </c>
      <c r="N73" s="10">
        <f t="shared" si="7"/>
        <v>2.6101623315922193</v>
      </c>
    </row>
    <row r="74" spans="3:14">
      <c r="C74" s="4">
        <f>Pressure!AB74*1000000</f>
        <v>4906187.7354434375</v>
      </c>
      <c r="D74" s="78">
        <f>Pressure!I74</f>
        <v>1.3469012151470802E-4</v>
      </c>
      <c r="E74" s="40">
        <f>Pressure!H74</f>
        <v>134.69012151470801</v>
      </c>
      <c r="F74" s="10">
        <f t="shared" si="1"/>
        <v>4.5999999999999996</v>
      </c>
      <c r="G74" s="4">
        <f t="shared" si="0"/>
        <v>202848.93297148365</v>
      </c>
      <c r="H74" s="42">
        <f t="shared" si="2"/>
        <v>7.8666073070282767</v>
      </c>
      <c r="I74" s="10">
        <f t="shared" si="3"/>
        <v>1.2677587695435324</v>
      </c>
      <c r="J74" s="4">
        <f t="shared" si="4"/>
        <v>837.75403951729299</v>
      </c>
      <c r="K74" s="4">
        <f t="shared" si="5"/>
        <v>188.33551538089407</v>
      </c>
      <c r="L74" s="42">
        <f>Pressure!Q74</f>
        <v>8.7623349572356068E-2</v>
      </c>
      <c r="M74" s="10">
        <f t="shared" si="8"/>
        <v>1.3746794522846089</v>
      </c>
      <c r="N74" s="10">
        <f t="shared" si="7"/>
        <v>2.6101623315922193</v>
      </c>
    </row>
    <row r="75" spans="3:14">
      <c r="C75" s="4">
        <f>Pressure!AB75*1000000</f>
        <v>4917537.5237055849</v>
      </c>
      <c r="D75" s="78">
        <f>Pressure!I75</f>
        <v>1.3469012151470802E-4</v>
      </c>
      <c r="E75" s="40">
        <f>Pressure!H75</f>
        <v>134.69012151470801</v>
      </c>
      <c r="F75" s="10">
        <f t="shared" si="1"/>
        <v>4.5999999999999996</v>
      </c>
      <c r="G75" s="4">
        <f t="shared" si="0"/>
        <v>203318.19598435139</v>
      </c>
      <c r="H75" s="42">
        <f t="shared" si="2"/>
        <v>7.8808414534608016</v>
      </c>
      <c r="I75" s="10">
        <f t="shared" si="3"/>
        <v>1.267977331776984</v>
      </c>
      <c r="J75" s="4">
        <f t="shared" si="4"/>
        <v>839.83683120017247</v>
      </c>
      <c r="K75" s="4">
        <f t="shared" si="5"/>
        <v>188.80374785310295</v>
      </c>
      <c r="L75" s="42">
        <f>Pressure!Q75</f>
        <v>8.9263685288209618E-2</v>
      </c>
      <c r="M75" s="10">
        <f t="shared" si="8"/>
        <v>1.3759061109138566</v>
      </c>
      <c r="N75" s="10">
        <f t="shared" si="7"/>
        <v>2.6101623315922193</v>
      </c>
    </row>
    <row r="76" spans="3:14">
      <c r="C76" s="4">
        <f>Pressure!AB76*1000000</f>
        <v>4928876.9269363303</v>
      </c>
      <c r="D76" s="78">
        <f>Pressure!I76</f>
        <v>1.3469012151470802E-4</v>
      </c>
      <c r="E76" s="40">
        <f>Pressure!H76</f>
        <v>134.69012151470801</v>
      </c>
      <c r="F76" s="10">
        <f t="shared" si="1"/>
        <v>4.5999999999999996</v>
      </c>
      <c r="G76" s="4">
        <f t="shared" si="0"/>
        <v>203787.02962259008</v>
      </c>
      <c r="H76" s="42">
        <f t="shared" si="2"/>
        <v>7.8950568036320172</v>
      </c>
      <c r="I76" s="10">
        <f t="shared" si="3"/>
        <v>1.268194688835437</v>
      </c>
      <c r="J76" s="4">
        <f t="shared" si="4"/>
        <v>841.91771713322373</v>
      </c>
      <c r="K76" s="4">
        <f t="shared" si="5"/>
        <v>189.27155189362523</v>
      </c>
      <c r="L76" s="42">
        <f>Pressure!Q76</f>
        <v>9.0901414587154769E-2</v>
      </c>
      <c r="M76" s="10">
        <f t="shared" si="8"/>
        <v>1.3771293487199359</v>
      </c>
      <c r="N76" s="10">
        <f t="shared" si="7"/>
        <v>2.6101623315922193</v>
      </c>
    </row>
    <row r="77" spans="3:14">
      <c r="C77" s="4">
        <f>Pressure!AB77*1000000</f>
        <v>4940206.3455204777</v>
      </c>
      <c r="D77" s="78">
        <f>Pressure!I77</f>
        <v>1.3469012151470802E-4</v>
      </c>
      <c r="E77" s="40">
        <f>Pressure!H77</f>
        <v>134.69012151470801</v>
      </c>
      <c r="F77" s="10">
        <f t="shared" si="1"/>
        <v>4.5999999999999996</v>
      </c>
      <c r="G77" s="4">
        <f t="shared" si="0"/>
        <v>204255.45044032179</v>
      </c>
      <c r="H77" s="42">
        <f t="shared" si="2"/>
        <v>7.9092538912861095</v>
      </c>
      <c r="I77" s="10">
        <f t="shared" si="3"/>
        <v>1.2684108580104225</v>
      </c>
      <c r="J77" s="4">
        <f t="shared" si="4"/>
        <v>843.99677079078117</v>
      </c>
      <c r="K77" s="4">
        <f t="shared" si="5"/>
        <v>189.73894402022867</v>
      </c>
      <c r="L77" s="42">
        <f>Pressure!Q77</f>
        <v>9.2536549976079199E-2</v>
      </c>
      <c r="M77" s="10">
        <f t="shared" si="8"/>
        <v>1.3783492209524746</v>
      </c>
      <c r="N77" s="10">
        <f t="shared" si="7"/>
        <v>2.6101623315922193</v>
      </c>
    </row>
    <row r="78" spans="3:14">
      <c r="C78" s="4">
        <f>Pressure!AB78*1000000</f>
        <v>4951526.0911990432</v>
      </c>
      <c r="D78" s="78">
        <f>Pressure!I78</f>
        <v>1.3469012151470802E-4</v>
      </c>
      <c r="E78" s="40">
        <f>Pressure!H78</f>
        <v>134.69012151470801</v>
      </c>
      <c r="F78" s="10">
        <f t="shared" si="1"/>
        <v>4.5999999999999996</v>
      </c>
      <c r="G78" s="4">
        <f t="shared" si="0"/>
        <v>204723.47132664404</v>
      </c>
      <c r="H78" s="42">
        <f t="shared" si="2"/>
        <v>7.9234331381591456</v>
      </c>
      <c r="I78" s="10">
        <f t="shared" si="3"/>
        <v>1.2686258546708922</v>
      </c>
      <c r="J78" s="4">
        <f t="shared" si="4"/>
        <v>846.07404938022023</v>
      </c>
      <c r="K78" s="4">
        <f t="shared" si="5"/>
        <v>190.20593709370539</v>
      </c>
      <c r="L78" s="42">
        <f>Pressure!Q78</f>
        <v>9.41691037806517E-2</v>
      </c>
      <c r="M78" s="10">
        <f t="shared" si="8"/>
        <v>1.3795657737335674</v>
      </c>
      <c r="N78" s="10">
        <f t="shared" si="7"/>
        <v>2.6101623315922193</v>
      </c>
    </row>
    <row r="79" spans="3:14">
      <c r="C79" s="4">
        <f>Pressure!AB79*1000000</f>
        <v>4962836.4031496653</v>
      </c>
      <c r="D79" s="78">
        <f>Pressure!I79</f>
        <v>1.3469012151470802E-4</v>
      </c>
      <c r="E79" s="40">
        <f>Pressure!H79</f>
        <v>134.69012151470801</v>
      </c>
      <c r="F79" s="10">
        <f t="shared" si="1"/>
        <v>4.5999999999999996</v>
      </c>
      <c r="G79" s="4">
        <f t="shared" si="0"/>
        <v>205191.10217048309</v>
      </c>
      <c r="H79" s="42">
        <f t="shared" si="2"/>
        <v>7.9375948743411762</v>
      </c>
      <c r="I79" s="10">
        <f t="shared" si="3"/>
        <v>1.2688396926088457</v>
      </c>
      <c r="J79" s="4">
        <f t="shared" si="4"/>
        <v>848.14959679286164</v>
      </c>
      <c r="K79" s="4">
        <f t="shared" si="5"/>
        <v>190.67254098126472</v>
      </c>
      <c r="L79" s="42">
        <f>Pressure!Q79</f>
        <v>9.5799088167702134E-2</v>
      </c>
      <c r="M79" s="10">
        <f t="shared" si="8"/>
        <v>1.3807790457168914</v>
      </c>
      <c r="N79" s="10">
        <f t="shared" si="7"/>
        <v>2.6101623315922193</v>
      </c>
    </row>
    <row r="80" spans="3:14">
      <c r="C80" s="4">
        <f>Pressure!AB80*1000000</f>
        <v>4974137.4610785348</v>
      </c>
      <c r="D80" s="78">
        <f>Pressure!I80</f>
        <v>1.3469012151470802E-4</v>
      </c>
      <c r="E80" s="40">
        <f>Pressure!H80</f>
        <v>134.69012151470801</v>
      </c>
      <c r="F80" s="10">
        <f t="shared" si="1"/>
        <v>4.5999999999999996</v>
      </c>
      <c r="G80" s="4">
        <f t="shared" si="0"/>
        <v>205658.35040188674</v>
      </c>
      <c r="H80" s="42">
        <f t="shared" si="2"/>
        <v>7.9517393548477253</v>
      </c>
      <c r="I80" s="10">
        <f t="shared" si="3"/>
        <v>1.2690523843196213</v>
      </c>
      <c r="J80" s="4">
        <f t="shared" si="4"/>
        <v>850.22344600646227</v>
      </c>
      <c r="K80" s="4">
        <f t="shared" si="5"/>
        <v>191.13876309663735</v>
      </c>
      <c r="L80" s="42">
        <f>Pressure!Q80</f>
        <v>9.7426515163550692E-2</v>
      </c>
      <c r="M80" s="10">
        <f t="shared" si="8"/>
        <v>1.3819890694365389</v>
      </c>
      <c r="N80" s="10">
        <f t="shared" si="7"/>
        <v>2.6101623315922193</v>
      </c>
    </row>
    <row r="81" spans="3:14">
      <c r="C81" s="4">
        <f>Pressure!AB81*1000000</f>
        <v>4985429.3959001703</v>
      </c>
      <c r="D81" s="78">
        <f>Pressure!I81</f>
        <v>1.3469012151470802E-4</v>
      </c>
      <c r="E81" s="40">
        <f>Pressure!H81</f>
        <v>134.69012151470801</v>
      </c>
      <c r="F81" s="10">
        <f t="shared" si="1"/>
        <v>4.5999999999999996</v>
      </c>
      <c r="G81" s="4">
        <f t="shared" si="0"/>
        <v>206125.22143358507</v>
      </c>
      <c r="H81" s="42">
        <f t="shared" si="2"/>
        <v>7.9658667731328023</v>
      </c>
      <c r="I81" s="10">
        <f t="shared" si="3"/>
        <v>1.2692639412296431</v>
      </c>
      <c r="J81" s="4">
        <f t="shared" si="4"/>
        <v>852.29562104505362</v>
      </c>
      <c r="K81" s="4">
        <f t="shared" si="5"/>
        <v>191.60460884066671</v>
      </c>
      <c r="L81" s="42">
        <f>Pressure!Q81</f>
        <v>9.905139666905044E-2</v>
      </c>
      <c r="M81" s="10">
        <f t="shared" si="8"/>
        <v>1.3831958724063467</v>
      </c>
      <c r="N81" s="10">
        <f t="shared" si="7"/>
        <v>2.6101623315922193</v>
      </c>
    </row>
    <row r="82" spans="3:14">
      <c r="C82" s="4">
        <f>Pressure!AB82*1000000</f>
        <v>4996712.2984556025</v>
      </c>
      <c r="D82" s="78">
        <f>Pressure!I82</f>
        <v>1.3469012151470802E-4</v>
      </c>
      <c r="E82" s="40">
        <f>Pressure!H82</f>
        <v>134.69012151470801</v>
      </c>
      <c r="F82" s="10">
        <f t="shared" si="1"/>
        <v>4.5999999999999996</v>
      </c>
      <c r="G82" s="4">
        <f t="shared" si="0"/>
        <v>206591.71902144875</v>
      </c>
      <c r="H82" s="42">
        <f t="shared" si="2"/>
        <v>7.9799772721156961</v>
      </c>
      <c r="I82" s="10">
        <f t="shared" si="3"/>
        <v>1.2694743738816356</v>
      </c>
      <c r="J82" s="4">
        <f t="shared" si="4"/>
        <v>854.36613857880934</v>
      </c>
      <c r="K82" s="4">
        <f t="shared" si="5"/>
        <v>192.07008196097507</v>
      </c>
      <c r="L82" s="42">
        <f>Pressure!Q82</f>
        <v>0.10067374447195801</v>
      </c>
      <c r="M82" s="10">
        <f t="shared" si="8"/>
        <v>1.3843994780160707</v>
      </c>
      <c r="N82" s="10">
        <f t="shared" si="7"/>
        <v>2.6101623315922193</v>
      </c>
    </row>
    <row r="83" spans="3:14">
      <c r="C83" s="4">
        <f>Pressure!AB83*1000000</f>
        <v>5007986.2266369453</v>
      </c>
      <c r="D83" s="78">
        <f>Pressure!I83</f>
        <v>1.3469012151470802E-4</v>
      </c>
      <c r="E83" s="40">
        <f>Pressure!H83</f>
        <v>134.69012151470801</v>
      </c>
      <c r="F83" s="10">
        <f t="shared" si="1"/>
        <v>4.5999999999999996</v>
      </c>
      <c r="G83" s="4">
        <f t="shared" si="0"/>
        <v>207057.84555905787</v>
      </c>
      <c r="H83" s="42">
        <f t="shared" si="2"/>
        <v>7.994070953188654</v>
      </c>
      <c r="I83" s="10">
        <f t="shared" si="3"/>
        <v>1.2696836920854284</v>
      </c>
      <c r="J83" s="4">
        <f t="shared" si="4"/>
        <v>856.4350092314711</v>
      </c>
      <c r="K83" s="4">
        <f t="shared" si="5"/>
        <v>192.53518484588622</v>
      </c>
      <c r="L83" s="42">
        <f>Pressure!Q83</f>
        <v>0.10229357025713036</v>
      </c>
      <c r="M83" s="10">
        <f t="shared" si="8"/>
        <v>1.3855999062627717</v>
      </c>
      <c r="N83" s="10">
        <f t="shared" si="7"/>
        <v>2.6101623315922193</v>
      </c>
    </row>
    <row r="84" spans="3:14">
      <c r="C84" s="4">
        <f>Pressure!AB84*1000000</f>
        <v>5019251.2112211147</v>
      </c>
      <c r="D84" s="78">
        <f>Pressure!I84</f>
        <v>1.3469012151470802E-4</v>
      </c>
      <c r="E84" s="40">
        <f>Pressure!H84</f>
        <v>134.69012151470801</v>
      </c>
      <c r="F84" s="10">
        <f t="shared" si="1"/>
        <v>4.5999999999999996</v>
      </c>
      <c r="G84" s="4">
        <f t="shared" si="0"/>
        <v>207523.60231890032</v>
      </c>
      <c r="H84" s="42">
        <f t="shared" si="2"/>
        <v>8.0081478835896398</v>
      </c>
      <c r="I84" s="10">
        <f t="shared" si="3"/>
        <v>1.2698919050409887</v>
      </c>
      <c r="J84" s="4">
        <f t="shared" si="4"/>
        <v>858.50223865088867</v>
      </c>
      <c r="K84" s="4">
        <f t="shared" si="5"/>
        <v>192.99991876509344</v>
      </c>
      <c r="L84" s="42">
        <f>Pressure!Q84</f>
        <v>0.10391088561495075</v>
      </c>
      <c r="M84" s="10">
        <f t="shared" si="8"/>
        <v>1.3867971743491889</v>
      </c>
      <c r="N84" s="10">
        <f t="shared" si="7"/>
        <v>2.6101623315922193</v>
      </c>
    </row>
    <row r="85" spans="3:14">
      <c r="C85" s="4">
        <f>Pressure!AB85*1000000</f>
        <v>5030507.2606470929</v>
      </c>
      <c r="D85" s="78">
        <f>Pressure!I85</f>
        <v>1.3469012151470802E-4</v>
      </c>
      <c r="E85" s="40">
        <f>Pressure!H85</f>
        <v>134.69012151470801</v>
      </c>
      <c r="F85" s="10">
        <f t="shared" si="1"/>
        <v>4.5999999999999996</v>
      </c>
      <c r="G85" s="4">
        <f t="shared" si="0"/>
        <v>207988.98964989034</v>
      </c>
      <c r="H85" s="42">
        <f t="shared" si="2"/>
        <v>8.02220810243759</v>
      </c>
      <c r="I85" s="10">
        <f t="shared" si="3"/>
        <v>1.2700990214388372</v>
      </c>
      <c r="J85" s="4">
        <f t="shared" si="4"/>
        <v>860.56782838569427</v>
      </c>
      <c r="K85" s="4">
        <f t="shared" si="5"/>
        <v>193.46428406674482</v>
      </c>
      <c r="L85" s="42">
        <f>Pressure!Q85</f>
        <v>0.10552570204830958</v>
      </c>
      <c r="M85" s="10">
        <f t="shared" si="8"/>
        <v>1.3879912971729664</v>
      </c>
      <c r="N85" s="10">
        <f t="shared" si="7"/>
        <v>2.6101623315922193</v>
      </c>
    </row>
    <row r="86" spans="3:14">
      <c r="C86" s="4">
        <f>Pressure!AB86*1000000</f>
        <v>5041754.3649395341</v>
      </c>
      <c r="D86" s="78">
        <f>Pressure!I86</f>
        <v>1.3469012151470802E-4</v>
      </c>
      <c r="E86" s="40">
        <f>Pressure!H86</f>
        <v>134.69012151470801</v>
      </c>
      <c r="F86" s="10">
        <f t="shared" si="1"/>
        <v>4.5999999999999996</v>
      </c>
      <c r="G86" s="4">
        <f t="shared" si="0"/>
        <v>208454.00713959194</v>
      </c>
      <c r="H86" s="42">
        <f t="shared" si="2"/>
        <v>8.0362516256871714</v>
      </c>
      <c r="I86" s="10">
        <f t="shared" si="3"/>
        <v>1.2703050495422374</v>
      </c>
      <c r="J86" s="4">
        <f t="shared" si="4"/>
        <v>862.63177660531858</v>
      </c>
      <c r="K86" s="4">
        <f t="shared" si="5"/>
        <v>193.92828033930996</v>
      </c>
      <c r="L86" s="42">
        <f>Pressure!Q86</f>
        <v>0.10713803097840525</v>
      </c>
      <c r="M86" s="10">
        <f t="shared" si="8"/>
        <v>1.3891822877282267</v>
      </c>
      <c r="N86" s="10">
        <f t="shared" si="7"/>
        <v>2.6101623315922193</v>
      </c>
    </row>
    <row r="87" spans="3:14">
      <c r="C87" s="4">
        <f>Pressure!AB87*1000000</f>
        <v>5052992.4989268081</v>
      </c>
      <c r="D87" s="78">
        <f>Pressure!I87</f>
        <v>1.3469012151470802E-4</v>
      </c>
      <c r="E87" s="40">
        <f>Pressure!H87</f>
        <v>134.69012151470801</v>
      </c>
      <c r="F87" s="10">
        <f t="shared" si="1"/>
        <v>4.5999999999999996</v>
      </c>
      <c r="G87" s="4">
        <f t="shared" si="0"/>
        <v>208918.65374727073</v>
      </c>
      <c r="H87" s="42">
        <f t="shared" si="2"/>
        <v>8.0502784501909872</v>
      </c>
      <c r="I87" s="10">
        <f t="shared" si="3"/>
        <v>1.2705099972544089</v>
      </c>
      <c r="J87" s="4">
        <f t="shared" si="4"/>
        <v>864.69407869053384</v>
      </c>
      <c r="K87" s="4">
        <f t="shared" si="5"/>
        <v>194.39190654434015</v>
      </c>
      <c r="L87" s="42">
        <f>Pressure!Q87</f>
        <v>0.10874788374957924</v>
      </c>
      <c r="M87" s="10">
        <f t="shared" si="8"/>
        <v>1.3903701574342471</v>
      </c>
      <c r="N87" s="10">
        <f t="shared" si="7"/>
        <v>2.6101623315922193</v>
      </c>
    </row>
    <row r="88" spans="3:14">
      <c r="C88" s="4">
        <f>Pressure!AB88*1000000</f>
        <v>5064221.6248868154</v>
      </c>
      <c r="D88" s="78">
        <f>Pressure!I88</f>
        <v>1.3469012151470802E-4</v>
      </c>
      <c r="E88" s="40">
        <f>Pressure!H88</f>
        <v>134.69012151470801</v>
      </c>
      <c r="F88" s="10">
        <f t="shared" si="1"/>
        <v>4.5999999999999996</v>
      </c>
      <c r="G88" s="4">
        <f t="shared" si="0"/>
        <v>209382.92791328652</v>
      </c>
      <c r="H88" s="42">
        <f t="shared" si="2"/>
        <v>8.0642885570380951</v>
      </c>
      <c r="I88" s="10">
        <f t="shared" si="3"/>
        <v>1.2707138721736349</v>
      </c>
      <c r="J88" s="4">
        <f t="shared" si="4"/>
        <v>866.7547277189841</v>
      </c>
      <c r="K88" s="4">
        <f t="shared" si="5"/>
        <v>194.85516112562027</v>
      </c>
      <c r="L88" s="42">
        <f>Pressure!Q88</f>
        <v>0.1103552716333609</v>
      </c>
      <c r="M88" s="10">
        <f t="shared" si="8"/>
        <v>1.3915549164054388</v>
      </c>
      <c r="N88" s="10">
        <f t="shared" si="7"/>
        <v>2.6101623315922193</v>
      </c>
    </row>
    <row r="89" spans="3:14">
      <c r="C89" s="4">
        <f>Pressure!AB89*1000000</f>
        <v>5075441.6947313761</v>
      </c>
      <c r="D89" s="78">
        <f>Pressure!I89</f>
        <v>1.3469012151470802E-4</v>
      </c>
      <c r="E89" s="40">
        <f>Pressure!H89</f>
        <v>134.69012151470801</v>
      </c>
      <c r="F89" s="10">
        <f t="shared" si="1"/>
        <v>4.5999999999999996</v>
      </c>
      <c r="G89" s="4">
        <f t="shared" si="0"/>
        <v>209846.82764940799</v>
      </c>
      <c r="H89" s="42">
        <f t="shared" si="2"/>
        <v>8.0782819143090272</v>
      </c>
      <c r="I89" s="10">
        <f t="shared" si="3"/>
        <v>1.2709166816386213</v>
      </c>
      <c r="J89" s="4">
        <f t="shared" si="4"/>
        <v>868.81371486604064</v>
      </c>
      <c r="K89" s="4">
        <f t="shared" si="5"/>
        <v>195.31804209928526</v>
      </c>
      <c r="L89" s="42">
        <f>Pressure!Q89</f>
        <v>0.11196020583186472</v>
      </c>
      <c r="M89" s="10">
        <f t="shared" si="8"/>
        <v>1.3927365736743658</v>
      </c>
      <c r="N89" s="10">
        <f t="shared" si="7"/>
        <v>2.6101623315922193</v>
      </c>
    </row>
    <row r="90" spans="3:14">
      <c r="C90" s="4">
        <f>Pressure!AB90*1000000</f>
        <v>5086652.6517987335</v>
      </c>
      <c r="D90" s="78">
        <f>Pressure!I90</f>
        <v>1.3469012151470802E-4</v>
      </c>
      <c r="E90" s="40">
        <f>Pressure!H90</f>
        <v>134.69012151470801</v>
      </c>
      <c r="F90" s="10">
        <f t="shared" si="1"/>
        <v>4.5999999999999996</v>
      </c>
      <c r="G90" s="4">
        <f t="shared" si="0"/>
        <v>210310.35061292481</v>
      </c>
      <c r="H90" s="42">
        <f t="shared" si="2"/>
        <v>8.0922584793357224</v>
      </c>
      <c r="I90" s="10">
        <f t="shared" si="3"/>
        <v>1.2711184327656577</v>
      </c>
      <c r="J90" s="4">
        <f t="shared" si="4"/>
        <v>870.87102973374476</v>
      </c>
      <c r="K90" s="4">
        <f t="shared" si="5"/>
        <v>195.78054712776961</v>
      </c>
      <c r="L90" s="42">
        <f>Pressure!Q90</f>
        <v>0.11356269748065423</v>
      </c>
      <c r="M90" s="10">
        <f t="shared" si="8"/>
        <v>1.3939151373738303</v>
      </c>
      <c r="N90" s="10">
        <f t="shared" si="7"/>
        <v>2.6101623315922193</v>
      </c>
    </row>
    <row r="91" spans="3:14">
      <c r="C91" s="4">
        <f>Pressure!AB91*1000000</f>
        <v>5097854.4323362596</v>
      </c>
      <c r="D91" s="78">
        <f>Pressure!I91</f>
        <v>1.3469012151470802E-4</v>
      </c>
      <c r="E91" s="40">
        <f>Pressure!H91</f>
        <v>134.69012151470801</v>
      </c>
      <c r="F91" s="10">
        <f t="shared" si="1"/>
        <v>4.5999999999999996</v>
      </c>
      <c r="G91" s="4">
        <f t="shared" si="0"/>
        <v>210773.49416795073</v>
      </c>
      <c r="H91" s="42">
        <f t="shared" si="2"/>
        <v>8.1062182005699945</v>
      </c>
      <c r="I91" s="10">
        <f t="shared" si="3"/>
        <v>1.2713191324792845</v>
      </c>
      <c r="J91" s="4">
        <f t="shared" si="4"/>
        <v>872.92666062289641</v>
      </c>
      <c r="K91" s="4">
        <f t="shared" si="5"/>
        <v>196.24267358097578</v>
      </c>
      <c r="L91" s="42">
        <f>Pressure!Q91</f>
        <v>0.11516275765116935</v>
      </c>
      <c r="M91" s="10">
        <f t="shared" si="8"/>
        <v>1.3950906148879567</v>
      </c>
      <c r="N91" s="10">
        <f t="shared" si="7"/>
        <v>2.6101623315922193</v>
      </c>
    </row>
    <row r="92" spans="3:14">
      <c r="C92" s="4">
        <f>Pressure!AB92*1000000</f>
        <v>5109046.9667285783</v>
      </c>
      <c r="D92" s="78">
        <f>Pressure!I92</f>
        <v>1.3469012151470802E-4</v>
      </c>
      <c r="E92" s="40">
        <f>Pressure!H92</f>
        <v>134.69012151470801</v>
      </c>
      <c r="F92" s="10">
        <f t="shared" si="1"/>
        <v>4.5999999999999996</v>
      </c>
      <c r="G92" s="4">
        <f t="shared" ref="G92:G155" si="9">IF(C92/(1+(k-1)/2*N92^2)^(k/(k-1))&lt;patm*1000000,patm*1000000,C92/(1+(k-1)/2*N92^2)^(k/(k-1)))</f>
        <v>211236.25543620117</v>
      </c>
      <c r="H92" s="42">
        <f t="shared" si="2"/>
        <v>8.1201610191304106</v>
      </c>
      <c r="I92" s="10">
        <f t="shared" si="3"/>
        <v>1.2715187875376492</v>
      </c>
      <c r="J92" s="4">
        <f t="shared" si="4"/>
        <v>874.98059475842661</v>
      </c>
      <c r="K92" s="4">
        <f t="shared" si="5"/>
        <v>196.70441858694002</v>
      </c>
      <c r="L92" s="42">
        <f>Pressure!Q92</f>
        <v>0.11676039735279345</v>
      </c>
      <c r="M92" s="10">
        <f t="shared" si="8"/>
        <v>1.3962630129770117</v>
      </c>
      <c r="N92" s="10">
        <f t="shared" si="7"/>
        <v>2.6101623315922193</v>
      </c>
    </row>
    <row r="93" spans="3:14">
      <c r="C93" s="4">
        <f>Pressure!AB93*1000000</f>
        <v>5120230.1805040035</v>
      </c>
      <c r="D93" s="78">
        <f>Pressure!I93</f>
        <v>1.3469012151470802E-4</v>
      </c>
      <c r="E93" s="40">
        <f>Pressure!H93</f>
        <v>134.69012151470801</v>
      </c>
      <c r="F93" s="10">
        <f t="shared" ref="F93:F156" si="10">aexit/E93</f>
        <v>4.5999999999999996</v>
      </c>
      <c r="G93" s="4">
        <f t="shared" si="9"/>
        <v>211698.63133860473</v>
      </c>
      <c r="H93" s="42">
        <f t="shared" ref="H93:H156" si="11">1/(((k+1)/2)^(1/(k-1))*(patm*1000000/C93)^(1/k)*SQRT((k+1)/(k-1)*(1-(patm*1000000/C93)^((k-1)/k))))</f>
        <v>8.1340868700695026</v>
      </c>
      <c r="I93" s="10">
        <f t="shared" ref="I93:I156" si="12">etanoz*SQRT(2*k^2/(k-1)*(2/(k+1))^((k+1)/(k-1))*(1-(G93/C93)^((k-1)/k)))+(G93-patm*1000000)/C93*(aexit/E93)</f>
        <v>1.27171740455329</v>
      </c>
      <c r="J93" s="4">
        <f t="shared" ref="J93:J156" si="13">I93*D93*C93</f>
        <v>877.03281847408823</v>
      </c>
      <c r="K93" s="4">
        <f t="shared" ref="K93:K156" si="14">J93/4.4482</f>
        <v>197.16577907335287</v>
      </c>
      <c r="L93" s="42">
        <f>Pressure!Q93</f>
        <v>0.11835562753462274</v>
      </c>
      <c r="M93" s="10">
        <f t="shared" si="8"/>
        <v>1.3974323378791305</v>
      </c>
      <c r="N93" s="10">
        <f t="shared" si="7"/>
        <v>2.6101623315922193</v>
      </c>
    </row>
    <row r="94" spans="3:14">
      <c r="C94" s="4">
        <f>Pressure!AB94*1000000</f>
        <v>5131403.9951767754</v>
      </c>
      <c r="D94" s="78">
        <f>Pressure!I94</f>
        <v>1.3469012151470802E-4</v>
      </c>
      <c r="E94" s="40">
        <f>Pressure!H94</f>
        <v>134.69012151470801</v>
      </c>
      <c r="F94" s="10">
        <f t="shared" si="10"/>
        <v>4.5999999999999996</v>
      </c>
      <c r="G94" s="4">
        <f t="shared" si="9"/>
        <v>212160.61863012609</v>
      </c>
      <c r="H94" s="42">
        <f t="shared" si="11"/>
        <v>8.1479956834335798</v>
      </c>
      <c r="I94" s="10">
        <f t="shared" si="12"/>
        <v>1.271914990010498</v>
      </c>
      <c r="J94" s="4">
        <f t="shared" si="13"/>
        <v>879.08331736701484</v>
      </c>
      <c r="K94" s="4">
        <f t="shared" si="14"/>
        <v>197.62675180230539</v>
      </c>
      <c r="L94" s="42">
        <f>Pressure!Q94</f>
        <v>0.11994845908699184</v>
      </c>
      <c r="M94" s="10">
        <f t="shared" si="8"/>
        <v>1.3985985953961029</v>
      </c>
      <c r="N94" s="10">
        <f t="shared" ref="N94:N157" si="15">N93-1/834*(me-mef)</f>
        <v>2.6101623315922193</v>
      </c>
    </row>
    <row r="95" spans="3:14">
      <c r="C95" s="4">
        <f>Pressure!AB95*1000000</f>
        <v>5142568.3289399678</v>
      </c>
      <c r="D95" s="78">
        <f>Pressure!I95</f>
        <v>1.3469012151470802E-4</v>
      </c>
      <c r="E95" s="40">
        <f>Pressure!H95</f>
        <v>134.69012151470801</v>
      </c>
      <c r="F95" s="10">
        <f t="shared" si="10"/>
        <v>4.5999999999999996</v>
      </c>
      <c r="G95" s="4">
        <f t="shared" si="9"/>
        <v>212622.21392841454</v>
      </c>
      <c r="H95" s="42">
        <f t="shared" si="11"/>
        <v>8.1618873851342197</v>
      </c>
      <c r="I95" s="10">
        <f t="shared" si="12"/>
        <v>1.2721115502796203</v>
      </c>
      <c r="J95" s="4">
        <f t="shared" si="13"/>
        <v>881.13207642487475</v>
      </c>
      <c r="K95" s="4">
        <f t="shared" si="14"/>
        <v>198.08733339887476</v>
      </c>
      <c r="L95" s="42">
        <f>Pressure!Q95</f>
        <v>0.12153890284279595</v>
      </c>
      <c r="M95" s="10">
        <f t="shared" si="8"/>
        <v>1.3997617909632925</v>
      </c>
      <c r="N95" s="10">
        <f t="shared" si="15"/>
        <v>2.6101623315922193</v>
      </c>
    </row>
    <row r="96" spans="3:14">
      <c r="C96" s="4">
        <f>Pressure!AB96*1000000</f>
        <v>5153723.0972458869</v>
      </c>
      <c r="D96" s="78">
        <f>Pressure!I96</f>
        <v>1.3469012151470802E-4</v>
      </c>
      <c r="E96" s="40">
        <f>Pressure!H96</f>
        <v>134.69012151470801</v>
      </c>
      <c r="F96" s="10">
        <f t="shared" si="10"/>
        <v>4.5999999999999996</v>
      </c>
      <c r="G96" s="4">
        <f t="shared" si="9"/>
        <v>213083.41373780082</v>
      </c>
      <c r="H96" s="42">
        <f t="shared" si="11"/>
        <v>8.1757618976778179</v>
      </c>
      <c r="I96" s="10">
        <f t="shared" si="12"/>
        <v>1.2723070916290369</v>
      </c>
      <c r="J96" s="4">
        <f t="shared" si="13"/>
        <v>883.17908013237991</v>
      </c>
      <c r="K96" s="4">
        <f t="shared" si="14"/>
        <v>198.54752037506856</v>
      </c>
      <c r="L96" s="42">
        <f>Pressure!Q96</f>
        <v>0.12312696957864566</v>
      </c>
      <c r="M96" s="10">
        <f t="shared" si="8"/>
        <v>1.4009219297085562</v>
      </c>
      <c r="N96" s="10">
        <f t="shared" si="15"/>
        <v>2.6101623315922193</v>
      </c>
    </row>
    <row r="97" spans="3:14">
      <c r="C97" s="4">
        <f>Pressure!AB97*1000000</f>
        <v>5164868.2132772384</v>
      </c>
      <c r="D97" s="78">
        <f>Pressure!I97</f>
        <v>1.3469012151470802E-4</v>
      </c>
      <c r="E97" s="40">
        <f>Pressure!H97</f>
        <v>134.69012151470801</v>
      </c>
      <c r="F97" s="10">
        <f t="shared" si="10"/>
        <v>4.5999999999999996</v>
      </c>
      <c r="G97" s="4">
        <f t="shared" si="9"/>
        <v>213544.21446877788</v>
      </c>
      <c r="H97" s="42">
        <f t="shared" si="11"/>
        <v>8.1896191407576016</v>
      </c>
      <c r="I97" s="10">
        <f t="shared" si="12"/>
        <v>1.2725016202349386</v>
      </c>
      <c r="J97" s="4">
        <f t="shared" si="13"/>
        <v>885.22431255774961</v>
      </c>
      <c r="K97" s="4">
        <f t="shared" si="14"/>
        <v>199.00730914926254</v>
      </c>
      <c r="L97" s="42">
        <f>Pressure!Q97</f>
        <v>0.12471267001588185</v>
      </c>
      <c r="M97" s="10">
        <f t="shared" si="8"/>
        <v>1.4020790164993475</v>
      </c>
      <c r="N97" s="10">
        <f t="shared" si="15"/>
        <v>2.6101623315922193</v>
      </c>
    </row>
    <row r="98" spans="3:14">
      <c r="C98" s="4">
        <f>Pressure!AB98*1000000</f>
        <v>5176003.5883524567</v>
      </c>
      <c r="D98" s="78">
        <f>Pressure!I98</f>
        <v>1.3469012151470802E-4</v>
      </c>
      <c r="E98" s="40">
        <f>Pressure!H98</f>
        <v>134.69012151470801</v>
      </c>
      <c r="F98" s="10">
        <f t="shared" si="10"/>
        <v>4.5999999999999996</v>
      </c>
      <c r="G98" s="4">
        <f t="shared" si="9"/>
        <v>214004.61245475939</v>
      </c>
      <c r="H98" s="42">
        <f t="shared" si="11"/>
        <v>8.2034590317624474</v>
      </c>
      <c r="I98" s="10">
        <f t="shared" si="12"/>
        <v>1.2726951421897235</v>
      </c>
      <c r="J98" s="4">
        <f t="shared" si="13"/>
        <v>887.26775742709208</v>
      </c>
      <c r="K98" s="4">
        <f t="shared" si="14"/>
        <v>199.46669606292255</v>
      </c>
      <c r="L98" s="42">
        <f>Pressure!Q98</f>
        <v>0.12629601482147665</v>
      </c>
      <c r="M98" s="10">
        <f t="shared" si="8"/>
        <v>1.4032330559842365</v>
      </c>
      <c r="N98" s="10">
        <f t="shared" si="15"/>
        <v>2.6101623315922193</v>
      </c>
    </row>
    <row r="99" spans="3:14">
      <c r="C99" s="4">
        <f>Pressure!AB99*1000000</f>
        <v>5187129.1322522787</v>
      </c>
      <c r="D99" s="78">
        <f>Pressure!I99</f>
        <v>1.3469012151470802E-4</v>
      </c>
      <c r="E99" s="40">
        <f>Pressure!H99</f>
        <v>134.69012151470801</v>
      </c>
      <c r="F99" s="10">
        <f t="shared" si="10"/>
        <v>4.5999999999999996</v>
      </c>
      <c r="G99" s="4">
        <f t="shared" si="9"/>
        <v>214464.60396558206</v>
      </c>
      <c r="H99" s="42">
        <f t="shared" si="11"/>
        <v>8.2172814861866463</v>
      </c>
      <c r="I99" s="10">
        <f t="shared" si="12"/>
        <v>1.2728876635088251</v>
      </c>
      <c r="J99" s="4">
        <f t="shared" si="13"/>
        <v>889.30939818433342</v>
      </c>
      <c r="K99" s="4">
        <f t="shared" si="14"/>
        <v>199.92567739407701</v>
      </c>
      <c r="L99" s="42">
        <f>Pressure!Q99</f>
        <v>0.12787701460883685</v>
      </c>
      <c r="M99" s="10">
        <f t="shared" si="8"/>
        <v>1.4043840526253302</v>
      </c>
      <c r="N99" s="10">
        <f t="shared" si="15"/>
        <v>2.6101623315922193</v>
      </c>
    </row>
    <row r="100" spans="3:14">
      <c r="C100" s="4">
        <f>Pressure!AB100*1000000</f>
        <v>5198244.7534984555</v>
      </c>
      <c r="D100" s="78">
        <f>Pressure!I100</f>
        <v>1.3469012151470802E-4</v>
      </c>
      <c r="E100" s="40">
        <f>Pressure!H100</f>
        <v>134.69012151470801</v>
      </c>
      <c r="F100" s="10">
        <f t="shared" si="10"/>
        <v>4.5999999999999996</v>
      </c>
      <c r="G100" s="4">
        <f t="shared" si="9"/>
        <v>214924.1852190292</v>
      </c>
      <c r="H100" s="42">
        <f t="shared" si="11"/>
        <v>8.2310864179793164</v>
      </c>
      <c r="I100" s="10">
        <f t="shared" si="12"/>
        <v>1.2730791901365563</v>
      </c>
      <c r="J100" s="4">
        <f t="shared" si="13"/>
        <v>891.34921804236421</v>
      </c>
      <c r="K100" s="4">
        <f t="shared" si="14"/>
        <v>200.38424936881529</v>
      </c>
      <c r="L100" s="42">
        <f>Pressure!Q100</f>
        <v>0.12945567993852816</v>
      </c>
      <c r="M100" s="10">
        <f t="shared" si="8"/>
        <v>1.4055320107265947</v>
      </c>
      <c r="N100" s="10">
        <f t="shared" si="15"/>
        <v>2.6101623315922193</v>
      </c>
    </row>
    <row r="101" spans="3:14">
      <c r="C101" s="4">
        <f>Pressure!AB101*1000000</f>
        <v>5209350.3595823273</v>
      </c>
      <c r="D101" s="78">
        <f>Pressure!I101</f>
        <v>1.3469012151470802E-4</v>
      </c>
      <c r="E101" s="40">
        <f>Pressure!H101</f>
        <v>134.69012151470801</v>
      </c>
      <c r="F101" s="10">
        <f t="shared" si="10"/>
        <v>4.5999999999999996</v>
      </c>
      <c r="G101" s="4">
        <f t="shared" si="9"/>
        <v>215383.35239028124</v>
      </c>
      <c r="H101" s="42">
        <f t="shared" si="11"/>
        <v>8.2448737398307603</v>
      </c>
      <c r="I101" s="10">
        <f t="shared" si="12"/>
        <v>1.2732697279509508</v>
      </c>
      <c r="J101" s="4">
        <f t="shared" si="13"/>
        <v>893.38720002498542</v>
      </c>
      <c r="K101" s="4">
        <f t="shared" si="14"/>
        <v>200.84240817071748</v>
      </c>
      <c r="L101" s="42">
        <f>Pressure!Q101</f>
        <v>0.13103202131893213</v>
      </c>
      <c r="M101" s="10">
        <f t="shared" si="8"/>
        <v>1.4066769344567589</v>
      </c>
      <c r="N101" s="10">
        <f t="shared" si="15"/>
        <v>2.6101623315922193</v>
      </c>
    </row>
    <row r="102" spans="3:14">
      <c r="C102" s="4">
        <f>Pressure!AB102*1000000</f>
        <v>5220445.8571597058</v>
      </c>
      <c r="D102" s="78">
        <f>Pressure!I102</f>
        <v>1.3469012151470802E-4</v>
      </c>
      <c r="E102" s="40">
        <f>Pressure!H102</f>
        <v>134.69012151470801</v>
      </c>
      <c r="F102" s="10">
        <f t="shared" si="10"/>
        <v>4.5999999999999996</v>
      </c>
      <c r="G102" s="4">
        <f t="shared" si="9"/>
        <v>215842.10161997323</v>
      </c>
      <c r="H102" s="42">
        <f t="shared" si="11"/>
        <v>8.2586433634163132</v>
      </c>
      <c r="I102" s="10">
        <f t="shared" si="12"/>
        <v>1.273459282767917</v>
      </c>
      <c r="J102" s="4">
        <f t="shared" si="13"/>
        <v>895.4233270026707</v>
      </c>
      <c r="K102" s="4">
        <f t="shared" si="14"/>
        <v>201.3001499488941</v>
      </c>
      <c r="L102" s="42">
        <f>Pressure!Q102</f>
        <v>0.13260604920684735</v>
      </c>
      <c r="M102" s="10">
        <f t="shared" si="8"/>
        <v>1.4078188278689256</v>
      </c>
      <c r="N102" s="10">
        <f t="shared" si="15"/>
        <v>2.6101623315922193</v>
      </c>
    </row>
    <row r="103" spans="3:14">
      <c r="C103" s="4">
        <f>Pressure!AB103*1000000</f>
        <v>5231531.1522078747</v>
      </c>
      <c r="D103" s="78">
        <f>Pressure!I103</f>
        <v>1.3469012151470802E-4</v>
      </c>
      <c r="E103" s="40">
        <f>Pressure!H103</f>
        <v>134.69012151470801</v>
      </c>
      <c r="F103" s="10">
        <f t="shared" si="10"/>
        <v>4.5999999999999996</v>
      </c>
      <c r="G103" s="4">
        <f t="shared" si="9"/>
        <v>216300.42902068608</v>
      </c>
      <c r="H103" s="42">
        <f t="shared" si="11"/>
        <v>8.2723951995927099</v>
      </c>
      <c r="I103" s="10">
        <f t="shared" si="12"/>
        <v>1.2736478603446499</v>
      </c>
      <c r="J103" s="4">
        <f t="shared" si="13"/>
        <v>897.45758172137698</v>
      </c>
      <c r="K103" s="4">
        <f t="shared" si="14"/>
        <v>201.75747082446316</v>
      </c>
      <c r="L103" s="42">
        <f>Pressure!Q103</f>
        <v>0.13417777400804337</v>
      </c>
      <c r="M103" s="10">
        <f t="shared" si="8"/>
        <v>1.4089576949162241</v>
      </c>
      <c r="N103" s="10">
        <f t="shared" si="15"/>
        <v>2.6101623315922193</v>
      </c>
    </row>
    <row r="104" spans="3:14">
      <c r="C104" s="4">
        <f>Pressure!AB104*1000000</f>
        <v>5242606.1501639979</v>
      </c>
      <c r="D104" s="78">
        <f>Pressure!I104</f>
        <v>1.3469012151470802E-4</v>
      </c>
      <c r="E104" s="40">
        <f>Pressure!H104</f>
        <v>134.69012151470801</v>
      </c>
      <c r="F104" s="10">
        <f t="shared" si="10"/>
        <v>4.5999999999999996</v>
      </c>
      <c r="G104" s="4">
        <f t="shared" si="9"/>
        <v>216758.33068266924</v>
      </c>
      <c r="H104" s="42">
        <f t="shared" si="11"/>
        <v>8.2861291585708781</v>
      </c>
      <c r="I104" s="10">
        <f t="shared" si="12"/>
        <v>1.2738354663826521</v>
      </c>
      <c r="J104" s="4">
        <f t="shared" si="13"/>
        <v>899.48994682794455</v>
      </c>
      <c r="K104" s="4">
        <f t="shared" si="14"/>
        <v>202.21436689626017</v>
      </c>
      <c r="L104" s="42">
        <f>Pressure!Q104</f>
        <v>0.13574720607777579</v>
      </c>
      <c r="M104" s="10">
        <f t="shared" ref="M104:M167" si="16">(J104+J103)/2*(L104-L103)</f>
        <v>1.4100935394658627</v>
      </c>
      <c r="N104" s="10">
        <f t="shared" si="15"/>
        <v>2.6101623315922193</v>
      </c>
    </row>
    <row r="105" spans="3:14">
      <c r="C105" s="4">
        <f>Pressure!AB105*1000000</f>
        <v>5253670.7560345279</v>
      </c>
      <c r="D105" s="78">
        <f>Pressure!I105</f>
        <v>1.3469012151470802E-4</v>
      </c>
      <c r="E105" s="40">
        <f>Pressure!H105</f>
        <v>134.69012151470801</v>
      </c>
      <c r="F105" s="10">
        <f t="shared" si="10"/>
        <v>4.5999999999999996</v>
      </c>
      <c r="G105" s="4">
        <f t="shared" si="9"/>
        <v>217215.80267836413</v>
      </c>
      <c r="H105" s="42">
        <f t="shared" si="11"/>
        <v>8.2998451500524428</v>
      </c>
      <c r="I105" s="10">
        <f t="shared" si="12"/>
        <v>1.2740221065301942</v>
      </c>
      <c r="J105" s="4">
        <f t="shared" si="13"/>
        <v>901.52040489017452</v>
      </c>
      <c r="K105" s="4">
        <f t="shared" si="14"/>
        <v>202.67083424535195</v>
      </c>
      <c r="L105" s="42">
        <f>Pressure!Q105</f>
        <v>0.13731435572126746</v>
      </c>
      <c r="M105" s="10">
        <f t="shared" si="16"/>
        <v>1.4112263653099257</v>
      </c>
      <c r="N105" s="10">
        <f t="shared" si="15"/>
        <v>2.6101623315922193</v>
      </c>
    </row>
    <row r="106" spans="3:14">
      <c r="C106" s="4">
        <f>Pressure!AB106*1000000</f>
        <v>5264724.8744938653</v>
      </c>
      <c r="D106" s="78">
        <f>Pressure!I106</f>
        <v>1.3469012151470802E-4</v>
      </c>
      <c r="E106" s="40">
        <f>Pressure!H106</f>
        <v>134.69012151470801</v>
      </c>
      <c r="F106" s="10">
        <f t="shared" si="10"/>
        <v>4.5999999999999996</v>
      </c>
      <c r="G106" s="4">
        <f t="shared" si="9"/>
        <v>217672.84106648326</v>
      </c>
      <c r="H106" s="42">
        <f t="shared" si="11"/>
        <v>8.3135430833525739</v>
      </c>
      <c r="I106" s="10">
        <f t="shared" si="12"/>
        <v>1.274207786384542</v>
      </c>
      <c r="J106" s="4">
        <f t="shared" si="13"/>
        <v>903.54893841493242</v>
      </c>
      <c r="K106" s="4">
        <f t="shared" si="14"/>
        <v>203.12686893910626</v>
      </c>
      <c r="L106" s="42">
        <f>Pressure!Q106</f>
        <v>0.13887923319416207</v>
      </c>
      <c r="M106" s="10">
        <f t="shared" si="16"/>
        <v>1.4123561761754098</v>
      </c>
      <c r="N106" s="10">
        <f t="shared" si="15"/>
        <v>2.6101623315922193</v>
      </c>
    </row>
    <row r="107" spans="3:14">
      <c r="C107" s="4">
        <f>Pressure!AB107*1000000</f>
        <v>5275768.409959605</v>
      </c>
      <c r="D107" s="78">
        <f>Pressure!I107</f>
        <v>1.3469012151470802E-4</v>
      </c>
      <c r="E107" s="40">
        <f>Pressure!H107</f>
        <v>134.69012151470801</v>
      </c>
      <c r="F107" s="10">
        <f t="shared" si="10"/>
        <v>4.5999999999999996</v>
      </c>
      <c r="G107" s="4">
        <f t="shared" si="9"/>
        <v>218129.44189512145</v>
      </c>
      <c r="H107" s="42">
        <f t="shared" si="11"/>
        <v>8.3272228674935764</v>
      </c>
      <c r="I107" s="10">
        <f t="shared" si="12"/>
        <v>1.2743925114937431</v>
      </c>
      <c r="J107" s="4">
        <f t="shared" si="13"/>
        <v>905.57552986195878</v>
      </c>
      <c r="K107" s="4">
        <f t="shared" si="14"/>
        <v>203.58246703429674</v>
      </c>
      <c r="L107" s="42">
        <f>Pressure!Q107</f>
        <v>0.14044184870295329</v>
      </c>
      <c r="M107" s="10">
        <f t="shared" si="16"/>
        <v>1.4134829757315706</v>
      </c>
      <c r="N107" s="10">
        <f t="shared" si="15"/>
        <v>2.6101623315922193</v>
      </c>
    </row>
    <row r="108" spans="3:14">
      <c r="C108" s="4">
        <f>Pressure!AB108*1000000</f>
        <v>5286801.2666597366</v>
      </c>
      <c r="D108" s="78">
        <f>Pressure!I108</f>
        <v>1.3469012151470802E-4</v>
      </c>
      <c r="E108" s="40">
        <f>Pressure!H108</f>
        <v>134.69012151470801</v>
      </c>
      <c r="F108" s="10">
        <f t="shared" si="10"/>
        <v>4.5999999999999996</v>
      </c>
      <c r="G108" s="4">
        <f t="shared" si="9"/>
        <v>218585.60120453418</v>
      </c>
      <c r="H108" s="42">
        <f t="shared" si="11"/>
        <v>8.3408844112882825</v>
      </c>
      <c r="I108" s="10">
        <f t="shared" si="12"/>
        <v>1.2745762873582402</v>
      </c>
      <c r="J108" s="4">
        <f t="shared" si="13"/>
        <v>907.60016165619857</v>
      </c>
      <c r="K108" s="4">
        <f t="shared" si="14"/>
        <v>204.03762457987469</v>
      </c>
      <c r="L108" s="42">
        <f>Pressure!Q108</f>
        <v>0.14200221240539426</v>
      </c>
      <c r="M108" s="10">
        <f t="shared" si="16"/>
        <v>1.4146067675966241</v>
      </c>
      <c r="N108" s="10">
        <f t="shared" si="15"/>
        <v>2.6101623315922193</v>
      </c>
    </row>
    <row r="109" spans="3:14">
      <c r="C109" s="4">
        <f>Pressure!AB109*1000000</f>
        <v>5297823.3486939957</v>
      </c>
      <c r="D109" s="78">
        <f>Pressure!I109</f>
        <v>1.3469012151470802E-4</v>
      </c>
      <c r="E109" s="40">
        <f>Pressure!H109</f>
        <v>134.69012151470801</v>
      </c>
      <c r="F109" s="10">
        <f t="shared" si="10"/>
        <v>4.5999999999999996</v>
      </c>
      <c r="G109" s="4">
        <f t="shared" si="9"/>
        <v>219041.31502967412</v>
      </c>
      <c r="H109" s="42">
        <f t="shared" si="11"/>
        <v>8.3545276234160557</v>
      </c>
      <c r="I109" s="10">
        <f t="shared" si="12"/>
        <v>1.2747591194323553</v>
      </c>
      <c r="J109" s="4">
        <f t="shared" si="13"/>
        <v>909.62281619906184</v>
      </c>
      <c r="K109" s="4">
        <f t="shared" si="14"/>
        <v>204.49233761950043</v>
      </c>
      <c r="L109" s="42">
        <f>Pressure!Q109</f>
        <v>0.14356033441088994</v>
      </c>
      <c r="M109" s="10">
        <f t="shared" si="16"/>
        <v>1.4157275553443371</v>
      </c>
      <c r="N109" s="10">
        <f t="shared" si="15"/>
        <v>2.6101623315922193</v>
      </c>
    </row>
    <row r="110" spans="3:14">
      <c r="C110" s="4">
        <f>Pressure!AB110*1000000</f>
        <v>5308834.5600735126</v>
      </c>
      <c r="D110" s="78">
        <f>Pressure!I110</f>
        <v>1.3469012151470802E-4</v>
      </c>
      <c r="E110" s="40">
        <f>Pressure!H110</f>
        <v>134.69012151470801</v>
      </c>
      <c r="F110" s="10">
        <f t="shared" si="10"/>
        <v>4.5999999999999996</v>
      </c>
      <c r="G110" s="4">
        <f t="shared" si="9"/>
        <v>219496.57940183059</v>
      </c>
      <c r="H110" s="42">
        <f t="shared" si="11"/>
        <v>8.3681524124717246</v>
      </c>
      <c r="I110" s="10">
        <f t="shared" si="12"/>
        <v>1.2749410131253829</v>
      </c>
      <c r="J110" s="4">
        <f t="shared" si="13"/>
        <v>911.64347587569841</v>
      </c>
      <c r="K110" s="4">
        <f t="shared" si="14"/>
        <v>204.9466021931789</v>
      </c>
      <c r="L110" s="42">
        <f>Pressure!Q110</f>
        <v>0.14511622478087327</v>
      </c>
      <c r="M110" s="10">
        <f t="shared" si="16"/>
        <v>1.4168453425071794</v>
      </c>
      <c r="N110" s="10">
        <f t="shared" si="15"/>
        <v>2.6101623315922193</v>
      </c>
    </row>
    <row r="111" spans="3:14">
      <c r="C111" s="4">
        <f>Pressure!AB111*1000000</f>
        <v>5319834.8047675155</v>
      </c>
      <c r="D111" s="78">
        <f>Pressure!I111</f>
        <v>1.3469012151470802E-4</v>
      </c>
      <c r="E111" s="40">
        <f>Pressure!H111</f>
        <v>134.69012151470801</v>
      </c>
      <c r="F111" s="10">
        <f t="shared" si="10"/>
        <v>4.5999999999999996</v>
      </c>
      <c r="G111" s="4">
        <f t="shared" si="9"/>
        <v>219951.39035056042</v>
      </c>
      <c r="H111" s="42">
        <f t="shared" si="11"/>
        <v>8.3817586870232041</v>
      </c>
      <c r="I111" s="10">
        <f t="shared" si="12"/>
        <v>1.275121973802779</v>
      </c>
      <c r="J111" s="4">
        <f t="shared" si="13"/>
        <v>913.66212306356886</v>
      </c>
      <c r="K111" s="4">
        <f t="shared" si="14"/>
        <v>205.40041433918637</v>
      </c>
      <c r="L111" s="42">
        <f>Pressure!Q111</f>
        <v>0.14666989352917029</v>
      </c>
      <c r="M111" s="10">
        <f t="shared" si="16"/>
        <v>1.417960132581753</v>
      </c>
      <c r="N111" s="10">
        <f t="shared" si="15"/>
        <v>2.6101623315922193</v>
      </c>
    </row>
    <row r="112" spans="3:14">
      <c r="C112" s="4">
        <f>Pressure!AB112*1000000</f>
        <v>5330823.9867327167</v>
      </c>
      <c r="D112" s="78">
        <f>Pressure!I112</f>
        <v>1.3469012151470802E-4</v>
      </c>
      <c r="E112" s="40">
        <f>Pressure!H112</f>
        <v>134.69012151470801</v>
      </c>
      <c r="F112" s="10">
        <f t="shared" si="10"/>
        <v>4.5999999999999996</v>
      </c>
      <c r="G112" s="4">
        <f t="shared" si="9"/>
        <v>220405.74390490298</v>
      </c>
      <c r="H112" s="42">
        <f t="shared" si="11"/>
        <v>8.3953463556474954</v>
      </c>
      <c r="I112" s="10">
        <f t="shared" si="12"/>
        <v>1.2753020067870431</v>
      </c>
      <c r="J112" s="4">
        <f t="shared" si="13"/>
        <v>915.67874013783637</v>
      </c>
      <c r="K112" s="4">
        <f t="shared" si="14"/>
        <v>205.85377009528267</v>
      </c>
      <c r="L112" s="42">
        <f>Pressure!Q112</f>
        <v>0.14822135062235275</v>
      </c>
      <c r="M112" s="10">
        <f t="shared" si="16"/>
        <v>1.4190719290311793</v>
      </c>
      <c r="N112" s="10">
        <f t="shared" si="15"/>
        <v>2.6101623315922193</v>
      </c>
    </row>
    <row r="113" spans="3:14">
      <c r="C113" s="4">
        <f>Pressure!AB113*1000000</f>
        <v>5341802.0099445665</v>
      </c>
      <c r="D113" s="78">
        <f>Pressure!I113</f>
        <v>1.3469012151470802E-4</v>
      </c>
      <c r="E113" s="40">
        <f>Pressure!H113</f>
        <v>134.69012151470801</v>
      </c>
      <c r="F113" s="10">
        <f t="shared" si="10"/>
        <v>4.5999999999999996</v>
      </c>
      <c r="G113" s="4">
        <f t="shared" si="9"/>
        <v>220859.63609467231</v>
      </c>
      <c r="H113" s="42">
        <f t="shared" si="11"/>
        <v>8.4089153269689909</v>
      </c>
      <c r="I113" s="10">
        <f t="shared" si="12"/>
        <v>1.2754811173586138</v>
      </c>
      <c r="J113" s="4">
        <f t="shared" si="13"/>
        <v>917.69330947710375</v>
      </c>
      <c r="K113" s="4">
        <f t="shared" si="14"/>
        <v>206.30666550000086</v>
      </c>
      <c r="L113" s="42">
        <f>Pressure!Q113</f>
        <v>0.14977060598008213</v>
      </c>
      <c r="M113" s="10">
        <f t="shared" si="16"/>
        <v>1.4201807352886142</v>
      </c>
      <c r="N113" s="10">
        <f t="shared" si="15"/>
        <v>2.6101623315922193</v>
      </c>
    </row>
    <row r="114" spans="3:14">
      <c r="C114" s="4">
        <f>Pressure!AB114*1000000</f>
        <v>5352768.7784192404</v>
      </c>
      <c r="D114" s="78">
        <f>Pressure!I114</f>
        <v>1.3469012151470802E-4</v>
      </c>
      <c r="E114" s="40">
        <f>Pressure!H114</f>
        <v>134.69012151470801</v>
      </c>
      <c r="F114" s="10">
        <f t="shared" si="10"/>
        <v>4.5999999999999996</v>
      </c>
      <c r="G114" s="4">
        <f t="shared" si="9"/>
        <v>221313.06295136633</v>
      </c>
      <c r="H114" s="42">
        <f t="shared" si="11"/>
        <v>8.4224655096862069</v>
      </c>
      <c r="I114" s="10">
        <f t="shared" si="12"/>
        <v>1.275659310756597</v>
      </c>
      <c r="J114" s="4">
        <f t="shared" si="13"/>
        <v>919.70581346744632</v>
      </c>
      <c r="K114" s="4">
        <f t="shared" si="14"/>
        <v>206.75909659355386</v>
      </c>
      <c r="L114" s="42">
        <f>Pressure!Q114</f>
        <v>0.15131766947544439</v>
      </c>
      <c r="M114" s="10">
        <f t="shared" si="16"/>
        <v>1.4212865547590792</v>
      </c>
      <c r="N114" s="10">
        <f t="shared" si="15"/>
        <v>2.6101623315922193</v>
      </c>
    </row>
    <row r="115" spans="3:14">
      <c r="C115" s="4">
        <f>Pressure!AB115*1000000</f>
        <v>5363724.196236087</v>
      </c>
      <c r="D115" s="78">
        <f>Pressure!I115</f>
        <v>1.3469012151470802E-4</v>
      </c>
      <c r="E115" s="40">
        <f>Pressure!H115</f>
        <v>134.69012151470801</v>
      </c>
      <c r="F115" s="10">
        <f t="shared" si="10"/>
        <v>4.5999999999999996</v>
      </c>
      <c r="G115" s="4">
        <f t="shared" si="9"/>
        <v>221766.02050909487</v>
      </c>
      <c r="H115" s="42">
        <f t="shared" si="11"/>
        <v>8.4359968125990452</v>
      </c>
      <c r="I115" s="10">
        <f t="shared" si="12"/>
        <v>1.2758365921794905</v>
      </c>
      <c r="J115" s="4">
        <f t="shared" si="13"/>
        <v>921.71623450653271</v>
      </c>
      <c r="K115" s="4">
        <f t="shared" si="14"/>
        <v>207.21105941876101</v>
      </c>
      <c r="L115" s="42">
        <f>Pressure!Q115</f>
        <v>0.15286255093527809</v>
      </c>
      <c r="M115" s="10">
        <f t="shared" si="16"/>
        <v>1.4223893908219982</v>
      </c>
      <c r="N115" s="10">
        <f t="shared" si="15"/>
        <v>2.6101623315922193</v>
      </c>
    </row>
    <row r="116" spans="3:14">
      <c r="C116" s="4">
        <f>Pressure!AB116*1000000</f>
        <v>5374668.1675545992</v>
      </c>
      <c r="D116" s="78">
        <f>Pressure!I116</f>
        <v>1.3469012151470802E-4</v>
      </c>
      <c r="E116" s="40">
        <f>Pressure!H116</f>
        <v>134.69012151470801</v>
      </c>
      <c r="F116" s="10">
        <f t="shared" si="10"/>
        <v>4.5999999999999996</v>
      </c>
      <c r="G116" s="4">
        <f t="shared" si="9"/>
        <v>222218.50480528132</v>
      </c>
      <c r="H116" s="42">
        <f t="shared" si="11"/>
        <v>8.4495091446292179</v>
      </c>
      <c r="I116" s="10">
        <f t="shared" si="12"/>
        <v>1.2760129667858058</v>
      </c>
      <c r="J116" s="4">
        <f t="shared" si="13"/>
        <v>923.72455500673868</v>
      </c>
      <c r="K116" s="4">
        <f t="shared" si="14"/>
        <v>207.66255002174782</v>
      </c>
      <c r="L116" s="42">
        <f>Pressure!Q116</f>
        <v>0.15440526014049533</v>
      </c>
      <c r="M116" s="10">
        <f t="shared" si="16"/>
        <v>1.4234892468327429</v>
      </c>
      <c r="N116" s="10">
        <f t="shared" si="15"/>
        <v>2.6101623315922193</v>
      </c>
    </row>
    <row r="117" spans="3:14">
      <c r="C117" s="4">
        <f>Pressure!AB117*1000000</f>
        <v>5385600.5966271535</v>
      </c>
      <c r="D117" s="78">
        <f>Pressure!I117</f>
        <v>1.3469012151470802E-4</v>
      </c>
      <c r="E117" s="40">
        <f>Pressure!H117</f>
        <v>134.69012151470801</v>
      </c>
      <c r="F117" s="10">
        <f t="shared" si="10"/>
        <v>4.5999999999999996</v>
      </c>
      <c r="G117" s="4">
        <f t="shared" si="9"/>
        <v>222670.51188118945</v>
      </c>
      <c r="H117" s="42">
        <f t="shared" si="11"/>
        <v>8.4630024148354508</v>
      </c>
      <c r="I117" s="10">
        <f t="shared" si="12"/>
        <v>1.2761884396946137</v>
      </c>
      <c r="J117" s="4">
        <f t="shared" si="13"/>
        <v>925.73075739748492</v>
      </c>
      <c r="K117" s="4">
        <f t="shared" si="14"/>
        <v>208.11356445247176</v>
      </c>
      <c r="L117" s="42">
        <f>Pressure!Q117</f>
        <v>0.15594580682639703</v>
      </c>
      <c r="M117" s="10">
        <f t="shared" si="16"/>
        <v>1.4245861261238102</v>
      </c>
      <c r="N117" s="10">
        <f t="shared" si="15"/>
        <v>2.6101623315922193</v>
      </c>
    </row>
    <row r="118" spans="3:14">
      <c r="C118" s="4">
        <f>Pressure!AB118*1000000</f>
        <v>5396521.3878154205</v>
      </c>
      <c r="D118" s="78">
        <f>Pressure!I118</f>
        <v>1.3469012151470802E-4</v>
      </c>
      <c r="E118" s="40">
        <f>Pressure!H118</f>
        <v>134.69012151470801</v>
      </c>
      <c r="F118" s="10">
        <f t="shared" si="10"/>
        <v>4.5999999999999996</v>
      </c>
      <c r="G118" s="4">
        <f t="shared" si="9"/>
        <v>223122.03778260181</v>
      </c>
      <c r="H118" s="42">
        <f t="shared" si="11"/>
        <v>8.4764765324331197</v>
      </c>
      <c r="I118" s="10">
        <f t="shared" si="12"/>
        <v>1.2763630159861397</v>
      </c>
      <c r="J118" s="4">
        <f t="shared" si="13"/>
        <v>927.7348241282491</v>
      </c>
      <c r="K118" s="4">
        <f t="shared" si="14"/>
        <v>208.56409876539928</v>
      </c>
      <c r="L118" s="42">
        <f>Pressure!Q118</f>
        <v>0.15748420068298344</v>
      </c>
      <c r="M118" s="10">
        <f t="shared" si="16"/>
        <v>1.4256800320067753</v>
      </c>
      <c r="N118" s="10">
        <f t="shared" si="15"/>
        <v>2.6101623315922193</v>
      </c>
    </row>
    <row r="119" spans="3:14">
      <c r="C119" s="4">
        <f>Pressure!AB119*1000000</f>
        <v>5407430.4455984309</v>
      </c>
      <c r="D119" s="78">
        <f>Pressure!I119</f>
        <v>1.3469012151470802E-4</v>
      </c>
      <c r="E119" s="40">
        <f>Pressure!H119</f>
        <v>134.69012151470801</v>
      </c>
      <c r="F119" s="10">
        <f t="shared" si="10"/>
        <v>4.5999999999999996</v>
      </c>
      <c r="G119" s="4">
        <f t="shared" si="9"/>
        <v>223573.07856015328</v>
      </c>
      <c r="H119" s="42">
        <f t="shared" si="11"/>
        <v>8.4899314068036169</v>
      </c>
      <c r="I119" s="10">
        <f t="shared" si="12"/>
        <v>1.2765367007022157</v>
      </c>
      <c r="J119" s="4">
        <f t="shared" si="13"/>
        <v>929.73673767004448</v>
      </c>
      <c r="K119" s="4">
        <f t="shared" si="14"/>
        <v>209.01414901983824</v>
      </c>
      <c r="L119" s="42">
        <f>Pressure!Q119</f>
        <v>0.15902045135525911</v>
      </c>
      <c r="M119" s="10">
        <f t="shared" si="16"/>
        <v>1.4267709677727822</v>
      </c>
      <c r="N119" s="10">
        <f t="shared" si="15"/>
        <v>2.6101623315922193</v>
      </c>
    </row>
    <row r="120" spans="3:14">
      <c r="C120" s="4">
        <f>Pressure!AB120*1000000</f>
        <v>5418327.674583409</v>
      </c>
      <c r="D120" s="78">
        <f>Pressure!I120</f>
        <v>1.3469012151470802E-4</v>
      </c>
      <c r="E120" s="40">
        <f>Pressure!H120</f>
        <v>134.69012151470801</v>
      </c>
      <c r="F120" s="10">
        <f t="shared" si="10"/>
        <v>4.5999999999999996</v>
      </c>
      <c r="G120" s="4">
        <f t="shared" si="9"/>
        <v>224023.63026977898</v>
      </c>
      <c r="H120" s="42">
        <f t="shared" si="11"/>
        <v>8.5033669475070717</v>
      </c>
      <c r="I120" s="10">
        <f t="shared" si="12"/>
        <v>1.276709498846772</v>
      </c>
      <c r="J120" s="4">
        <f t="shared" si="13"/>
        <v>931.7364805174102</v>
      </c>
      <c r="K120" s="4">
        <f t="shared" si="14"/>
        <v>209.46371128038538</v>
      </c>
      <c r="L120" s="42">
        <f>Pressure!Q120</f>
        <v>0.16055456844353408</v>
      </c>
      <c r="M120" s="10">
        <f t="shared" si="16"/>
        <v>1.4278589366937899</v>
      </c>
      <c r="N120" s="10">
        <f t="shared" si="15"/>
        <v>2.6101623315922193</v>
      </c>
    </row>
    <row r="121" spans="3:14">
      <c r="C121" s="4">
        <f>Pressure!AB121*1000000</f>
        <v>5429212.979512223</v>
      </c>
      <c r="D121" s="78">
        <f>Pressure!I121</f>
        <v>1.3469012151470802E-4</v>
      </c>
      <c r="E121" s="40">
        <f>Pressure!H121</f>
        <v>134.69012151470801</v>
      </c>
      <c r="F121" s="10">
        <f t="shared" si="10"/>
        <v>4.5999999999999996</v>
      </c>
      <c r="G121" s="4">
        <f t="shared" si="9"/>
        <v>224473.68897298098</v>
      </c>
      <c r="H121" s="42">
        <f t="shared" si="11"/>
        <v>8.5167830642896849</v>
      </c>
      <c r="I121" s="10">
        <f t="shared" si="12"/>
        <v>1.2768814153862509</v>
      </c>
      <c r="J121" s="4">
        <f t="shared" si="13"/>
        <v>933.7340351895931</v>
      </c>
      <c r="K121" s="4">
        <f t="shared" si="14"/>
        <v>209.91278161719191</v>
      </c>
      <c r="L121" s="42">
        <f>Pressure!Q121</f>
        <v>0.16208656150372086</v>
      </c>
      <c r="M121" s="10">
        <f t="shared" si="16"/>
        <v>1.4289439420230927</v>
      </c>
      <c r="N121" s="10">
        <f t="shared" si="15"/>
        <v>2.6101623315922193</v>
      </c>
    </row>
    <row r="122" spans="3:14">
      <c r="C122" s="4">
        <f>Pressure!AB122*1000000</f>
        <v>5440086.2652689219</v>
      </c>
      <c r="D122" s="78">
        <f>Pressure!I122</f>
        <v>1.3469012151470802E-4</v>
      </c>
      <c r="E122" s="40">
        <f>Pressure!H122</f>
        <v>134.69012151470801</v>
      </c>
      <c r="F122" s="10">
        <f t="shared" si="10"/>
        <v>4.5999999999999996</v>
      </c>
      <c r="G122" s="4">
        <f t="shared" si="9"/>
        <v>224923.25073713981</v>
      </c>
      <c r="H122" s="42">
        <f t="shared" si="11"/>
        <v>8.5301796670923284</v>
      </c>
      <c r="I122" s="10">
        <f t="shared" si="12"/>
        <v>1.2770524552500326</v>
      </c>
      <c r="J122" s="4">
        <f t="shared" si="13"/>
        <v>935.72938423193182</v>
      </c>
      <c r="K122" s="4">
        <f t="shared" si="14"/>
        <v>210.36135610627485</v>
      </c>
      <c r="L122" s="42">
        <f>Pressure!Q122</f>
        <v>0.16361644004762815</v>
      </c>
      <c r="M122" s="10">
        <f t="shared" si="16"/>
        <v>1.4300259869962755</v>
      </c>
      <c r="N122" s="10">
        <f t="shared" si="15"/>
        <v>2.6101623315922193</v>
      </c>
    </row>
    <row r="123" spans="3:14">
      <c r="C123" s="4">
        <f>Pressure!AB123*1000000</f>
        <v>5450947.4368853467</v>
      </c>
      <c r="D123" s="78">
        <f>Pressure!I123</f>
        <v>1.3469012151470802E-4</v>
      </c>
      <c r="E123" s="40">
        <f>Pressure!H123</f>
        <v>134.69012151470801</v>
      </c>
      <c r="F123" s="10">
        <f t="shared" si="10"/>
        <v>4.5999999999999996</v>
      </c>
      <c r="G123" s="4">
        <f t="shared" si="9"/>
        <v>225372.31163574662</v>
      </c>
      <c r="H123" s="42">
        <f t="shared" si="11"/>
        <v>8.5435566660568192</v>
      </c>
      <c r="I123" s="10">
        <f t="shared" si="12"/>
        <v>1.2772226233308261</v>
      </c>
      <c r="J123" s="4">
        <f t="shared" si="13"/>
        <v>937.72251021688623</v>
      </c>
      <c r="K123" s="4">
        <f t="shared" si="14"/>
        <v>210.80943082974827</v>
      </c>
      <c r="L123" s="42">
        <f>Pressure!Q123</f>
        <v>0.16514421354325093</v>
      </c>
      <c r="M123" s="10">
        <f t="shared" si="16"/>
        <v>1.4311050748315906</v>
      </c>
      <c r="N123" s="10">
        <f t="shared" si="15"/>
        <v>2.6101623315922193</v>
      </c>
    </row>
    <row r="124" spans="3:14">
      <c r="C124" s="4">
        <f>Pressure!AB124*1000000</f>
        <v>5461796.3995476728</v>
      </c>
      <c r="D124" s="78">
        <f>Pressure!I124</f>
        <v>1.3469012151470802E-4</v>
      </c>
      <c r="E124" s="40">
        <f>Pressure!H124</f>
        <v>134.69012151470801</v>
      </c>
      <c r="F124" s="10">
        <f t="shared" si="10"/>
        <v>4.5999999999999996</v>
      </c>
      <c r="G124" s="4">
        <f t="shared" si="9"/>
        <v>225820.86774867354</v>
      </c>
      <c r="H124" s="42">
        <f t="shared" si="11"/>
        <v>8.5569139715333051</v>
      </c>
      <c r="I124" s="10">
        <f t="shared" si="12"/>
        <v>1.2773919244850678</v>
      </c>
      <c r="J124" s="4">
        <f t="shared" si="13"/>
        <v>939.71339574523779</v>
      </c>
      <c r="K124" s="4">
        <f t="shared" si="14"/>
        <v>211.2570018760932</v>
      </c>
      <c r="L124" s="42">
        <f>Pressure!Q124</f>
        <v>0.16666989141505748</v>
      </c>
      <c r="M124" s="10">
        <f t="shared" si="16"/>
        <v>1.4321812087307446</v>
      </c>
      <c r="N124" s="10">
        <f t="shared" si="15"/>
        <v>2.6101623315922193</v>
      </c>
    </row>
    <row r="125" spans="3:14">
      <c r="C125" s="4">
        <f>Pressure!AB125*1000000</f>
        <v>5472633.0585988499</v>
      </c>
      <c r="D125" s="78">
        <f>Pressure!I125</f>
        <v>1.3469012151470802E-4</v>
      </c>
      <c r="E125" s="40">
        <f>Pressure!H125</f>
        <v>134.69012151470801</v>
      </c>
      <c r="F125" s="10">
        <f t="shared" si="10"/>
        <v>4.5999999999999996</v>
      </c>
      <c r="G125" s="4">
        <f t="shared" si="9"/>
        <v>226268.91516227467</v>
      </c>
      <c r="H125" s="42">
        <f t="shared" si="11"/>
        <v>8.5702514940825782</v>
      </c>
      <c r="I125" s="10">
        <f t="shared" si="12"/>
        <v>1.277560363533254</v>
      </c>
      <c r="J125" s="4">
        <f t="shared" si="13"/>
        <v>941.70202344653728</v>
      </c>
      <c r="K125" s="4">
        <f t="shared" si="14"/>
        <v>211.70406534025838</v>
      </c>
      <c r="L125" s="42">
        <f>Pressure!Q125</f>
        <v>0.16819348304427328</v>
      </c>
      <c r="M125" s="10">
        <f t="shared" si="16"/>
        <v>1.4332543918790706</v>
      </c>
      <c r="N125" s="10">
        <f t="shared" si="15"/>
        <v>2.6101623315922193</v>
      </c>
    </row>
    <row r="126" spans="3:14">
      <c r="C126" s="4">
        <f>Pressure!AB126*1000000</f>
        <v>5483457.3195433049</v>
      </c>
      <c r="D126" s="78">
        <f>Pressure!I126</f>
        <v>1.3469012151470802E-4</v>
      </c>
      <c r="E126" s="40">
        <f>Pressure!H126</f>
        <v>134.69012151470801</v>
      </c>
      <c r="F126" s="10">
        <f t="shared" si="10"/>
        <v>4.5999999999999996</v>
      </c>
      <c r="G126" s="4">
        <f t="shared" si="9"/>
        <v>226716.44996958046</v>
      </c>
      <c r="H126" s="42">
        <f t="shared" si="11"/>
        <v>8.5835691444811797</v>
      </c>
      <c r="I126" s="10">
        <f t="shared" si="12"/>
        <v>1.2777279452603025</v>
      </c>
      <c r="J126" s="4">
        <f t="shared" si="13"/>
        <v>943.68837597996867</v>
      </c>
      <c r="K126" s="4">
        <f t="shared" si="14"/>
        <v>212.15061732385431</v>
      </c>
      <c r="L126" s="42">
        <f>Pressure!Q126</f>
        <v>0.16971499776916241</v>
      </c>
      <c r="M126" s="10">
        <f t="shared" si="16"/>
        <v>1.4343246274460066</v>
      </c>
      <c r="N126" s="10">
        <f t="shared" si="15"/>
        <v>2.6101623315922193</v>
      </c>
    </row>
    <row r="127" spans="3:14">
      <c r="C127" s="4">
        <f>Pressure!AB127*1000000</f>
        <v>5494269.0880505843</v>
      </c>
      <c r="D127" s="78">
        <f>Pressure!I127</f>
        <v>1.3469012151470802E-4</v>
      </c>
      <c r="E127" s="40">
        <f>Pressure!H127</f>
        <v>134.69012151470801</v>
      </c>
      <c r="F127" s="10">
        <f t="shared" si="10"/>
        <v>4.5999999999999996</v>
      </c>
      <c r="G127" s="4">
        <f t="shared" si="9"/>
        <v>227163.46827044824</v>
      </c>
      <c r="H127" s="42">
        <f t="shared" si="11"/>
        <v>8.5968668337251977</v>
      </c>
      <c r="I127" s="10">
        <f t="shared" si="12"/>
        <v>1.2778946744158952</v>
      </c>
      <c r="J127" s="4">
        <f t="shared" si="13"/>
        <v>945.67243603501652</v>
      </c>
      <c r="K127" s="4">
        <f t="shared" si="14"/>
        <v>212.59665393530338</v>
      </c>
      <c r="L127" s="42">
        <f>Pressure!Q127</f>
        <v>0.17123444488530612</v>
      </c>
      <c r="M127" s="10">
        <f t="shared" si="16"/>
        <v>1.4353919185855564</v>
      </c>
      <c r="N127" s="10">
        <f t="shared" si="15"/>
        <v>2.6101623315922193</v>
      </c>
    </row>
    <row r="128" spans="3:14">
      <c r="C128" s="4">
        <f>Pressure!AB128*1000000</f>
        <v>5505068.2699578563</v>
      </c>
      <c r="D128" s="78">
        <f>Pressure!I128</f>
        <v>1.3469012151470802E-4</v>
      </c>
      <c r="E128" s="40">
        <f>Pressure!H128</f>
        <v>134.69012151470801</v>
      </c>
      <c r="F128" s="10">
        <f t="shared" si="10"/>
        <v>4.5999999999999996</v>
      </c>
      <c r="G128" s="4">
        <f t="shared" si="9"/>
        <v>227609.96617166584</v>
      </c>
      <c r="H128" s="42">
        <f t="shared" si="11"/>
        <v>8.6101444730326691</v>
      </c>
      <c r="I128" s="10">
        <f t="shared" si="12"/>
        <v>1.2780605557147979</v>
      </c>
      <c r="J128" s="4">
        <f t="shared" si="13"/>
        <v>947.65418633192598</v>
      </c>
      <c r="K128" s="4">
        <f t="shared" si="14"/>
        <v>213.04217128994335</v>
      </c>
      <c r="L128" s="42">
        <f>Pressure!Q128</f>
        <v>0.17275183364587895</v>
      </c>
      <c r="M128" s="10">
        <f t="shared" si="16"/>
        <v>1.4364562684364637</v>
      </c>
      <c r="N128" s="10">
        <f t="shared" si="15"/>
        <v>2.6101623315922193</v>
      </c>
    </row>
    <row r="129" spans="3:14">
      <c r="C129" s="4">
        <f>Pressure!AB129*1000000</f>
        <v>5515854.7712721713</v>
      </c>
      <c r="D129" s="78">
        <f>Pressure!I129</f>
        <v>1.3469012151470802E-4</v>
      </c>
      <c r="E129" s="40">
        <f>Pressure!H129</f>
        <v>134.69012151470801</v>
      </c>
      <c r="F129" s="10">
        <f t="shared" si="10"/>
        <v>4.5999999999999996</v>
      </c>
      <c r="G129" s="4">
        <f t="shared" si="9"/>
        <v>228055.93978704495</v>
      </c>
      <c r="H129" s="42">
        <f t="shared" si="11"/>
        <v>8.6234019738456364</v>
      </c>
      <c r="I129" s="10">
        <f t="shared" si="12"/>
        <v>1.2782255938371736</v>
      </c>
      <c r="J129" s="4">
        <f t="shared" si="13"/>
        <v>949.63360962211607</v>
      </c>
      <c r="K129" s="4">
        <f t="shared" si="14"/>
        <v>213.48716551012006</v>
      </c>
      <c r="L129" s="42">
        <f>Pressure!Q129</f>
        <v>0.1742671732619224</v>
      </c>
      <c r="M129" s="10">
        <f t="shared" si="16"/>
        <v>1.4375176801224541</v>
      </c>
      <c r="N129" s="10">
        <f t="shared" si="15"/>
        <v>2.6101623315922193</v>
      </c>
    </row>
    <row r="130" spans="3:14">
      <c r="C130" s="4">
        <f>Pressure!AB130*1000000</f>
        <v>5526628.4981724834</v>
      </c>
      <c r="D130" s="78">
        <f>Pressure!I130</f>
        <v>1.3469012151470802E-4</v>
      </c>
      <c r="E130" s="40">
        <f>Pressure!H130</f>
        <v>134.69012151470801</v>
      </c>
      <c r="F130" s="10">
        <f t="shared" si="10"/>
        <v>4.5999999999999996</v>
      </c>
      <c r="G130" s="4">
        <f t="shared" si="9"/>
        <v>228501.38523750467</v>
      </c>
      <c r="H130" s="42">
        <f t="shared" si="11"/>
        <v>8.6366392478319742</v>
      </c>
      <c r="I130" s="10">
        <f t="shared" si="12"/>
        <v>1.2783897934288904</v>
      </c>
      <c r="J130" s="4">
        <f t="shared" si="13"/>
        <v>951.61068868855318</v>
      </c>
      <c r="K130" s="4">
        <f t="shared" si="14"/>
        <v>213.93163272527161</v>
      </c>
      <c r="L130" s="42">
        <f>Pressure!Q130</f>
        <v>0.17578047290261628</v>
      </c>
      <c r="M130" s="10">
        <f t="shared" si="16"/>
        <v>1.4385761567524145</v>
      </c>
      <c r="N130" s="10">
        <f t="shared" si="15"/>
        <v>2.6101623315922193</v>
      </c>
    </row>
    <row r="131" spans="3:14">
      <c r="C131" s="4">
        <f>Pressure!AB131*1000000</f>
        <v>5537389.3570147427</v>
      </c>
      <c r="D131" s="78">
        <f>Pressure!I131</f>
        <v>1.3469012151470802E-4</v>
      </c>
      <c r="E131" s="40">
        <f>Pressure!H131</f>
        <v>134.69012151470801</v>
      </c>
      <c r="F131" s="10">
        <f t="shared" si="10"/>
        <v>4.5999999999999996</v>
      </c>
      <c r="G131" s="4">
        <f t="shared" si="9"/>
        <v>228946.29865128206</v>
      </c>
      <c r="H131" s="42">
        <f t="shared" si="11"/>
        <v>8.6498562068909202</v>
      </c>
      <c r="I131" s="10">
        <f t="shared" si="12"/>
        <v>1.2785531591018693</v>
      </c>
      <c r="J131" s="4">
        <f t="shared" si="13"/>
        <v>953.58540634668304</v>
      </c>
      <c r="K131" s="4">
        <f t="shared" si="14"/>
        <v>214.37556907213772</v>
      </c>
      <c r="L131" s="42">
        <f>Pressure!Q131</f>
        <v>0.17729174169554807</v>
      </c>
      <c r="M131" s="10">
        <f t="shared" si="16"/>
        <v>1.4396317014211268</v>
      </c>
      <c r="N131" s="10">
        <f t="shared" si="15"/>
        <v>2.6101623315922193</v>
      </c>
    </row>
    <row r="132" spans="3:14">
      <c r="C132" s="4">
        <f>Pressure!AB132*1000000</f>
        <v>5548137.2543278811</v>
      </c>
      <c r="D132" s="78">
        <f>Pressure!I132</f>
        <v>1.3469012151470802E-4</v>
      </c>
      <c r="E132" s="40">
        <f>Pressure!H132</f>
        <v>134.69012151470801</v>
      </c>
      <c r="F132" s="10">
        <f t="shared" si="10"/>
        <v>4.5999999999999996</v>
      </c>
      <c r="G132" s="4">
        <f t="shared" si="9"/>
        <v>229390.67616376636</v>
      </c>
      <c r="H132" s="42">
        <f t="shared" si="11"/>
        <v>8.6630527631474905</v>
      </c>
      <c r="I132" s="10">
        <f t="shared" si="12"/>
        <v>1.2787156954342942</v>
      </c>
      <c r="J132" s="4">
        <f t="shared" si="13"/>
        <v>955.55774544369547</v>
      </c>
      <c r="K132" s="4">
        <f t="shared" si="14"/>
        <v>214.81897069459455</v>
      </c>
      <c r="L132" s="42">
        <f>Pressure!Q132</f>
        <v>0.17880098872697936</v>
      </c>
      <c r="M132" s="10">
        <f t="shared" si="16"/>
        <v>1.4406843172085058</v>
      </c>
      <c r="N132" s="10">
        <f t="shared" si="15"/>
        <v>2.6101623315922193</v>
      </c>
    </row>
    <row r="133" spans="3:14">
      <c r="C133" s="4">
        <f>Pressure!AB133*1000000</f>
        <v>5558872.0968212867</v>
      </c>
      <c r="D133" s="78">
        <f>Pressure!I133</f>
        <v>1.3469012151470802E-4</v>
      </c>
      <c r="E133" s="40">
        <f>Pressure!H133</f>
        <v>134.69012151470801</v>
      </c>
      <c r="F133" s="10">
        <f t="shared" si="10"/>
        <v>4.5999999999999996</v>
      </c>
      <c r="G133" s="4">
        <f t="shared" si="9"/>
        <v>229834.51391780766</v>
      </c>
      <c r="H133" s="42">
        <f t="shared" si="11"/>
        <v>8.6762288289609337</v>
      </c>
      <c r="I133" s="10">
        <f t="shared" si="12"/>
        <v>1.2788774069709912</v>
      </c>
      <c r="J133" s="4">
        <f t="shared" si="13"/>
        <v>957.52768885989587</v>
      </c>
      <c r="K133" s="4">
        <f t="shared" si="14"/>
        <v>215.26183374396294</v>
      </c>
      <c r="L133" s="42">
        <f>Pressure!Q133</f>
        <v>0.18030822304211136</v>
      </c>
      <c r="M133" s="10">
        <f t="shared" si="16"/>
        <v>1.4417340071807891</v>
      </c>
      <c r="N133" s="10">
        <f t="shared" si="15"/>
        <v>2.6101623315922193</v>
      </c>
    </row>
    <row r="134" spans="3:14">
      <c r="C134" s="4">
        <f>Pressure!AB134*1000000</f>
        <v>5569593.7913826387</v>
      </c>
      <c r="D134" s="78">
        <f>Pressure!I134</f>
        <v>1.3469012151470802E-4</v>
      </c>
      <c r="E134" s="40">
        <f>Pressure!H134</f>
        <v>134.69012151470801</v>
      </c>
      <c r="F134" s="10">
        <f t="shared" si="10"/>
        <v>4.5999999999999996</v>
      </c>
      <c r="G134" s="4">
        <f t="shared" si="9"/>
        <v>230277.80806362774</v>
      </c>
      <c r="H134" s="42">
        <f t="shared" si="11"/>
        <v>8.6893843169213909</v>
      </c>
      <c r="I134" s="10">
        <f t="shared" si="12"/>
        <v>1.279038298223659</v>
      </c>
      <c r="J134" s="4">
        <f t="shared" si="13"/>
        <v>959.49521950830729</v>
      </c>
      <c r="K134" s="4">
        <f t="shared" si="14"/>
        <v>215.70415437891896</v>
      </c>
      <c r="L134" s="42">
        <f>Pressure!Q134</f>
        <v>0.18181345364534707</v>
      </c>
      <c r="M134" s="10">
        <f t="shared" si="16"/>
        <v>1.4427807743898706</v>
      </c>
      <c r="N134" s="10">
        <f t="shared" si="15"/>
        <v>2.6101623315922193</v>
      </c>
    </row>
    <row r="135" spans="3:14">
      <c r="C135" s="4">
        <f>Pressure!AB135*1000000</f>
        <v>5580302.2450804431</v>
      </c>
      <c r="D135" s="78">
        <f>Pressure!I135</f>
        <v>1.3469012151470802E-4</v>
      </c>
      <c r="E135" s="40">
        <f>Pressure!H135</f>
        <v>134.69012151470801</v>
      </c>
      <c r="F135" s="10">
        <f t="shared" si="10"/>
        <v>4.5999999999999996</v>
      </c>
      <c r="G135" s="4">
        <f t="shared" si="9"/>
        <v>230720.55475892473</v>
      </c>
      <c r="H135" s="42">
        <f t="shared" si="11"/>
        <v>8.7025191398523489</v>
      </c>
      <c r="I135" s="10">
        <f t="shared" si="12"/>
        <v>1.2791983736711694</v>
      </c>
      <c r="J135" s="4">
        <f t="shared" si="13"/>
        <v>961.460320335137</v>
      </c>
      <c r="K135" s="4">
        <f t="shared" si="14"/>
        <v>216.14592876559891</v>
      </c>
      <c r="L135" s="42">
        <f>Pressure!Q135</f>
        <v>0.18331668950055244</v>
      </c>
      <c r="M135" s="10">
        <f t="shared" si="16"/>
        <v>1.4438246218740269</v>
      </c>
      <c r="N135" s="10">
        <f t="shared" si="15"/>
        <v>2.6101623315922193</v>
      </c>
    </row>
    <row r="136" spans="3:14">
      <c r="C136" s="4">
        <f>Pressure!AB136*1000000</f>
        <v>5590997.3651640452</v>
      </c>
      <c r="D136" s="78">
        <f>Pressure!I136</f>
        <v>1.3469012151470802E-4</v>
      </c>
      <c r="E136" s="40">
        <f>Pressure!H136</f>
        <v>134.69012151470801</v>
      </c>
      <c r="F136" s="10">
        <f t="shared" si="10"/>
        <v>4.5999999999999996</v>
      </c>
      <c r="G136" s="4">
        <f t="shared" si="9"/>
        <v>231162.75016887361</v>
      </c>
      <c r="H136" s="42">
        <f t="shared" si="11"/>
        <v>8.7156332108099317</v>
      </c>
      <c r="I136" s="10">
        <f t="shared" si="12"/>
        <v>1.2793576377598241</v>
      </c>
      <c r="J136" s="4">
        <f t="shared" si="13"/>
        <v>963.42297431977681</v>
      </c>
      <c r="K136" s="4">
        <f t="shared" si="14"/>
        <v>216.58715307759923</v>
      </c>
      <c r="L136" s="42">
        <f>Pressure!Q136</f>
        <v>0.18481793953131501</v>
      </c>
      <c r="M136" s="10">
        <f t="shared" si="16"/>
        <v>1.4448655526575218</v>
      </c>
      <c r="N136" s="10">
        <f t="shared" si="15"/>
        <v>2.6101623315922193</v>
      </c>
    </row>
    <row r="137" spans="3:14">
      <c r="C137" s="4">
        <f>Pressure!AB137*1000000</f>
        <v>5601679.0590670863</v>
      </c>
      <c r="D137" s="78">
        <f>Pressure!I137</f>
        <v>1.3469012151470802E-4</v>
      </c>
      <c r="E137" s="40">
        <f>Pressure!H137</f>
        <v>134.69012151470801</v>
      </c>
      <c r="F137" s="10">
        <f t="shared" si="10"/>
        <v>4.5999999999999996</v>
      </c>
      <c r="G137" s="4">
        <f t="shared" si="9"/>
        <v>231604.39046626922</v>
      </c>
      <c r="H137" s="42">
        <f t="shared" si="11"/>
        <v>8.7287264430864564</v>
      </c>
      <c r="I137" s="10">
        <f t="shared" si="12"/>
        <v>1.2795160949036639</v>
      </c>
      <c r="J137" s="4">
        <f t="shared" si="13"/>
        <v>965.38316447543934</v>
      </c>
      <c r="K137" s="4">
        <f t="shared" si="14"/>
        <v>217.02782349611962</v>
      </c>
      <c r="L137" s="42">
        <f>Pressure!Q137</f>
        <v>0.18631721262120099</v>
      </c>
      <c r="M137" s="10">
        <f t="shared" si="16"/>
        <v>1.4459035697512779</v>
      </c>
      <c r="N137" s="10">
        <f t="shared" si="15"/>
        <v>2.6101623315922193</v>
      </c>
    </row>
    <row r="138" spans="3:14">
      <c r="C138" s="4">
        <f>Pressure!AB138*1000000</f>
        <v>5612347.2344066026</v>
      </c>
      <c r="D138" s="78">
        <f>Pressure!I138</f>
        <v>1.3469012151470802E-4</v>
      </c>
      <c r="E138" s="40">
        <f>Pressure!H138</f>
        <v>134.69012151470801</v>
      </c>
      <c r="F138" s="10">
        <f t="shared" si="10"/>
        <v>4.5999999999999996</v>
      </c>
      <c r="G138" s="4">
        <f t="shared" si="9"/>
        <v>232045.47183148892</v>
      </c>
      <c r="H138" s="42">
        <f t="shared" si="11"/>
        <v>8.7417987502086838</v>
      </c>
      <c r="I138" s="10">
        <f t="shared" si="12"/>
        <v>1.2796737494847077</v>
      </c>
      <c r="J138" s="4">
        <f t="shared" si="13"/>
        <v>967.34087384899226</v>
      </c>
      <c r="K138" s="4">
        <f t="shared" si="14"/>
        <v>217.46793620992588</v>
      </c>
      <c r="L138" s="42">
        <f>Pressure!Q138</f>
        <v>0.18781451761401005</v>
      </c>
      <c r="M138" s="10">
        <f t="shared" si="16"/>
        <v>1.4469386761526322</v>
      </c>
      <c r="N138" s="10">
        <f t="shared" si="15"/>
        <v>2.6101623315922193</v>
      </c>
    </row>
    <row r="139" spans="3:14">
      <c r="C139" s="4">
        <f>Pressure!AB139*1000000</f>
        <v>5623001.7989843152</v>
      </c>
      <c r="D139" s="78">
        <f>Pressure!I139</f>
        <v>1.3469012151470802E-4</v>
      </c>
      <c r="E139" s="40">
        <f>Pressure!H139</f>
        <v>134.69012151470801</v>
      </c>
      <c r="F139" s="10">
        <f t="shared" si="10"/>
        <v>4.5999999999999996</v>
      </c>
      <c r="G139" s="4">
        <f t="shared" si="9"/>
        <v>232485.99045254602</v>
      </c>
      <c r="H139" s="42">
        <f t="shared" si="11"/>
        <v>8.7548500459386833</v>
      </c>
      <c r="I139" s="10">
        <f t="shared" si="12"/>
        <v>1.2798306058532216</v>
      </c>
      <c r="J139" s="4">
        <f t="shared" si="13"/>
        <v>969.29608552119316</v>
      </c>
      <c r="K139" s="4">
        <f t="shared" si="14"/>
        <v>217.90748741540244</v>
      </c>
      <c r="L139" s="42">
        <f>Pressure!Q139</f>
        <v>0.18930986331402852</v>
      </c>
      <c r="M139" s="10">
        <f t="shared" si="16"/>
        <v>1.4479708748455244</v>
      </c>
      <c r="N139" s="10">
        <f t="shared" si="15"/>
        <v>2.6101623315922193</v>
      </c>
    </row>
    <row r="140" spans="3:14">
      <c r="C140" s="4">
        <f>Pressure!AB140*1000000</f>
        <v>5633642.6607864788</v>
      </c>
      <c r="D140" s="78">
        <f>Pressure!I140</f>
        <v>1.3469012151470802E-4</v>
      </c>
      <c r="E140" s="40">
        <f>Pressure!H140</f>
        <v>134.69012151470801</v>
      </c>
      <c r="F140" s="10">
        <f t="shared" si="10"/>
        <v>4.5999999999999996</v>
      </c>
      <c r="G140" s="4">
        <f t="shared" si="9"/>
        <v>232925.9425250834</v>
      </c>
      <c r="H140" s="42">
        <f t="shared" si="11"/>
        <v>8.7678802442729946</v>
      </c>
      <c r="I140" s="10">
        <f t="shared" si="12"/>
        <v>1.2799866683279673</v>
      </c>
      <c r="J140" s="4">
        <f t="shared" si="13"/>
        <v>971.24878260666469</v>
      </c>
      <c r="K140" s="4">
        <f t="shared" si="14"/>
        <v>218.34647331654708</v>
      </c>
      <c r="L140" s="42">
        <f>Pressure!Q140</f>
        <v>0.19080325848628071</v>
      </c>
      <c r="M140" s="10">
        <f t="shared" si="16"/>
        <v>1.4490001688004559</v>
      </c>
      <c r="N140" s="10">
        <f t="shared" si="15"/>
        <v>2.6101623315922193</v>
      </c>
    </row>
    <row r="141" spans="3:14">
      <c r="C141" s="4">
        <f>Pressure!AB141*1000000</f>
        <v>5644269.7279868489</v>
      </c>
      <c r="D141" s="78">
        <f>Pressure!I141</f>
        <v>1.3469012151470802E-4</v>
      </c>
      <c r="E141" s="40">
        <f>Pressure!H141</f>
        <v>134.69012151470801</v>
      </c>
      <c r="F141" s="10">
        <f t="shared" si="10"/>
        <v>4.5999999999999996</v>
      </c>
      <c r="G141" s="4">
        <f t="shared" si="9"/>
        <v>233365.32425249636</v>
      </c>
      <c r="H141" s="42">
        <f t="shared" si="11"/>
        <v>8.7808892594455621</v>
      </c>
      <c r="I141" s="10">
        <f t="shared" si="12"/>
        <v>1.2801419411964901</v>
      </c>
      <c r="J141" s="4">
        <f t="shared" si="13"/>
        <v>973.19894825443737</v>
      </c>
      <c r="K141" s="4">
        <f t="shared" si="14"/>
        <v>218.78489012509272</v>
      </c>
      <c r="L141" s="42">
        <f>Pressure!Q141</f>
        <v>0.19229471185677857</v>
      </c>
      <c r="M141" s="10">
        <f t="shared" si="16"/>
        <v>1.4500265609748517</v>
      </c>
      <c r="N141" s="10">
        <f t="shared" si="15"/>
        <v>2.6101623315922193</v>
      </c>
    </row>
    <row r="142" spans="3:14">
      <c r="C142" s="4">
        <f>Pressure!AB142*1000000</f>
        <v>5654882.9089461658</v>
      </c>
      <c r="D142" s="78">
        <f>Pressure!I142</f>
        <v>1.3469012151470802E-4</v>
      </c>
      <c r="E142" s="40">
        <f>Pressure!H142</f>
        <v>134.69012151470801</v>
      </c>
      <c r="F142" s="10">
        <f t="shared" si="10"/>
        <v>4.5999999999999996</v>
      </c>
      <c r="G142" s="4">
        <f t="shared" si="9"/>
        <v>233804.13184591106</v>
      </c>
      <c r="H142" s="42">
        <f t="shared" si="11"/>
        <v>8.7938770059264666</v>
      </c>
      <c r="I142" s="10">
        <f t="shared" si="12"/>
        <v>1.2802964287153551</v>
      </c>
      <c r="J142" s="4">
        <f t="shared" si="13"/>
        <v>975.14656564785435</v>
      </c>
      <c r="K142" s="4">
        <f t="shared" si="14"/>
        <v>219.22273406048612</v>
      </c>
      <c r="L142" s="42">
        <f>Pressure!Q142</f>
        <v>0.19378423211276927</v>
      </c>
      <c r="M142" s="10">
        <f t="shared" si="16"/>
        <v>1.451050054313032</v>
      </c>
      <c r="N142" s="10">
        <f t="shared" si="15"/>
        <v>2.6101623315922193</v>
      </c>
    </row>
    <row r="143" spans="3:14">
      <c r="C143" s="4">
        <f>Pressure!AB143*1000000</f>
        <v>5665482.1122128926</v>
      </c>
      <c r="D143" s="78">
        <f>Pressure!I143</f>
        <v>1.3469012151470802E-4</v>
      </c>
      <c r="E143" s="40">
        <f>Pressure!H143</f>
        <v>134.69012151470801</v>
      </c>
      <c r="F143" s="10">
        <f t="shared" si="10"/>
        <v>4.5999999999999996</v>
      </c>
      <c r="G143" s="4">
        <f t="shared" si="9"/>
        <v>234242.36152421526</v>
      </c>
      <c r="H143" s="42">
        <f t="shared" si="11"/>
        <v>8.8068433984221262</v>
      </c>
      <c r="I143" s="10">
        <f t="shared" si="12"/>
        <v>1.2804501351104005</v>
      </c>
      <c r="J143" s="4">
        <f t="shared" si="13"/>
        <v>977.09161800470861</v>
      </c>
      <c r="K143" s="4">
        <f t="shared" si="14"/>
        <v>219.66000134991876</v>
      </c>
      <c r="L143" s="42">
        <f>Pressure!Q143</f>
        <v>0.19527182790298117</v>
      </c>
      <c r="M143" s="10">
        <f t="shared" si="16"/>
        <v>1.4520706517462434</v>
      </c>
      <c r="N143" s="10">
        <f t="shared" si="15"/>
        <v>2.6101623315922193</v>
      </c>
    </row>
    <row r="144" spans="3:14">
      <c r="C144" s="4">
        <f>Pressure!AB144*1000000</f>
        <v>5676067.2465234967</v>
      </c>
      <c r="D144" s="78">
        <f>Pressure!I144</f>
        <v>1.3469012151470802E-4</v>
      </c>
      <c r="E144" s="40">
        <f>Pressure!H144</f>
        <v>134.69012151470801</v>
      </c>
      <c r="F144" s="10">
        <f t="shared" si="10"/>
        <v>4.5999999999999996</v>
      </c>
      <c r="G144" s="4">
        <f t="shared" si="9"/>
        <v>234680.00951406982</v>
      </c>
      <c r="H144" s="42">
        <f t="shared" si="11"/>
        <v>8.81978835187501</v>
      </c>
      <c r="I144" s="10">
        <f t="shared" si="12"/>
        <v>1.2806030645769797</v>
      </c>
      <c r="J144" s="4">
        <f t="shared" si="13"/>
        <v>979.03408857729323</v>
      </c>
      <c r="K144" s="4">
        <f t="shared" si="14"/>
        <v>220.09668822833802</v>
      </c>
      <c r="L144" s="42">
        <f>Pressure!Q144</f>
        <v>0.19675750783786813</v>
      </c>
      <c r="M144" s="10">
        <f t="shared" si="16"/>
        <v>1.4530883561927317</v>
      </c>
      <c r="N144" s="10">
        <f t="shared" si="15"/>
        <v>2.6101623315922193</v>
      </c>
    </row>
    <row r="145" spans="3:14">
      <c r="C145" s="4">
        <f>Pressure!AB145*1000000</f>
        <v>5686638.2208038447</v>
      </c>
      <c r="D145" s="78">
        <f>Pressure!I145</f>
        <v>1.3469012151470802E-4</v>
      </c>
      <c r="E145" s="40">
        <f>Pressure!H145</f>
        <v>134.69012151470801</v>
      </c>
      <c r="F145" s="10">
        <f t="shared" si="10"/>
        <v>4.5999999999999996</v>
      </c>
      <c r="G145" s="4">
        <f t="shared" si="9"/>
        <v>235117.0720499664</v>
      </c>
      <c r="H145" s="42">
        <f t="shared" si="11"/>
        <v>8.8327117814646403</v>
      </c>
      <c r="I145" s="10">
        <f t="shared" si="12"/>
        <v>1.2807552212802189</v>
      </c>
      <c r="J145" s="4">
        <f t="shared" si="13"/>
        <v>980.97396065265787</v>
      </c>
      <c r="K145" s="4">
        <f t="shared" si="14"/>
        <v>220.53279093850497</v>
      </c>
      <c r="L145" s="42">
        <f>Pressure!Q145</f>
        <v>0.19824128048985204</v>
      </c>
      <c r="M145" s="10">
        <f t="shared" si="16"/>
        <v>1.4541031705578631</v>
      </c>
      <c r="N145" s="10">
        <f t="shared" si="15"/>
        <v>2.6101623315922193</v>
      </c>
    </row>
    <row r="146" spans="3:14">
      <c r="C146" s="4">
        <f>Pressure!AB146*1000000</f>
        <v>5697194.9441687157</v>
      </c>
      <c r="D146" s="78">
        <f>Pressure!I146</f>
        <v>1.3469012151470802E-4</v>
      </c>
      <c r="E146" s="40">
        <f>Pressure!H146</f>
        <v>134.69012151470801</v>
      </c>
      <c r="F146" s="10">
        <f t="shared" si="10"/>
        <v>4.5999999999999996</v>
      </c>
      <c r="G146" s="4">
        <f t="shared" si="9"/>
        <v>235553.54537420737</v>
      </c>
      <c r="H146" s="42">
        <f t="shared" si="11"/>
        <v>8.8456136026063827</v>
      </c>
      <c r="I146" s="10">
        <f t="shared" si="12"/>
        <v>1.2809066093552453</v>
      </c>
      <c r="J146" s="4">
        <f t="shared" si="13"/>
        <v>982.91121755251925</v>
      </c>
      <c r="K146" s="4">
        <f t="shared" si="14"/>
        <v>220.96830573097415</v>
      </c>
      <c r="L146" s="42">
        <f>Pressure!Q146</f>
        <v>0.19972315439356361</v>
      </c>
      <c r="M146" s="10">
        <f t="shared" si="16"/>
        <v>1.4551150977341014</v>
      </c>
      <c r="N146" s="10">
        <f t="shared" si="15"/>
        <v>2.6101623315922193</v>
      </c>
    </row>
    <row r="147" spans="3:14">
      <c r="C147" s="4">
        <f>Pressure!AB147*1000000</f>
        <v>5707737.3259236552</v>
      </c>
      <c r="D147" s="78">
        <f>Pressure!I147</f>
        <v>1.3469012151470802E-4</v>
      </c>
      <c r="E147" s="40">
        <f>Pressure!H147</f>
        <v>134.69012151470801</v>
      </c>
      <c r="F147" s="10">
        <f t="shared" si="10"/>
        <v>4.5999999999999996</v>
      </c>
      <c r="G147" s="4">
        <f t="shared" si="9"/>
        <v>235989.4257369824</v>
      </c>
      <c r="H147" s="42">
        <f t="shared" si="11"/>
        <v>8.8584937309530289</v>
      </c>
      <c r="I147" s="10">
        <f t="shared" si="12"/>
        <v>1.2810572329074457</v>
      </c>
      <c r="J147" s="4">
        <f t="shared" si="13"/>
        <v>984.84584263360205</v>
      </c>
      <c r="K147" s="4">
        <f t="shared" si="14"/>
        <v>221.40322886417025</v>
      </c>
      <c r="L147" s="42">
        <f>Pressure!Q147</f>
        <v>0.20120313804608178</v>
      </c>
      <c r="M147" s="10">
        <f t="shared" si="16"/>
        <v>1.4561241406013348</v>
      </c>
      <c r="N147" s="10">
        <f t="shared" si="15"/>
        <v>2.6101623315922193</v>
      </c>
    </row>
    <row r="148" spans="3:14">
      <c r="C148" s="4">
        <f>Pressure!AB148*1000000</f>
        <v>5718265.2755645774</v>
      </c>
      <c r="D148" s="78">
        <f>Pressure!I148</f>
        <v>1.3469012151470802E-4</v>
      </c>
      <c r="E148" s="40">
        <f>Pressure!H148</f>
        <v>134.69012151470801</v>
      </c>
      <c r="F148" s="10">
        <f t="shared" si="10"/>
        <v>4.5999999999999996</v>
      </c>
      <c r="G148" s="4">
        <f t="shared" si="9"/>
        <v>236424.70939635209</v>
      </c>
      <c r="H148" s="42">
        <f t="shared" si="11"/>
        <v>8.8713520823936705</v>
      </c>
      <c r="I148" s="10">
        <f t="shared" si="12"/>
        <v>1.2812070960126909</v>
      </c>
      <c r="J148" s="4">
        <f t="shared" si="13"/>
        <v>986.7778192875644</v>
      </c>
      <c r="K148" s="4">
        <f t="shared" si="14"/>
        <v>221.83755660437129</v>
      </c>
      <c r="L148" s="42">
        <f>Pressure!Q148</f>
        <v>0.20268123990717099</v>
      </c>
      <c r="M148" s="10">
        <f t="shared" si="16"/>
        <v>1.4571303020265991</v>
      </c>
      <c r="N148" s="10">
        <f t="shared" si="15"/>
        <v>2.6101623315922193</v>
      </c>
    </row>
    <row r="149" spans="3:14">
      <c r="C149" s="4">
        <f>Pressure!AB149*1000000</f>
        <v>5728778.7027789168</v>
      </c>
      <c r="D149" s="78">
        <f>Pressure!I149</f>
        <v>1.3469012151470802E-4</v>
      </c>
      <c r="E149" s="40">
        <f>Pressure!H149</f>
        <v>134.69012151470801</v>
      </c>
      <c r="F149" s="10">
        <f t="shared" si="10"/>
        <v>4.5999999999999996</v>
      </c>
      <c r="G149" s="4">
        <f t="shared" si="9"/>
        <v>236859.39261829556</v>
      </c>
      <c r="H149" s="42">
        <f t="shared" si="11"/>
        <v>8.8841885730544377</v>
      </c>
      <c r="I149" s="10">
        <f t="shared" si="12"/>
        <v>1.2813562027175818</v>
      </c>
      <c r="J149" s="4">
        <f t="shared" si="13"/>
        <v>988.70713094121106</v>
      </c>
      <c r="K149" s="4">
        <f t="shared" si="14"/>
        <v>222.27128522575674</v>
      </c>
      <c r="L149" s="42">
        <f>Pressure!Q149</f>
        <v>0.20415746839951718</v>
      </c>
      <c r="M149" s="10">
        <f t="shared" si="16"/>
        <v>1.4581335848644044</v>
      </c>
      <c r="N149" s="10">
        <f t="shared" si="15"/>
        <v>2.6101623315922193</v>
      </c>
    </row>
    <row r="150" spans="3:14">
      <c r="C150" s="4">
        <f>Pressure!AB150*1000000</f>
        <v>5739277.5174458409</v>
      </c>
      <c r="D150" s="78">
        <f>Pressure!I150</f>
        <v>1.3469012151470802E-4</v>
      </c>
      <c r="E150" s="40">
        <f>Pressure!H150</f>
        <v>134.69012151470801</v>
      </c>
      <c r="F150" s="10">
        <f t="shared" si="10"/>
        <v>4.5999999999999996</v>
      </c>
      <c r="G150" s="4">
        <f t="shared" si="9"/>
        <v>237293.4716767192</v>
      </c>
      <c r="H150" s="42">
        <f t="shared" si="11"/>
        <v>8.8970031192981551</v>
      </c>
      <c r="I150" s="10">
        <f t="shared" si="12"/>
        <v>1.2815045570396775</v>
      </c>
      <c r="J150" s="4">
        <f t="shared" si="13"/>
        <v>990.63376105653151</v>
      </c>
      <c r="K150" s="4">
        <f t="shared" si="14"/>
        <v>222.70441101041578</v>
      </c>
      <c r="L150" s="42">
        <f>Pressure!Q150</f>
        <v>0.20563183190896203</v>
      </c>
      <c r="M150" s="10">
        <f t="shared" si="16"/>
        <v>1.4591339919567494</v>
      </c>
      <c r="N150" s="10">
        <f t="shared" si="15"/>
        <v>2.6101623315922193</v>
      </c>
    </row>
    <row r="151" spans="3:14">
      <c r="C151" s="4">
        <f>Pressure!AB151*1000000</f>
        <v>5749761.6296355864</v>
      </c>
      <c r="D151" s="78">
        <f>Pressure!I151</f>
        <v>1.3469012151470802E-4</v>
      </c>
      <c r="E151" s="40">
        <f>Pressure!H151</f>
        <v>134.69012151470801</v>
      </c>
      <c r="F151" s="10">
        <f t="shared" si="10"/>
        <v>4.5999999999999996</v>
      </c>
      <c r="G151" s="4">
        <f t="shared" si="9"/>
        <v>237726.9428534293</v>
      </c>
      <c r="H151" s="42">
        <f t="shared" si="11"/>
        <v>8.9097956377228389</v>
      </c>
      <c r="I151" s="10">
        <f t="shared" si="12"/>
        <v>1.2816521629677098</v>
      </c>
      <c r="J151" s="4">
        <f t="shared" si="13"/>
        <v>992.55769313057749</v>
      </c>
      <c r="K151" s="4">
        <f t="shared" si="14"/>
        <v>223.13693024832011</v>
      </c>
      <c r="L151" s="42">
        <f>Pressure!Q151</f>
        <v>0.20710433878473553</v>
      </c>
      <c r="M151" s="10">
        <f t="shared" si="16"/>
        <v>1.460131526132876</v>
      </c>
      <c r="N151" s="10">
        <f t="shared" si="15"/>
        <v>2.6101623315922193</v>
      </c>
    </row>
    <row r="152" spans="3:14">
      <c r="C152" s="4">
        <f>Pressure!AB152*1000000</f>
        <v>5760230.949612448</v>
      </c>
      <c r="D152" s="78">
        <f>Pressure!I152</f>
        <v>1.3469012151470802E-4</v>
      </c>
      <c r="E152" s="40">
        <f>Pressure!H152</f>
        <v>134.69012151470801</v>
      </c>
      <c r="F152" s="10">
        <f t="shared" si="10"/>
        <v>4.5999999999999996</v>
      </c>
      <c r="G152" s="4">
        <f t="shared" si="9"/>
        <v>238159.80243825549</v>
      </c>
      <c r="H152" s="42">
        <f t="shared" si="11"/>
        <v>8.9225660451647215</v>
      </c>
      <c r="I152" s="10">
        <f t="shared" si="12"/>
        <v>1.2817990244618489</v>
      </c>
      <c r="J152" s="4">
        <f t="shared" si="13"/>
        <v>994.4789106960128</v>
      </c>
      <c r="K152" s="4">
        <f t="shared" si="14"/>
        <v>223.56883923744724</v>
      </c>
      <c r="L152" s="42">
        <f>Pressure!Q152</f>
        <v>0.20857499733968729</v>
      </c>
      <c r="M152" s="10">
        <f t="shared" si="16"/>
        <v>1.4611261902099377</v>
      </c>
      <c r="N152" s="10">
        <f t="shared" si="15"/>
        <v>2.6101623315922193</v>
      </c>
    </row>
    <row r="153" spans="3:14">
      <c r="C153" s="4">
        <f>Pressure!AB153*1000000</f>
        <v>5770685.3878325904</v>
      </c>
      <c r="D153" s="78">
        <f>Pressure!I153</f>
        <v>1.3469012151470802E-4</v>
      </c>
      <c r="E153" s="40">
        <f>Pressure!H153</f>
        <v>134.69012151470801</v>
      </c>
      <c r="F153" s="10">
        <f t="shared" si="10"/>
        <v>4.5999999999999996</v>
      </c>
      <c r="G153" s="4">
        <f t="shared" si="9"/>
        <v>238592.04672896044</v>
      </c>
      <c r="H153" s="42">
        <f t="shared" si="11"/>
        <v>8.9353142586949694</v>
      </c>
      <c r="I153" s="10">
        <f t="shared" si="12"/>
        <v>1.2819451454538917</v>
      </c>
      <c r="J153" s="4">
        <f t="shared" si="13"/>
        <v>996.39739732071121</v>
      </c>
      <c r="K153" s="4">
        <f t="shared" si="14"/>
        <v>224.0001342836903</v>
      </c>
      <c r="L153" s="42">
        <f>Pressure!Q153</f>
        <v>0.21004381585051579</v>
      </c>
      <c r="M153" s="10">
        <f t="shared" si="16"/>
        <v>1.4621179869924346</v>
      </c>
      <c r="N153" s="10">
        <f t="shared" si="15"/>
        <v>2.6101623315922193</v>
      </c>
    </row>
    <row r="154" spans="3:14">
      <c r="C154" s="4">
        <f>Pressure!AB154*1000000</f>
        <v>5781124.8549464075</v>
      </c>
      <c r="D154" s="78">
        <f>Pressure!I154</f>
        <v>1.3469012151470802E-4</v>
      </c>
      <c r="E154" s="40">
        <f>Pressure!H154</f>
        <v>134.69012151470801</v>
      </c>
      <c r="F154" s="10">
        <f t="shared" si="10"/>
        <v>4.5999999999999996</v>
      </c>
      <c r="G154" s="4">
        <f t="shared" si="9"/>
        <v>239023.67203133737</v>
      </c>
      <c r="H154" s="42">
        <f t="shared" si="11"/>
        <v>8.9480401956219087</v>
      </c>
      <c r="I154" s="10">
        <f t="shared" si="12"/>
        <v>1.2820905298475127</v>
      </c>
      <c r="J154" s="4">
        <f t="shared" si="13"/>
        <v>998.31313660818921</v>
      </c>
      <c r="K154" s="4">
        <f t="shared" si="14"/>
        <v>224.43081170095527</v>
      </c>
      <c r="L154" s="42">
        <f>Pressure!Q154</f>
        <v>0.21151080255799642</v>
      </c>
      <c r="M154" s="10">
        <f t="shared" si="16"/>
        <v>1.4631069192726467</v>
      </c>
      <c r="N154" s="10">
        <f t="shared" si="15"/>
        <v>2.6101623315922193</v>
      </c>
    </row>
    <row r="155" spans="3:14">
      <c r="C155" s="4">
        <f>Pressure!AB155*1000000</f>
        <v>5791549.2617981071</v>
      </c>
      <c r="D155" s="78">
        <f>Pressure!I155</f>
        <v>1.3469012151470802E-4</v>
      </c>
      <c r="E155" s="40">
        <f>Pressure!H155</f>
        <v>134.69012151470801</v>
      </c>
      <c r="F155" s="10">
        <f t="shared" si="10"/>
        <v>4.5999999999999996</v>
      </c>
      <c r="G155" s="4">
        <f t="shared" si="9"/>
        <v>239454.67465919274</v>
      </c>
      <c r="H155" s="42">
        <f t="shared" si="11"/>
        <v>8.9607437734898774</v>
      </c>
      <c r="I155" s="10">
        <f t="shared" si="12"/>
        <v>1.2822351815184749</v>
      </c>
      <c r="J155" s="4">
        <f t="shared" si="13"/>
        <v>1000.2261121975295</v>
      </c>
      <c r="K155" s="4">
        <f t="shared" si="14"/>
        <v>224.86086781114372</v>
      </c>
      <c r="L155" s="42">
        <f>Pressure!Q155</f>
        <v>0.21297596566720786</v>
      </c>
      <c r="M155" s="10">
        <f t="shared" si="16"/>
        <v>1.4640929898306383</v>
      </c>
      <c r="N155" s="10">
        <f t="shared" si="15"/>
        <v>2.6101623315922193</v>
      </c>
    </row>
    <row r="156" spans="3:14">
      <c r="C156" s="4">
        <f>Pressure!AB156*1000000</f>
        <v>5801958.5194256157</v>
      </c>
      <c r="D156" s="78">
        <f>Pressure!I156</f>
        <v>1.3469012151470802E-4</v>
      </c>
      <c r="E156" s="40">
        <f>Pressure!H156</f>
        <v>134.69012151470801</v>
      </c>
      <c r="F156" s="10">
        <f t="shared" si="10"/>
        <v>4.5999999999999996</v>
      </c>
      <c r="G156" s="4">
        <f t="shared" ref="G156:G219" si="17">IF(C156/(1+(k-1)/2*N156^2)^(k/(k-1))&lt;patm*1000000,patm*1000000,C156/(1+(k-1)/2*N156^2)^(k/(k-1)))</f>
        <v>239885.05093434246</v>
      </c>
      <c r="H156" s="42">
        <f t="shared" si="11"/>
        <v>8.9734249100785028</v>
      </c>
      <c r="I156" s="10">
        <f t="shared" si="12"/>
        <v>1.2823791043148434</v>
      </c>
      <c r="J156" s="4">
        <f t="shared" si="13"/>
        <v>1002.1363077633649</v>
      </c>
      <c r="K156" s="4">
        <f t="shared" si="14"/>
        <v>225.2902989441493</v>
      </c>
      <c r="L156" s="42">
        <f>Pressure!Q156</f>
        <v>0.21443931334775684</v>
      </c>
      <c r="M156" s="10">
        <f t="shared" si="16"/>
        <v>1.4650762014341108</v>
      </c>
      <c r="N156" s="10">
        <f t="shared" si="15"/>
        <v>2.6101623315922193</v>
      </c>
    </row>
    <row r="157" spans="3:14">
      <c r="C157" s="4">
        <f>Pressure!AB157*1000000</f>
        <v>5812352.5390622467</v>
      </c>
      <c r="D157" s="78">
        <f>Pressure!I157</f>
        <v>1.3469012151470802E-4</v>
      </c>
      <c r="E157" s="40">
        <f>Pressure!H157</f>
        <v>134.69012151470801</v>
      </c>
      <c r="F157" s="10">
        <f t="shared" ref="F157:F220" si="18">aexit/E157</f>
        <v>4.5999999999999996</v>
      </c>
      <c r="G157" s="4">
        <f t="shared" si="17"/>
        <v>240314.79718668081</v>
      </c>
      <c r="H157" s="42">
        <f t="shared" ref="H157:H220" si="19">1/(((k+1)/2)^(1/(k-1))*(patm*1000000/C157)^(1/k)*SQRT((k+1)/(k-1)*(1-(patm*1000000/C157)^((k-1)/k))))</f>
        <v>8.9860835234041048</v>
      </c>
      <c r="I157" s="10">
        <f t="shared" ref="I157:I220" si="20">etanoz*SQRT(2*k^2/(k-1)*(2/(k+1))^((k+1)/(k-1))*(1-(G157/C157)^((k-1)/k)))+(G157-patm*1000000)/C157*(aexit/E157)</f>
        <v>1.2825223020572183</v>
      </c>
      <c r="J157" s="4">
        <f t="shared" ref="J157:J220" si="21">I157*D157*C157</f>
        <v>1004.0437070161827</v>
      </c>
      <c r="K157" s="4">
        <f t="shared" ref="K157:K220" si="22">J157/4.4482</f>
        <v>225.71910143792607</v>
      </c>
      <c r="L157" s="42">
        <f>Pressure!Q157</f>
        <v>0.21590085373400164</v>
      </c>
      <c r="M157" s="10">
        <f t="shared" si="16"/>
        <v>1.4660565568387465</v>
      </c>
      <c r="N157" s="10">
        <f t="shared" si="15"/>
        <v>2.6101623315922193</v>
      </c>
    </row>
    <row r="158" spans="3:14">
      <c r="C158" s="4">
        <f>Pressure!AB158*1000000</f>
        <v>5822731.2321364321</v>
      </c>
      <c r="D158" s="78">
        <f>Pressure!I158</f>
        <v>1.3469012151470802E-4</v>
      </c>
      <c r="E158" s="40">
        <f>Pressure!H158</f>
        <v>134.69012151470801</v>
      </c>
      <c r="F158" s="10">
        <f t="shared" si="18"/>
        <v>4.5999999999999996</v>
      </c>
      <c r="G158" s="4">
        <f t="shared" si="17"/>
        <v>240743.90975416938</v>
      </c>
      <c r="H158" s="42">
        <f t="shared" si="19"/>
        <v>8.9987195317187432</v>
      </c>
      <c r="I158" s="10">
        <f t="shared" si="20"/>
        <v>1.2826647785389442</v>
      </c>
      <c r="J158" s="4">
        <f t="shared" si="21"/>
        <v>1005.9482937022768</v>
      </c>
      <c r="K158" s="4">
        <f t="shared" si="22"/>
        <v>226.14727163847778</v>
      </c>
      <c r="L158" s="42">
        <f>Pressure!Q158</f>
        <v>0.21736059492527374</v>
      </c>
      <c r="M158" s="10">
        <f t="shared" si="16"/>
        <v>1.4670340587880739</v>
      </c>
      <c r="N158" s="10">
        <f t="shared" ref="N158:N221" si="23">N157-1/834*(me-mef)</f>
        <v>2.6101623315922193</v>
      </c>
    </row>
    <row r="159" spans="3:14">
      <c r="C159" s="4">
        <f>Pressure!AB159*1000000</f>
        <v>5833094.5102719357</v>
      </c>
      <c r="D159" s="78">
        <f>Pressure!I159</f>
        <v>1.3469012151470802E-4</v>
      </c>
      <c r="E159" s="40">
        <f>Pressure!H159</f>
        <v>134.69012151470801</v>
      </c>
      <c r="F159" s="10">
        <f t="shared" si="18"/>
        <v>4.5999999999999996</v>
      </c>
      <c r="G159" s="4">
        <f t="shared" si="17"/>
        <v>241172.3849828458</v>
      </c>
      <c r="H159" s="42">
        <f t="shared" si="19"/>
        <v>9.0113328535098631</v>
      </c>
      <c r="I159" s="10">
        <f t="shared" si="20"/>
        <v>1.2828065375263196</v>
      </c>
      <c r="J159" s="4">
        <f t="shared" si="21"/>
        <v>1007.8500516037857</v>
      </c>
      <c r="K159" s="4">
        <f t="shared" si="22"/>
        <v>226.57480589986639</v>
      </c>
      <c r="L159" s="42">
        <f>Pressure!Q159</f>
        <v>0.21881854498609818</v>
      </c>
      <c r="M159" s="10">
        <f t="shared" si="16"/>
        <v>1.4680087100135675</v>
      </c>
      <c r="N159" s="10">
        <f t="shared" si="23"/>
        <v>2.6101623315922193</v>
      </c>
    </row>
    <row r="160" spans="3:14">
      <c r="C160" s="4">
        <f>Pressure!AB160*1000000</f>
        <v>5843442.2852882426</v>
      </c>
      <c r="D160" s="78">
        <f>Pressure!I160</f>
        <v>1.3469012151470802E-4</v>
      </c>
      <c r="E160" s="40">
        <f>Pressure!H160</f>
        <v>134.69012151470801</v>
      </c>
      <c r="F160" s="10">
        <f t="shared" si="18"/>
        <v>4.5999999999999996</v>
      </c>
      <c r="G160" s="4">
        <f t="shared" si="17"/>
        <v>241600.21922683995</v>
      </c>
      <c r="H160" s="42">
        <f t="shared" si="19"/>
        <v>9.0239234075001722</v>
      </c>
      <c r="I160" s="10">
        <f t="shared" si="20"/>
        <v>1.2829475827588095</v>
      </c>
      <c r="J160" s="4">
        <f t="shared" si="21"/>
        <v>1009.7489645387651</v>
      </c>
      <c r="K160" s="4">
        <f t="shared" si="22"/>
        <v>227.00170058422847</v>
      </c>
      <c r="L160" s="42">
        <f>Pressure!Q160</f>
        <v>0.22027471194641243</v>
      </c>
      <c r="M160" s="10">
        <f t="shared" si="16"/>
        <v>1.4689805132346632</v>
      </c>
      <c r="N160" s="10">
        <f t="shared" si="23"/>
        <v>2.6101623315922193</v>
      </c>
    </row>
    <row r="161" spans="3:14">
      <c r="C161" s="4">
        <f>Pressure!AB161*1000000</f>
        <v>5853774.4692012658</v>
      </c>
      <c r="D161" s="78">
        <f>Pressure!I161</f>
        <v>1.3469012151470802E-4</v>
      </c>
      <c r="E161" s="40">
        <f>Pressure!H161</f>
        <v>134.69012151470801</v>
      </c>
      <c r="F161" s="10">
        <f t="shared" si="18"/>
        <v>4.5999999999999996</v>
      </c>
      <c r="G161" s="4">
        <f t="shared" si="17"/>
        <v>242027.40884840311</v>
      </c>
      <c r="H161" s="42">
        <f t="shared" si="19"/>
        <v>9.0364911126478482</v>
      </c>
      <c r="I161" s="10">
        <f t="shared" si="20"/>
        <v>1.28308791794926</v>
      </c>
      <c r="J161" s="4">
        <f t="shared" si="21"/>
        <v>1011.6450163613173</v>
      </c>
      <c r="K161" s="4">
        <f t="shared" si="22"/>
        <v>227.42795206180418</v>
      </c>
      <c r="L161" s="42">
        <f>Pressure!Q161</f>
        <v>0.22172910380178382</v>
      </c>
      <c r="M161" s="10">
        <f t="shared" si="16"/>
        <v>1.4699494711589096</v>
      </c>
      <c r="N161" s="10">
        <f t="shared" si="23"/>
        <v>2.6101623315922193</v>
      </c>
    </row>
    <row r="162" spans="3:14">
      <c r="C162" s="4">
        <f>Pressure!AB162*1000000</f>
        <v>5864090.9742234563</v>
      </c>
      <c r="D162" s="78">
        <f>Pressure!I162</f>
        <v>1.3469012151470802E-4</v>
      </c>
      <c r="E162" s="40">
        <f>Pressure!H162</f>
        <v>134.69012151470801</v>
      </c>
      <c r="F162" s="10">
        <f t="shared" si="18"/>
        <v>4.5999999999999996</v>
      </c>
      <c r="G162" s="4">
        <f t="shared" si="17"/>
        <v>242453.95021791253</v>
      </c>
      <c r="H162" s="42">
        <f t="shared" si="19"/>
        <v>9.049035888146129</v>
      </c>
      <c r="I162" s="10">
        <f t="shared" si="20"/>
        <v>1.2832275467841021</v>
      </c>
      <c r="J162" s="4">
        <f t="shared" si="21"/>
        <v>1013.5381909616104</v>
      </c>
      <c r="K162" s="4">
        <f t="shared" si="22"/>
        <v>227.8535567109416</v>
      </c>
      <c r="L162" s="42">
        <f>Pressure!Q162</f>
        <v>0.2231817285136253</v>
      </c>
      <c r="M162" s="10">
        <f t="shared" si="16"/>
        <v>1.4709155864818444</v>
      </c>
      <c r="N162" s="10">
        <f t="shared" si="23"/>
        <v>2.6101623315922193</v>
      </c>
    </row>
    <row r="163" spans="3:14">
      <c r="C163" s="4">
        <f>Pressure!AB163*1000000</f>
        <v>5874391.7127638031</v>
      </c>
      <c r="D163" s="78">
        <f>Pressure!I163</f>
        <v>1.3469012151470802E-4</v>
      </c>
      <c r="E163" s="40">
        <f>Pressure!H163</f>
        <v>134.69012151470801</v>
      </c>
      <c r="F163" s="10">
        <f t="shared" si="18"/>
        <v>4.5999999999999996</v>
      </c>
      <c r="G163" s="4">
        <f t="shared" si="17"/>
        <v>242879.83971387139</v>
      </c>
      <c r="H163" s="42">
        <f t="shared" si="19"/>
        <v>9.0615576534226392</v>
      </c>
      <c r="I163" s="10">
        <f t="shared" si="20"/>
        <v>1.2833664729235528</v>
      </c>
      <c r="J163" s="4">
        <f t="shared" si="21"/>
        <v>1015.4284722658793</v>
      </c>
      <c r="K163" s="4">
        <f t="shared" si="22"/>
        <v>228.27851091809706</v>
      </c>
      <c r="L163" s="42">
        <f>Pressure!Q163</f>
        <v>0.22463259400941007</v>
      </c>
      <c r="M163" s="10">
        <f t="shared" si="16"/>
        <v>1.4718788618871612</v>
      </c>
      <c r="N163" s="10">
        <f t="shared" si="23"/>
        <v>2.6101623315922193</v>
      </c>
    </row>
    <row r="164" spans="3:14">
      <c r="C164" s="4">
        <f>Pressure!AB164*1000000</f>
        <v>5884676.5974307982</v>
      </c>
      <c r="D164" s="78">
        <f>Pressure!I164</f>
        <v>1.3469012151470802E-4</v>
      </c>
      <c r="E164" s="40">
        <f>Pressure!H164</f>
        <v>134.69012151470801</v>
      </c>
      <c r="F164" s="10">
        <f t="shared" si="18"/>
        <v>4.5999999999999996</v>
      </c>
      <c r="G164" s="4">
        <f t="shared" si="17"/>
        <v>243305.0737230315</v>
      </c>
      <c r="H164" s="42">
        <f t="shared" si="19"/>
        <v>9.0740563281424524</v>
      </c>
      <c r="I164" s="10">
        <f t="shared" si="20"/>
        <v>1.2835047000018549</v>
      </c>
      <c r="J164" s="4">
        <f t="shared" si="21"/>
        <v>1017.3158442369701</v>
      </c>
      <c r="K164" s="4">
        <f t="shared" si="22"/>
        <v>228.70281107795739</v>
      </c>
      <c r="L164" s="42">
        <f>Pressure!Q164</f>
        <v>0.22608170818288464</v>
      </c>
      <c r="M164" s="10">
        <f t="shared" si="16"/>
        <v>1.4728393000470776</v>
      </c>
      <c r="N164" s="10">
        <f t="shared" si="23"/>
        <v>2.6101623315922193</v>
      </c>
    </row>
    <row r="165" spans="3:14">
      <c r="C165" s="4">
        <f>Pressure!AB165*1000000</f>
        <v>5894945.5410277601</v>
      </c>
      <c r="D165" s="78">
        <f>Pressure!I165</f>
        <v>1.3469012151470802E-4</v>
      </c>
      <c r="E165" s="40">
        <f>Pressure!H165</f>
        <v>134.69012151470801</v>
      </c>
      <c r="F165" s="10">
        <f t="shared" si="18"/>
        <v>4.5999999999999996</v>
      </c>
      <c r="G165" s="4">
        <f t="shared" si="17"/>
        <v>243729.6486401998</v>
      </c>
      <c r="H165" s="42">
        <f t="shared" si="19"/>
        <v>9.0865318322017732</v>
      </c>
      <c r="I165" s="10">
        <f t="shared" si="20"/>
        <v>1.2836422316274112</v>
      </c>
      <c r="J165" s="4">
        <f t="shared" si="21"/>
        <v>1019.2002908734805</v>
      </c>
      <c r="K165" s="4">
        <f t="shared" si="22"/>
        <v>229.12645359324682</v>
      </c>
      <c r="L165" s="42">
        <f>Pressure!Q165</f>
        <v>0.22752907889428006</v>
      </c>
      <c r="M165" s="10">
        <f t="shared" si="16"/>
        <v>1.4737969036215304</v>
      </c>
      <c r="N165" s="10">
        <f t="shared" si="23"/>
        <v>2.6101623315922193</v>
      </c>
    </row>
    <row r="166" spans="3:14">
      <c r="C166" s="4">
        <f>Pressure!AB166*1000000</f>
        <v>5905198.4565578634</v>
      </c>
      <c r="D166" s="78">
        <f>Pressure!I166</f>
        <v>1.3469012151470802E-4</v>
      </c>
      <c r="E166" s="40">
        <f>Pressure!H166</f>
        <v>134.69012151470801</v>
      </c>
      <c r="F166" s="10">
        <f t="shared" si="18"/>
        <v>4.5999999999999996</v>
      </c>
      <c r="G166" s="4">
        <f t="shared" si="17"/>
        <v>244153.56086844645</v>
      </c>
      <c r="H166" s="42">
        <f t="shared" si="19"/>
        <v>9.0989840857334752</v>
      </c>
      <c r="I166" s="10">
        <f t="shared" si="20"/>
        <v>1.2837790713830475</v>
      </c>
      <c r="J166" s="4">
        <f t="shared" si="21"/>
        <v>1021.0817962106846</v>
      </c>
      <c r="K166" s="4">
        <f t="shared" si="22"/>
        <v>229.54943487493472</v>
      </c>
      <c r="L166" s="42">
        <f>Pressure!Q166</f>
        <v>0.2289747139705226</v>
      </c>
      <c r="M166" s="10">
        <f t="shared" si="16"/>
        <v>1.4747516752591037</v>
      </c>
      <c r="N166" s="10">
        <f t="shared" si="23"/>
        <v>2.6101623315922193</v>
      </c>
    </row>
    <row r="167" spans="3:14">
      <c r="C167" s="4">
        <f>Pressure!AB167*1000000</f>
        <v>5915435.2572216801</v>
      </c>
      <c r="D167" s="78">
        <f>Pressure!I167</f>
        <v>1.3469012151470802E-4</v>
      </c>
      <c r="E167" s="40">
        <f>Pressure!H167</f>
        <v>134.69012151470801</v>
      </c>
      <c r="F167" s="10">
        <f t="shared" si="18"/>
        <v>4.5999999999999996</v>
      </c>
      <c r="G167" s="4">
        <f t="shared" si="17"/>
        <v>244576.80681900308</v>
      </c>
      <c r="H167" s="42">
        <f t="shared" si="19"/>
        <v>9.1114130091035062</v>
      </c>
      <c r="I167" s="10">
        <f t="shared" si="20"/>
        <v>1.2839152228261737</v>
      </c>
      <c r="J167" s="4">
        <f t="shared" si="21"/>
        <v>1022.9603443200796</v>
      </c>
      <c r="K167" s="4">
        <f t="shared" si="22"/>
        <v>229.97175134213381</v>
      </c>
      <c r="L167" s="42">
        <f>Pressure!Q167</f>
        <v>0.23041862120544232</v>
      </c>
      <c r="M167" s="10">
        <f t="shared" si="16"/>
        <v>1.4757036175965776</v>
      </c>
      <c r="N167" s="10">
        <f t="shared" si="23"/>
        <v>2.6101623315922193</v>
      </c>
    </row>
    <row r="168" spans="3:14">
      <c r="C168" s="4">
        <f>Pressure!AB168*1000000</f>
        <v>5925655.8564195111</v>
      </c>
      <c r="D168" s="78">
        <f>Pressure!I168</f>
        <v>1.3469012151470802E-4</v>
      </c>
      <c r="E168" s="40">
        <f>Pressure!H168</f>
        <v>134.69012151470801</v>
      </c>
      <c r="F168" s="10">
        <f t="shared" si="18"/>
        <v>4.5999999999999996</v>
      </c>
      <c r="G168" s="4">
        <f t="shared" si="17"/>
        <v>244999.38291135919</v>
      </c>
      <c r="H168" s="42">
        <f t="shared" si="19"/>
        <v>9.123818522913135</v>
      </c>
      <c r="I168" s="10">
        <f t="shared" si="20"/>
        <v>1.2840506894890078</v>
      </c>
      <c r="J168" s="4">
        <f t="shared" si="21"/>
        <v>1024.8359193098161</v>
      </c>
      <c r="K168" s="4">
        <f t="shared" si="22"/>
        <v>230.39339942219686</v>
      </c>
      <c r="L168" s="42">
        <f>Pressure!Q168</f>
        <v>0.23186080835998052</v>
      </c>
      <c r="M168" s="10">
        <f t="shared" ref="M168:M231" si="24">(J168+J167)/2*(L168-L167)</f>
        <v>1.4766527332591777</v>
      </c>
      <c r="N168" s="10">
        <f t="shared" si="23"/>
        <v>2.6101623315922193</v>
      </c>
    </row>
    <row r="169" spans="3:14">
      <c r="C169" s="4">
        <f>Pressure!AB169*1000000</f>
        <v>5935860.167749539</v>
      </c>
      <c r="D169" s="78">
        <f>Pressure!I169</f>
        <v>1.3469012151470802E-4</v>
      </c>
      <c r="E169" s="40">
        <f>Pressure!H169</f>
        <v>134.69012151470801</v>
      </c>
      <c r="F169" s="10">
        <f t="shared" si="18"/>
        <v>4.5999999999999996</v>
      </c>
      <c r="G169" s="4">
        <f t="shared" si="17"/>
        <v>245421.28557318589</v>
      </c>
      <c r="H169" s="42">
        <f t="shared" si="19"/>
        <v>9.136200547996161</v>
      </c>
      <c r="I169" s="10">
        <f t="shared" si="20"/>
        <v>1.2841854748787407</v>
      </c>
      <c r="J169" s="4">
        <f t="shared" si="21"/>
        <v>1026.7085053243563</v>
      </c>
      <c r="K169" s="4">
        <f t="shared" si="22"/>
        <v>230.81437555063988</v>
      </c>
      <c r="L169" s="42">
        <f>Pressure!Q169</f>
        <v>0.23330128316239576</v>
      </c>
      <c r="M169" s="10">
        <f t="shared" si="24"/>
        <v>1.4775990248605009</v>
      </c>
      <c r="N169" s="10">
        <f t="shared" si="23"/>
        <v>2.6101623315922193</v>
      </c>
    </row>
    <row r="170" spans="3:14">
      <c r="C170" s="4">
        <f>Pressure!AB170*1000000</f>
        <v>5963368.7736241082</v>
      </c>
      <c r="D170" s="78">
        <f>Pressure!I170</f>
        <v>1.3469012151470802E-4</v>
      </c>
      <c r="E170" s="40">
        <f>Pressure!H170</f>
        <v>134.69012151470801</v>
      </c>
      <c r="F170" s="10">
        <f t="shared" si="18"/>
        <v>4.5999999999999996</v>
      </c>
      <c r="G170" s="4">
        <f t="shared" si="17"/>
        <v>246558.64346694879</v>
      </c>
      <c r="H170" s="42">
        <f t="shared" si="19"/>
        <v>9.169561346975204</v>
      </c>
      <c r="I170" s="10">
        <f t="shared" si="20"/>
        <v>1.2845465291258831</v>
      </c>
      <c r="J170" s="4">
        <f t="shared" si="21"/>
        <v>1031.7565902929759</v>
      </c>
      <c r="K170" s="4">
        <f t="shared" si="22"/>
        <v>231.94923571174317</v>
      </c>
      <c r="L170" s="42">
        <f>Pressure!Q170</f>
        <v>0.23472575016215233</v>
      </c>
      <c r="M170" s="10">
        <f t="shared" si="24"/>
        <v>1.4661077994288196</v>
      </c>
      <c r="N170" s="10">
        <f t="shared" si="23"/>
        <v>2.6101623315922193</v>
      </c>
    </row>
    <row r="171" spans="3:14">
      <c r="C171" s="4">
        <f>Pressure!AB171*1000000</f>
        <v>5982440.3801587652</v>
      </c>
      <c r="D171" s="78">
        <f>Pressure!I171</f>
        <v>1.3469012151470802E-4</v>
      </c>
      <c r="E171" s="40">
        <f>Pressure!H171</f>
        <v>134.69012151470801</v>
      </c>
      <c r="F171" s="10">
        <f t="shared" si="18"/>
        <v>4.5999999999999996</v>
      </c>
      <c r="G171" s="4">
        <f t="shared" si="17"/>
        <v>247347.16915006915</v>
      </c>
      <c r="H171" s="42">
        <f t="shared" si="19"/>
        <v>9.1926745183538259</v>
      </c>
      <c r="I171" s="10">
        <f t="shared" si="20"/>
        <v>1.2847948975819583</v>
      </c>
      <c r="J171" s="4">
        <f t="shared" si="21"/>
        <v>1035.2564074307113</v>
      </c>
      <c r="K171" s="4">
        <f t="shared" si="22"/>
        <v>232.73602972679092</v>
      </c>
      <c r="L171" s="42">
        <f>Pressure!Q171</f>
        <v>0.23615119290769027</v>
      </c>
      <c r="M171" s="10">
        <f t="shared" si="24"/>
        <v>1.4732043412689262</v>
      </c>
      <c r="N171" s="10">
        <f t="shared" si="23"/>
        <v>2.6101623315922193</v>
      </c>
    </row>
    <row r="172" spans="3:14">
      <c r="C172" s="4">
        <f>Pressure!AB172*1000000</f>
        <v>5995989.197017666</v>
      </c>
      <c r="D172" s="78">
        <f>Pressure!I172</f>
        <v>1.3469012151470802E-4</v>
      </c>
      <c r="E172" s="40">
        <f>Pressure!H172</f>
        <v>134.69012151470801</v>
      </c>
      <c r="F172" s="10">
        <f t="shared" si="18"/>
        <v>4.5999999999999996</v>
      </c>
      <c r="G172" s="4">
        <f t="shared" si="17"/>
        <v>247907.35216609994</v>
      </c>
      <c r="H172" s="42">
        <f t="shared" si="19"/>
        <v>9.2090867393168683</v>
      </c>
      <c r="I172" s="10">
        <f t="shared" si="20"/>
        <v>1.2849703831302466</v>
      </c>
      <c r="J172" s="4">
        <f t="shared" si="21"/>
        <v>1037.7427413089115</v>
      </c>
      <c r="K172" s="4">
        <f t="shared" si="22"/>
        <v>233.29498253426362</v>
      </c>
      <c r="L172" s="42">
        <f>Pressure!Q172</f>
        <v>0.23757730988559539</v>
      </c>
      <c r="M172" s="10">
        <f t="shared" si="24"/>
        <v>1.4781696406002218</v>
      </c>
      <c r="N172" s="10">
        <f t="shared" si="23"/>
        <v>2.6101623315922193</v>
      </c>
    </row>
    <row r="173" spans="3:14">
      <c r="C173" s="4">
        <f>Pressure!AB173*1000000</f>
        <v>6005917.4363371972</v>
      </c>
      <c r="D173" s="78">
        <f>Pressure!I173</f>
        <v>1.3469012151470802E-4</v>
      </c>
      <c r="E173" s="40">
        <f>Pressure!H173</f>
        <v>134.69012151470801</v>
      </c>
      <c r="F173" s="10">
        <f t="shared" si="18"/>
        <v>4.5999999999999996</v>
      </c>
      <c r="G173" s="4">
        <f t="shared" si="17"/>
        <v>248317.84048429114</v>
      </c>
      <c r="H173" s="42">
        <f t="shared" si="19"/>
        <v>9.2211091104858607</v>
      </c>
      <c r="I173" s="10">
        <f t="shared" si="20"/>
        <v>1.2850984719557275</v>
      </c>
      <c r="J173" s="4">
        <f t="shared" si="21"/>
        <v>1039.5646655424516</v>
      </c>
      <c r="K173" s="4">
        <f t="shared" si="22"/>
        <v>233.70456938592051</v>
      </c>
      <c r="L173" s="42">
        <f>Pressure!Q173</f>
        <v>0.23900390473885305</v>
      </c>
      <c r="M173" s="10">
        <f t="shared" si="24"/>
        <v>1.4817380276240877</v>
      </c>
      <c r="N173" s="10">
        <f t="shared" si="23"/>
        <v>2.6101623315922193</v>
      </c>
    </row>
    <row r="174" spans="3:14">
      <c r="C174" s="4">
        <f>Pressure!AB174*1000000</f>
        <v>6013467.894416404</v>
      </c>
      <c r="D174" s="78">
        <f>Pressure!I174</f>
        <v>1.3469012151470802E-4</v>
      </c>
      <c r="E174" s="40">
        <f>Pressure!H174</f>
        <v>134.69012151470801</v>
      </c>
      <c r="F174" s="10">
        <f t="shared" si="18"/>
        <v>4.5999999999999996</v>
      </c>
      <c r="G174" s="4">
        <f t="shared" si="17"/>
        <v>248630.01817650386</v>
      </c>
      <c r="H174" s="42">
        <f t="shared" si="19"/>
        <v>9.2302498460210245</v>
      </c>
      <c r="I174" s="10">
        <f t="shared" si="20"/>
        <v>1.2851956007845065</v>
      </c>
      <c r="J174" s="4">
        <f t="shared" si="21"/>
        <v>1040.950244808432</v>
      </c>
      <c r="K174" s="4">
        <f t="shared" si="22"/>
        <v>234.01606150992131</v>
      </c>
      <c r="L174" s="42">
        <f>Pressure!Q174</f>
        <v>0.24043084918372504</v>
      </c>
      <c r="M174" s="10">
        <f t="shared" si="24"/>
        <v>1.4843895968992658</v>
      </c>
      <c r="N174" s="10">
        <f t="shared" si="23"/>
        <v>2.6101623315922193</v>
      </c>
    </row>
    <row r="175" spans="3:14">
      <c r="C175" s="4">
        <f>Pressure!AB175*1000000</f>
        <v>6019453.4929292016</v>
      </c>
      <c r="D175" s="78">
        <f>Pressure!I175</f>
        <v>1.3469012151470802E-4</v>
      </c>
      <c r="E175" s="40">
        <f>Pressure!H175</f>
        <v>134.69012151470801</v>
      </c>
      <c r="F175" s="10">
        <f t="shared" si="18"/>
        <v>4.5999999999999996</v>
      </c>
      <c r="G175" s="4">
        <f t="shared" si="17"/>
        <v>248877.49592032217</v>
      </c>
      <c r="H175" s="42">
        <f t="shared" si="19"/>
        <v>9.2374947113311467</v>
      </c>
      <c r="I175" s="10">
        <f t="shared" si="20"/>
        <v>1.2852724261665072</v>
      </c>
      <c r="J175" s="4">
        <f t="shared" si="21"/>
        <v>1042.0486577930239</v>
      </c>
      <c r="K175" s="4">
        <f t="shared" si="22"/>
        <v>234.26299577200305</v>
      </c>
      <c r="L175" s="42">
        <f>Pressure!Q175</f>
        <v>0.24185805916472844</v>
      </c>
      <c r="M175" s="10">
        <f t="shared" si="24"/>
        <v>1.4864384121059657</v>
      </c>
      <c r="N175" s="10">
        <f t="shared" si="23"/>
        <v>2.6101623315922193</v>
      </c>
    </row>
    <row r="176" spans="3:14">
      <c r="C176" s="4">
        <f>Pressure!AB176*1000000</f>
        <v>6024406.6727137137</v>
      </c>
      <c r="D176" s="78">
        <f>Pressure!I176</f>
        <v>1.3469012151470802E-4</v>
      </c>
      <c r="E176" s="40">
        <f>Pressure!H176</f>
        <v>134.69012151470801</v>
      </c>
      <c r="F176" s="10">
        <f t="shared" si="18"/>
        <v>4.5999999999999996</v>
      </c>
      <c r="G176" s="4">
        <f t="shared" si="17"/>
        <v>249082.28776447556</v>
      </c>
      <c r="H176" s="42">
        <f t="shared" si="19"/>
        <v>9.243489006432025</v>
      </c>
      <c r="I176" s="10">
        <f t="shared" si="20"/>
        <v>1.2853358849807663</v>
      </c>
      <c r="J176" s="4">
        <f t="shared" si="21"/>
        <v>1042.9576123409599</v>
      </c>
      <c r="K176" s="4">
        <f t="shared" si="22"/>
        <v>234.46733787621059</v>
      </c>
      <c r="L176" s="42">
        <f>Pressure!Q176</f>
        <v>0.24328547944679232</v>
      </c>
      <c r="M176" s="10">
        <f t="shared" si="24"/>
        <v>1.4880901191098099</v>
      </c>
      <c r="N176" s="10">
        <f t="shared" si="23"/>
        <v>2.6101623315922193</v>
      </c>
    </row>
    <row r="177" spans="3:14">
      <c r="C177" s="4">
        <f>Pressure!AB177*1000000</f>
        <v>6028676.6618939582</v>
      </c>
      <c r="D177" s="78">
        <f>Pressure!I177</f>
        <v>1.3469012151470802E-4</v>
      </c>
      <c r="E177" s="40">
        <f>Pressure!H177</f>
        <v>134.69012151470801</v>
      </c>
      <c r="F177" s="10">
        <f t="shared" si="18"/>
        <v>4.5999999999999996</v>
      </c>
      <c r="G177" s="4">
        <f t="shared" si="17"/>
        <v>249258.83273089727</v>
      </c>
      <c r="H177" s="42">
        <f t="shared" si="19"/>
        <v>9.2486558215808454</v>
      </c>
      <c r="I177" s="10">
        <f t="shared" si="20"/>
        <v>1.2853905072460718</v>
      </c>
      <c r="J177" s="4">
        <f t="shared" si="21"/>
        <v>1043.7411950603184</v>
      </c>
      <c r="K177" s="4">
        <f t="shared" si="22"/>
        <v>234.64349513518243</v>
      </c>
      <c r="L177" s="42">
        <f>Pressure!Q177</f>
        <v>0.24471307362172867</v>
      </c>
      <c r="M177" s="10">
        <f t="shared" si="24"/>
        <v>1.489479531146344</v>
      </c>
      <c r="N177" s="10">
        <f t="shared" si="23"/>
        <v>2.6101623315922193</v>
      </c>
    </row>
    <row r="178" spans="3:14">
      <c r="C178" s="4">
        <f>Pressure!AB178*1000000</f>
        <v>6032492.8573672073</v>
      </c>
      <c r="D178" s="78">
        <f>Pressure!I178</f>
        <v>1.3469012151470802E-4</v>
      </c>
      <c r="E178" s="40">
        <f>Pressure!H178</f>
        <v>134.69012151470801</v>
      </c>
      <c r="F178" s="10">
        <f t="shared" si="18"/>
        <v>4.5999999999999996</v>
      </c>
      <c r="G178" s="4">
        <f t="shared" si="17"/>
        <v>249416.61535592133</v>
      </c>
      <c r="H178" s="42">
        <f t="shared" si="19"/>
        <v>9.2532729936210902</v>
      </c>
      <c r="I178" s="10">
        <f t="shared" si="20"/>
        <v>1.2854392590858206</v>
      </c>
      <c r="J178" s="4">
        <f t="shared" si="21"/>
        <v>1044.441502414812</v>
      </c>
      <c r="K178" s="4">
        <f t="shared" si="22"/>
        <v>234.80093125642102</v>
      </c>
      <c r="L178" s="42">
        <f>Pressure!Q178</f>
        <v>0.24614081760681578</v>
      </c>
      <c r="M178" s="10">
        <f t="shared" si="24"/>
        <v>1.4906951430415407</v>
      </c>
      <c r="N178" s="10">
        <f t="shared" si="23"/>
        <v>2.6101623315922193</v>
      </c>
    </row>
    <row r="179" spans="3:14">
      <c r="C179" s="4">
        <f>Pressure!AB179*1000000</f>
        <v>6036006.1702781171</v>
      </c>
      <c r="D179" s="78">
        <f>Pressure!I179</f>
        <v>1.3469012151470802E-4</v>
      </c>
      <c r="E179" s="40">
        <f>Pressure!H179</f>
        <v>134.69012151470801</v>
      </c>
      <c r="F179" s="10">
        <f t="shared" si="18"/>
        <v>4.5999999999999996</v>
      </c>
      <c r="G179" s="4">
        <f t="shared" si="17"/>
        <v>249561.87514083018</v>
      </c>
      <c r="H179" s="42">
        <f t="shared" si="19"/>
        <v>9.2575232619402641</v>
      </c>
      <c r="I179" s="10">
        <f t="shared" si="20"/>
        <v>1.2854840871046527</v>
      </c>
      <c r="J179" s="4">
        <f t="shared" si="21"/>
        <v>1045.0862280027422</v>
      </c>
      <c r="K179" s="4">
        <f t="shared" si="22"/>
        <v>234.94587203874428</v>
      </c>
      <c r="L179" s="42">
        <f>Pressure!Q179</f>
        <v>0.24756869540448445</v>
      </c>
      <c r="M179" s="10">
        <f t="shared" si="24"/>
        <v>1.4917951269381213</v>
      </c>
      <c r="N179" s="10">
        <f t="shared" si="23"/>
        <v>2.6101623315922193</v>
      </c>
    </row>
    <row r="180" spans="3:14">
      <c r="C180" s="4">
        <f>Pressure!AB180*1000000</f>
        <v>6039316.0309545398</v>
      </c>
      <c r="D180" s="78">
        <f>Pressure!I180</f>
        <v>1.3469012151470802E-4</v>
      </c>
      <c r="E180" s="40">
        <f>Pressure!H180</f>
        <v>134.69012151470801</v>
      </c>
      <c r="F180" s="10">
        <f t="shared" si="18"/>
        <v>4.5999999999999996</v>
      </c>
      <c r="G180" s="4">
        <f t="shared" si="17"/>
        <v>249698.72308524256</v>
      </c>
      <c r="H180" s="42">
        <f t="shared" si="19"/>
        <v>9.2615270077758431</v>
      </c>
      <c r="I180" s="10">
        <f t="shared" si="20"/>
        <v>1.2855262714668509</v>
      </c>
      <c r="J180" s="4">
        <f t="shared" si="21"/>
        <v>1045.6936182138293</v>
      </c>
      <c r="K180" s="4">
        <f t="shared" si="22"/>
        <v>235.08241945367323</v>
      </c>
      <c r="L180" s="42">
        <f>Pressure!Q180</f>
        <v>0.24899669633060056</v>
      </c>
      <c r="M180" s="10">
        <f t="shared" si="24"/>
        <v>1.4928177783510843</v>
      </c>
      <c r="N180" s="10">
        <f t="shared" si="23"/>
        <v>2.6101623315922193</v>
      </c>
    </row>
    <row r="181" spans="3:14">
      <c r="C181" s="4">
        <f>Pressure!AB181*1000000</f>
        <v>6042488.05156554</v>
      </c>
      <c r="D181" s="78">
        <f>Pressure!I181</f>
        <v>1.3469012151470802E-4</v>
      </c>
      <c r="E181" s="40">
        <f>Pressure!H181</f>
        <v>134.69012151470801</v>
      </c>
      <c r="F181" s="10">
        <f t="shared" si="18"/>
        <v>4.5999999999999996</v>
      </c>
      <c r="G181" s="4">
        <f t="shared" si="17"/>
        <v>249829.87195907318</v>
      </c>
      <c r="H181" s="42">
        <f t="shared" si="19"/>
        <v>9.2653636580982095</v>
      </c>
      <c r="I181" s="10">
        <f t="shared" si="20"/>
        <v>1.2855666556822252</v>
      </c>
      <c r="J181" s="4">
        <f t="shared" si="21"/>
        <v>1046.2757134911967</v>
      </c>
      <c r="K181" s="4">
        <f t="shared" si="22"/>
        <v>235.21328031365422</v>
      </c>
      <c r="L181" s="42">
        <f>Pressure!Q181</f>
        <v>0.25042481319908566</v>
      </c>
      <c r="M181" s="10">
        <f t="shared" si="24"/>
        <v>1.4937883454807208</v>
      </c>
      <c r="N181" s="10">
        <f t="shared" si="23"/>
        <v>2.6101623315922193</v>
      </c>
    </row>
    <row r="182" spans="3:14">
      <c r="C182" s="4">
        <f>Pressure!AB182*1000000</f>
        <v>6045565.5951285521</v>
      </c>
      <c r="D182" s="78">
        <f>Pressure!I182</f>
        <v>1.3469012151470802E-4</v>
      </c>
      <c r="E182" s="40">
        <f>Pressure!H182</f>
        <v>134.69012151470801</v>
      </c>
      <c r="F182" s="10">
        <f t="shared" si="18"/>
        <v>4.5999999999999996</v>
      </c>
      <c r="G182" s="4">
        <f t="shared" si="17"/>
        <v>249957.11462926705</v>
      </c>
      <c r="H182" s="42">
        <f t="shared" si="19"/>
        <v>9.2690857006561806</v>
      </c>
      <c r="I182" s="10">
        <f t="shared" si="20"/>
        <v>1.285605796570426</v>
      </c>
      <c r="J182" s="4">
        <f t="shared" si="21"/>
        <v>1046.8404713517566</v>
      </c>
      <c r="K182" s="4">
        <f t="shared" si="22"/>
        <v>235.34024354834688</v>
      </c>
      <c r="L182" s="42">
        <f>Pressure!Q182</f>
        <v>0.25185304113070145</v>
      </c>
      <c r="M182" s="10">
        <f t="shared" si="24"/>
        <v>1.494723499654891</v>
      </c>
      <c r="N182" s="10">
        <f t="shared" si="23"/>
        <v>2.6101623315922193</v>
      </c>
    </row>
    <row r="183" spans="3:14">
      <c r="C183" s="4">
        <f>Pressure!AB183*1000000</f>
        <v>6048577.3644490223</v>
      </c>
      <c r="D183" s="78">
        <f>Pressure!I183</f>
        <v>1.3469012151470802E-4</v>
      </c>
      <c r="E183" s="40">
        <f>Pressure!H183</f>
        <v>134.69012151470801</v>
      </c>
      <c r="F183" s="10">
        <f t="shared" si="18"/>
        <v>4.5999999999999996</v>
      </c>
      <c r="G183" s="4">
        <f t="shared" si="17"/>
        <v>250081.63782853234</v>
      </c>
      <c r="H183" s="42">
        <f t="shared" si="19"/>
        <v>9.2727278752498332</v>
      </c>
      <c r="I183" s="10">
        <f t="shared" si="20"/>
        <v>1.2856440623647551</v>
      </c>
      <c r="J183" s="4">
        <f t="shared" si="21"/>
        <v>1047.3931590272041</v>
      </c>
      <c r="K183" s="4">
        <f t="shared" si="22"/>
        <v>235.46449328429568</v>
      </c>
      <c r="L183" s="42">
        <f>Pressure!Q183</f>
        <v>0.25328137677002704</v>
      </c>
      <c r="M183" s="10">
        <f t="shared" si="24"/>
        <v>1.4956342656722477</v>
      </c>
      <c r="N183" s="10">
        <f t="shared" si="23"/>
        <v>2.6101623315922193</v>
      </c>
    </row>
    <row r="184" spans="3:14">
      <c r="C184" s="4">
        <f>Pressure!AB184*1000000</f>
        <v>6051542.387771002</v>
      </c>
      <c r="D184" s="78">
        <f>Pressure!I184</f>
        <v>1.3469012151470802E-4</v>
      </c>
      <c r="E184" s="40">
        <f>Pressure!H184</f>
        <v>134.69012151470801</v>
      </c>
      <c r="F184" s="10">
        <f t="shared" si="18"/>
        <v>4.5999999999999996</v>
      </c>
      <c r="G184" s="4">
        <f t="shared" si="17"/>
        <v>250204.22828970736</v>
      </c>
      <c r="H184" s="42">
        <f t="shared" si="19"/>
        <v>9.2763132109255722</v>
      </c>
      <c r="I184" s="10">
        <f t="shared" si="20"/>
        <v>1.2856816970250002</v>
      </c>
      <c r="J184" s="4">
        <f t="shared" si="21"/>
        <v>1047.9372683772576</v>
      </c>
      <c r="K184" s="4">
        <f t="shared" si="22"/>
        <v>235.58681452660798</v>
      </c>
      <c r="L184" s="42">
        <f>Pressure!Q184</f>
        <v>0.25470981776988594</v>
      </c>
      <c r="M184" s="10">
        <f t="shared" si="24"/>
        <v>1.4965279453781957</v>
      </c>
      <c r="N184" s="10">
        <f t="shared" si="23"/>
        <v>2.6101623315922193</v>
      </c>
    </row>
    <row r="185" spans="3:14">
      <c r="C185" s="4">
        <f>Pressure!AB185*1000000</f>
        <v>6054473.2991366759</v>
      </c>
      <c r="D185" s="78">
        <f>Pressure!I185</f>
        <v>1.3469012151470802E-4</v>
      </c>
      <c r="E185" s="40">
        <f>Pressure!H185</f>
        <v>134.69012151470801</v>
      </c>
      <c r="F185" s="10">
        <f t="shared" si="18"/>
        <v>4.5999999999999996</v>
      </c>
      <c r="G185" s="4">
        <f t="shared" si="17"/>
        <v>250325.40837396419</v>
      </c>
      <c r="H185" s="42">
        <f t="shared" si="19"/>
        <v>9.2798569976056662</v>
      </c>
      <c r="I185" s="10">
        <f t="shared" si="20"/>
        <v>1.285718862479023</v>
      </c>
      <c r="J185" s="4">
        <f t="shared" si="21"/>
        <v>1048.4751178661368</v>
      </c>
      <c r="K185" s="4">
        <f t="shared" si="22"/>
        <v>235.7077284893073</v>
      </c>
      <c r="L185" s="42">
        <f>Pressure!Q185</f>
        <v>0.25613836245131749</v>
      </c>
      <c r="M185" s="10">
        <f t="shared" si="24"/>
        <v>1.4974093822276169</v>
      </c>
      <c r="N185" s="10">
        <f t="shared" si="23"/>
        <v>2.6101623315922193</v>
      </c>
    </row>
    <row r="186" spans="3:14">
      <c r="C186" s="4">
        <f>Pressure!AB186*1000000</f>
        <v>6057378.5000344403</v>
      </c>
      <c r="D186" s="78">
        <f>Pressure!I186</f>
        <v>1.3469012151470802E-4</v>
      </c>
      <c r="E186" s="40">
        <f>Pressure!H186</f>
        <v>134.69012151470801</v>
      </c>
      <c r="F186" s="10">
        <f t="shared" si="18"/>
        <v>4.5999999999999996</v>
      </c>
      <c r="G186" s="4">
        <f t="shared" si="17"/>
        <v>250445.52544529474</v>
      </c>
      <c r="H186" s="42">
        <f t="shared" si="19"/>
        <v>9.2833694029225757</v>
      </c>
      <c r="I186" s="10">
        <f t="shared" si="20"/>
        <v>1.2857556664174257</v>
      </c>
      <c r="J186" s="4">
        <f t="shared" si="21"/>
        <v>1049.0082492450842</v>
      </c>
      <c r="K186" s="4">
        <f t="shared" si="22"/>
        <v>235.82758177354532</v>
      </c>
      <c r="L186" s="42">
        <f>Pressure!Q186</f>
        <v>0.25756700957896372</v>
      </c>
      <c r="M186" s="10">
        <f t="shared" si="24"/>
        <v>1.4982817938545965</v>
      </c>
      <c r="N186" s="10">
        <f t="shared" si="23"/>
        <v>2.6101623315922193</v>
      </c>
    </row>
    <row r="187" spans="3:14">
      <c r="C187" s="4">
        <f>Pressure!AB187*1000000</f>
        <v>6060263.5860159928</v>
      </c>
      <c r="D187" s="78">
        <f>Pressure!I187</f>
        <v>1.3469012151470802E-4</v>
      </c>
      <c r="E187" s="40">
        <f>Pressure!H187</f>
        <v>134.69012151470801</v>
      </c>
      <c r="F187" s="10">
        <f t="shared" si="18"/>
        <v>4.5999999999999996</v>
      </c>
      <c r="G187" s="4">
        <f t="shared" si="17"/>
        <v>250564.81085475045</v>
      </c>
      <c r="H187" s="42">
        <f t="shared" si="19"/>
        <v>9.2868571990481659</v>
      </c>
      <c r="I187" s="10">
        <f t="shared" si="20"/>
        <v>1.2857921806132586</v>
      </c>
      <c r="J187" s="4">
        <f t="shared" si="21"/>
        <v>1049.5376893498665</v>
      </c>
      <c r="K187" s="4">
        <f t="shared" si="22"/>
        <v>235.94660522230711</v>
      </c>
      <c r="L187" s="42">
        <f>Pressure!Q187</f>
        <v>0.25899575821246273</v>
      </c>
      <c r="M187" s="10">
        <f t="shared" si="24"/>
        <v>1.4991473210512174</v>
      </c>
      <c r="N187" s="10">
        <f t="shared" si="23"/>
        <v>2.6101623315922193</v>
      </c>
    </row>
    <row r="188" spans="3:14">
      <c r="C188" s="4">
        <f>Pressure!AB188*1000000</f>
        <v>6063132.2896522544</v>
      </c>
      <c r="D188" s="78">
        <f>Pressure!I188</f>
        <v>1.3469012151470802E-4</v>
      </c>
      <c r="E188" s="40">
        <f>Pressure!H188</f>
        <v>134.69012151470801</v>
      </c>
      <c r="F188" s="10">
        <f t="shared" si="18"/>
        <v>4.5999999999999996</v>
      </c>
      <c r="G188" s="4">
        <f t="shared" si="17"/>
        <v>250683.41892745488</v>
      </c>
      <c r="H188" s="42">
        <f t="shared" si="19"/>
        <v>9.2903249039641338</v>
      </c>
      <c r="I188" s="10">
        <f t="shared" si="20"/>
        <v>1.2858284530165478</v>
      </c>
      <c r="J188" s="4">
        <f t="shared" si="21"/>
        <v>1050.0641231419556</v>
      </c>
      <c r="K188" s="4">
        <f t="shared" si="22"/>
        <v>236.0649528218056</v>
      </c>
      <c r="L188" s="42">
        <f>Pressure!Q188</f>
        <v>0.26042460760797681</v>
      </c>
      <c r="M188" s="10">
        <f t="shared" si="24"/>
        <v>1.5000073902995987</v>
      </c>
      <c r="N188" s="10">
        <f t="shared" si="23"/>
        <v>2.6101623315922193</v>
      </c>
    </row>
    <row r="189" spans="3:14">
      <c r="C189" s="4">
        <f>Pressure!AB189*1000000</f>
        <v>6065987.1047451701</v>
      </c>
      <c r="D189" s="78">
        <f>Pressure!I189</f>
        <v>1.3469012151470802E-4</v>
      </c>
      <c r="E189" s="40">
        <f>Pressure!H189</f>
        <v>134.69012151470801</v>
      </c>
      <c r="F189" s="10">
        <f t="shared" si="18"/>
        <v>4.5999999999999996</v>
      </c>
      <c r="G189" s="4">
        <f t="shared" si="17"/>
        <v>250801.45277097158</v>
      </c>
      <c r="H189" s="42">
        <f t="shared" si="19"/>
        <v>9.2937755368802097</v>
      </c>
      <c r="I189" s="10">
        <f t="shared" si="20"/>
        <v>1.2858645157517323</v>
      </c>
      <c r="J189" s="4">
        <f t="shared" si="21"/>
        <v>1050.5880082571973</v>
      </c>
      <c r="K189" s="4">
        <f t="shared" si="22"/>
        <v>236.18272745317148</v>
      </c>
      <c r="L189" s="42">
        <f>Pressure!Q189</f>
        <v>0.26185355715284075</v>
      </c>
      <c r="M189" s="10">
        <f t="shared" si="24"/>
        <v>1.5008629535401472</v>
      </c>
      <c r="N189" s="10">
        <f t="shared" si="23"/>
        <v>2.6101623315922193</v>
      </c>
    </row>
    <row r="190" spans="3:14">
      <c r="C190" s="4">
        <f>Pressure!AB190*1000000</f>
        <v>6068829.7001602324</v>
      </c>
      <c r="D190" s="78">
        <f>Pressure!I190</f>
        <v>1.3469012151470802E-4</v>
      </c>
      <c r="E190" s="40">
        <f>Pressure!H190</f>
        <v>134.69012151470801</v>
      </c>
      <c r="F190" s="10">
        <f t="shared" si="18"/>
        <v>4.5999999999999996</v>
      </c>
      <c r="G190" s="4">
        <f t="shared" si="17"/>
        <v>250918.98138542907</v>
      </c>
      <c r="H190" s="42">
        <f t="shared" si="19"/>
        <v>9.2972111190067235</v>
      </c>
      <c r="I190" s="10">
        <f t="shared" si="20"/>
        <v>1.2859003904141628</v>
      </c>
      <c r="J190" s="4">
        <f t="shared" si="21"/>
        <v>1051.1096509479273</v>
      </c>
      <c r="K190" s="4">
        <f t="shared" si="22"/>
        <v>236.29999796500323</v>
      </c>
      <c r="L190" s="42">
        <f>Pressure!Q190</f>
        <v>0.2632826063221253</v>
      </c>
      <c r="M190" s="10">
        <f t="shared" si="24"/>
        <v>1.5017146469871796</v>
      </c>
      <c r="N190" s="10">
        <f t="shared" si="23"/>
        <v>2.6101623315922193</v>
      </c>
    </row>
    <row r="191" spans="3:14">
      <c r="C191" s="4">
        <f>Pressure!AB191*1000000</f>
        <v>6071661.1945965355</v>
      </c>
      <c r="D191" s="78">
        <f>Pressure!I191</f>
        <v>1.3469012151470802E-4</v>
      </c>
      <c r="E191" s="40">
        <f>Pressure!H191</f>
        <v>134.69012151470801</v>
      </c>
      <c r="F191" s="10">
        <f t="shared" si="18"/>
        <v>4.5999999999999996</v>
      </c>
      <c r="G191" s="4">
        <f t="shared" si="17"/>
        <v>251036.0510240345</v>
      </c>
      <c r="H191" s="42">
        <f t="shared" si="19"/>
        <v>9.3006330060204601</v>
      </c>
      <c r="I191" s="10">
        <f t="shared" si="20"/>
        <v>1.2859360915832425</v>
      </c>
      <c r="J191" s="4">
        <f t="shared" si="21"/>
        <v>1051.6292565058318</v>
      </c>
      <c r="K191" s="4">
        <f t="shared" si="22"/>
        <v>236.41681050893212</v>
      </c>
      <c r="L191" s="42">
        <f>Pressure!Q191</f>
        <v>0.26471175464972246</v>
      </c>
      <c r="M191" s="10">
        <f t="shared" si="24"/>
        <v>1.5025628964805127</v>
      </c>
      <c r="N191" s="10">
        <f t="shared" si="23"/>
        <v>2.6101623315922193</v>
      </c>
    </row>
    <row r="192" spans="3:14">
      <c r="C192" s="4">
        <f>Pressure!AB192*1000000</f>
        <v>6074482.3392952513</v>
      </c>
      <c r="D192" s="78">
        <f>Pressure!I192</f>
        <v>1.3469012151470802E-4</v>
      </c>
      <c r="E192" s="40">
        <f>Pressure!H192</f>
        <v>134.69012151470801</v>
      </c>
      <c r="F192" s="10">
        <f t="shared" si="18"/>
        <v>4.5999999999999996</v>
      </c>
      <c r="G192" s="4">
        <f t="shared" si="17"/>
        <v>251152.69274725241</v>
      </c>
      <c r="H192" s="42">
        <f t="shared" si="19"/>
        <v>9.3040421091191323</v>
      </c>
      <c r="I192" s="10">
        <f t="shared" si="20"/>
        <v>1.2859716291562</v>
      </c>
      <c r="J192" s="4">
        <f t="shared" si="21"/>
        <v>1052.1469627906513</v>
      </c>
      <c r="K192" s="4">
        <f t="shared" si="22"/>
        <v>236.5331960772113</v>
      </c>
      <c r="L192" s="42">
        <f>Pressure!Q192</f>
        <v>0.26614100170906929</v>
      </c>
      <c r="M192" s="10">
        <f t="shared" si="24"/>
        <v>1.5034079874766424</v>
      </c>
      <c r="N192" s="10">
        <f t="shared" si="23"/>
        <v>2.6101623315922193</v>
      </c>
    </row>
    <row r="193" spans="3:14">
      <c r="C193" s="4">
        <f>Pressure!AB193*1000000</f>
        <v>6077293.6397104338</v>
      </c>
      <c r="D193" s="78">
        <f>Pressure!I193</f>
        <v>1.3469012151470802E-4</v>
      </c>
      <c r="E193" s="40">
        <f>Pressure!H193</f>
        <v>134.69012151470801</v>
      </c>
      <c r="F193" s="10">
        <f t="shared" si="18"/>
        <v>4.5999999999999996</v>
      </c>
      <c r="G193" s="4">
        <f t="shared" si="17"/>
        <v>251268.92745334859</v>
      </c>
      <c r="H193" s="42">
        <f t="shared" si="19"/>
        <v>9.3074390422154814</v>
      </c>
      <c r="I193" s="10">
        <f t="shared" si="20"/>
        <v>1.2860070099007204</v>
      </c>
      <c r="J193" s="4">
        <f t="shared" si="21"/>
        <v>1052.6628625579049</v>
      </c>
      <c r="K193" s="4">
        <f t="shared" si="22"/>
        <v>236.64917552221232</v>
      </c>
      <c r="L193" s="42">
        <f>Pressure!Q193</f>
        <v>0.26757034710027783</v>
      </c>
      <c r="M193" s="10">
        <f t="shared" si="24"/>
        <v>1.5042501116162013</v>
      </c>
      <c r="N193" s="10">
        <f t="shared" si="23"/>
        <v>2.6101623315922193</v>
      </c>
    </row>
    <row r="194" spans="3:14">
      <c r="C194" s="4">
        <f>Pressure!AB194*1000000</f>
        <v>6080095.436653235</v>
      </c>
      <c r="D194" s="78">
        <f>Pressure!I194</f>
        <v>1.3469012151470802E-4</v>
      </c>
      <c r="E194" s="40">
        <f>Pressure!H194</f>
        <v>134.69012151470801</v>
      </c>
      <c r="F194" s="10">
        <f t="shared" si="18"/>
        <v>4.5999999999999996</v>
      </c>
      <c r="G194" s="4">
        <f t="shared" si="17"/>
        <v>251384.76923334086</v>
      </c>
      <c r="H194" s="42">
        <f t="shared" si="19"/>
        <v>9.3108242200953164</v>
      </c>
      <c r="I194" s="10">
        <f t="shared" si="20"/>
        <v>1.2860422384894383</v>
      </c>
      <c r="J194" s="4">
        <f t="shared" si="21"/>
        <v>1053.1770183496076</v>
      </c>
      <c r="K194" s="4">
        <f t="shared" si="22"/>
        <v>236.76476290400782</v>
      </c>
      <c r="L194" s="42">
        <f>Pressure!Q194</f>
        <v>0.26899979044152911</v>
      </c>
      <c r="M194" s="10">
        <f t="shared" si="24"/>
        <v>1.5050893977523156</v>
      </c>
      <c r="N194" s="10">
        <f t="shared" si="23"/>
        <v>2.6101623315922193</v>
      </c>
    </row>
    <row r="195" spans="3:14">
      <c r="C195" s="4">
        <f>Pressure!AB195*1000000</f>
        <v>6082887.9604877997</v>
      </c>
      <c r="D195" s="78">
        <f>Pressure!I195</f>
        <v>1.3469012151470802E-4</v>
      </c>
      <c r="E195" s="40">
        <f>Pressure!H195</f>
        <v>134.69012151470801</v>
      </c>
      <c r="F195" s="10">
        <f t="shared" si="18"/>
        <v>4.5999999999999996</v>
      </c>
      <c r="G195" s="4">
        <f t="shared" si="17"/>
        <v>251500.22761175688</v>
      </c>
      <c r="H195" s="42">
        <f t="shared" si="19"/>
        <v>9.314197923971486</v>
      </c>
      <c r="I195" s="10">
        <f t="shared" si="20"/>
        <v>1.2860773181902279</v>
      </c>
      <c r="J195" s="4">
        <f t="shared" si="21"/>
        <v>1053.6894724397223</v>
      </c>
      <c r="K195" s="4">
        <f t="shared" si="22"/>
        <v>236.87996772620886</v>
      </c>
      <c r="L195" s="42">
        <f>Pressure!Q195</f>
        <v>0.27042933136331032</v>
      </c>
      <c r="M195" s="10">
        <f t="shared" si="24"/>
        <v>1.5059259326564649</v>
      </c>
      <c r="N195" s="10">
        <f t="shared" si="23"/>
        <v>2.6101623315922193</v>
      </c>
    </row>
    <row r="196" spans="3:14">
      <c r="C196" s="4">
        <f>Pressure!AB196*1000000</f>
        <v>6085671.3673801906</v>
      </c>
      <c r="D196" s="78">
        <f>Pressure!I196</f>
        <v>1.3469012151470802E-4</v>
      </c>
      <c r="E196" s="40">
        <f>Pressure!H196</f>
        <v>134.69012151470801</v>
      </c>
      <c r="F196" s="10">
        <f t="shared" si="18"/>
        <v>4.5999999999999996</v>
      </c>
      <c r="G196" s="4">
        <f t="shared" si="17"/>
        <v>251615.30904536534</v>
      </c>
      <c r="H196" s="42">
        <f t="shared" si="19"/>
        <v>9.3175603453261502</v>
      </c>
      <c r="I196" s="10">
        <f t="shared" si="20"/>
        <v>1.286112251327473</v>
      </c>
      <c r="J196" s="4">
        <f t="shared" si="21"/>
        <v>1054.2002534861738</v>
      </c>
      <c r="K196" s="4">
        <f t="shared" si="22"/>
        <v>236.99479643140458</v>
      </c>
      <c r="L196" s="42">
        <f>Pressure!Q196</f>
        <v>0.27185896950454952</v>
      </c>
      <c r="M196" s="10">
        <f t="shared" si="24"/>
        <v>1.5067597748549502</v>
      </c>
      <c r="N196" s="10">
        <f t="shared" si="23"/>
        <v>2.6101623315922193</v>
      </c>
    </row>
    <row r="197" spans="3:14">
      <c r="C197" s="4">
        <f>Pressure!AB197*1000000</f>
        <v>6088445.7635772321</v>
      </c>
      <c r="D197" s="78">
        <f>Pressure!I197</f>
        <v>1.3469012151470802E-4</v>
      </c>
      <c r="E197" s="40">
        <f>Pressure!H197</f>
        <v>134.69012151470801</v>
      </c>
      <c r="F197" s="10">
        <f t="shared" si="18"/>
        <v>4.5999999999999996</v>
      </c>
      <c r="G197" s="4">
        <f t="shared" si="17"/>
        <v>251730.01792699748</v>
      </c>
      <c r="H197" s="42">
        <f t="shared" si="19"/>
        <v>9.3209116152730882</v>
      </c>
      <c r="I197" s="10">
        <f t="shared" si="20"/>
        <v>1.2861470395907384</v>
      </c>
      <c r="J197" s="4">
        <f t="shared" si="21"/>
        <v>1054.709380986242</v>
      </c>
      <c r="K197" s="4">
        <f t="shared" si="22"/>
        <v>237.1092534027791</v>
      </c>
      <c r="L197" s="42">
        <f>Pressure!Q197</f>
        <v>0.27328870451001969</v>
      </c>
      <c r="M197" s="10">
        <f t="shared" si="24"/>
        <v>1.507590963889254</v>
      </c>
      <c r="N197" s="10">
        <f t="shared" si="23"/>
        <v>2.6101623315922193</v>
      </c>
    </row>
    <row r="198" spans="3:14">
      <c r="C198" s="4">
        <f>Pressure!AB198*1000000</f>
        <v>6091211.2216937756</v>
      </c>
      <c r="D198" s="78">
        <f>Pressure!I198</f>
        <v>1.3469012151470802E-4</v>
      </c>
      <c r="E198" s="40">
        <f>Pressure!H198</f>
        <v>134.69012151470801</v>
      </c>
      <c r="F198" s="10">
        <f t="shared" si="18"/>
        <v>4.5999999999999996</v>
      </c>
      <c r="G198" s="4">
        <f t="shared" si="17"/>
        <v>251844.35725895283</v>
      </c>
      <c r="H198" s="42">
        <f t="shared" si="19"/>
        <v>9.3242518242536612</v>
      </c>
      <c r="I198" s="10">
        <f t="shared" si="20"/>
        <v>1.2861816842416494</v>
      </c>
      <c r="J198" s="4">
        <f t="shared" si="21"/>
        <v>1055.2168682654274</v>
      </c>
      <c r="K198" s="4">
        <f t="shared" si="22"/>
        <v>237.2233416360387</v>
      </c>
      <c r="L198" s="42">
        <f>Pressure!Q198</f>
        <v>0.27471853602859192</v>
      </c>
      <c r="M198" s="10">
        <f t="shared" si="24"/>
        <v>1.508419526521465</v>
      </c>
      <c r="N198" s="10">
        <f t="shared" si="23"/>
        <v>2.6101623315922193</v>
      </c>
    </row>
    <row r="199" spans="3:14">
      <c r="C199" s="4">
        <f>Pressure!AB199*1000000</f>
        <v>6093967.7916515823</v>
      </c>
      <c r="D199" s="78">
        <f>Pressure!I199</f>
        <v>1.3469012151470802E-4</v>
      </c>
      <c r="E199" s="40">
        <f>Pressure!H199</f>
        <v>134.69012151470801</v>
      </c>
      <c r="F199" s="10">
        <f t="shared" si="18"/>
        <v>4.5999999999999996</v>
      </c>
      <c r="G199" s="4">
        <f t="shared" si="17"/>
        <v>251958.32910527309</v>
      </c>
      <c r="H199" s="42">
        <f t="shared" si="19"/>
        <v>9.3275810352639699</v>
      </c>
      <c r="I199" s="10">
        <f t="shared" si="20"/>
        <v>1.2862161862527137</v>
      </c>
      <c r="J199" s="4">
        <f t="shared" si="21"/>
        <v>1055.7227244848375</v>
      </c>
      <c r="K199" s="4">
        <f t="shared" si="22"/>
        <v>237.33706319069231</v>
      </c>
      <c r="L199" s="42">
        <f>Pressure!Q199</f>
        <v>0.2761484637120587</v>
      </c>
      <c r="M199" s="10">
        <f t="shared" si="24"/>
        <v>1.5092454808998477</v>
      </c>
      <c r="N199" s="10">
        <f t="shared" si="23"/>
        <v>2.6101623315922193</v>
      </c>
    </row>
    <row r="200" spans="3:14">
      <c r="C200" s="4">
        <f>Pressure!AB200*1000000</f>
        <v>6096715.5080407429</v>
      </c>
      <c r="D200" s="78">
        <f>Pressure!I200</f>
        <v>1.3469012151470802E-4</v>
      </c>
      <c r="E200" s="40">
        <f>Pressure!H200</f>
        <v>134.69012151470801</v>
      </c>
      <c r="F200" s="10">
        <f t="shared" si="18"/>
        <v>4.5999999999999996</v>
      </c>
      <c r="G200" s="4">
        <f t="shared" si="17"/>
        <v>252071.93489610389</v>
      </c>
      <c r="H200" s="42">
        <f t="shared" si="19"/>
        <v>9.3308992927554755</v>
      </c>
      <c r="I200" s="10">
        <f t="shared" si="20"/>
        <v>1.2862505464006619</v>
      </c>
      <c r="J200" s="4">
        <f t="shared" si="21"/>
        <v>1056.2269559920753</v>
      </c>
      <c r="K200" s="4">
        <f t="shared" si="22"/>
        <v>237.45041949374473</v>
      </c>
      <c r="L200" s="42">
        <f>Pressure!Q200</f>
        <v>0.27757848721433953</v>
      </c>
      <c r="M200" s="10">
        <f t="shared" si="24"/>
        <v>1.510068839358238</v>
      </c>
      <c r="N200" s="10">
        <f t="shared" si="23"/>
        <v>2.6101623315922193</v>
      </c>
    </row>
    <row r="201" spans="3:14">
      <c r="C201" s="4">
        <f>Pressure!AB201*1000000</f>
        <v>6099454.3950745696</v>
      </c>
      <c r="D201" s="78">
        <f>Pressure!I201</f>
        <v>1.3469012151470802E-4</v>
      </c>
      <c r="E201" s="40">
        <f>Pressure!H201</f>
        <v>134.69012151470801</v>
      </c>
      <c r="F201" s="10">
        <f t="shared" si="18"/>
        <v>4.5999999999999996</v>
      </c>
      <c r="G201" s="4">
        <f t="shared" si="17"/>
        <v>252185.17563255748</v>
      </c>
      <c r="H201" s="42">
        <f t="shared" si="19"/>
        <v>9.3342066286255285</v>
      </c>
      <c r="I201" s="10">
        <f t="shared" si="20"/>
        <v>1.2862847653292202</v>
      </c>
      <c r="J201" s="4">
        <f t="shared" si="21"/>
        <v>1056.7295672305095</v>
      </c>
      <c r="K201" s="4">
        <f t="shared" si="22"/>
        <v>237.56341154410987</v>
      </c>
      <c r="L201" s="42">
        <f>Pressure!Q201</f>
        <v>0.27900860619094375</v>
      </c>
      <c r="M201" s="10">
        <f t="shared" si="24"/>
        <v>1.5108896103001492</v>
      </c>
      <c r="N201" s="10">
        <f t="shared" si="23"/>
        <v>2.6101623315922193</v>
      </c>
    </row>
    <row r="202" spans="3:14">
      <c r="C202" s="4">
        <f>Pressure!AB202*1000000</f>
        <v>6102184.4699353203</v>
      </c>
      <c r="D202" s="78">
        <f>Pressure!I202</f>
        <v>1.3469012151470802E-4</v>
      </c>
      <c r="E202" s="40">
        <f>Pressure!H202</f>
        <v>134.69012151470801</v>
      </c>
      <c r="F202" s="10">
        <f t="shared" si="18"/>
        <v>4.5999999999999996</v>
      </c>
      <c r="G202" s="4">
        <f t="shared" si="17"/>
        <v>252298.05202504341</v>
      </c>
      <c r="H202" s="42">
        <f t="shared" si="19"/>
        <v>9.337503066262002</v>
      </c>
      <c r="I202" s="10">
        <f t="shared" si="20"/>
        <v>1.2863188435914594</v>
      </c>
      <c r="J202" s="4">
        <f t="shared" si="21"/>
        <v>1057.2305613532433</v>
      </c>
      <c r="K202" s="4">
        <f t="shared" si="22"/>
        <v>237.67604005063694</v>
      </c>
      <c r="L202" s="42">
        <f>Pressure!Q202</f>
        <v>0.28043882029860651</v>
      </c>
      <c r="M202" s="10">
        <f t="shared" si="24"/>
        <v>1.5117077994685248</v>
      </c>
      <c r="N202" s="10">
        <f t="shared" si="23"/>
        <v>2.6101623315922193</v>
      </c>
    </row>
    <row r="203" spans="3:14">
      <c r="C203" s="4">
        <f>Pressure!AB203*1000000</f>
        <v>6104905.7450312702</v>
      </c>
      <c r="D203" s="78">
        <f>Pressure!I203</f>
        <v>1.3469012151470802E-4</v>
      </c>
      <c r="E203" s="40">
        <f>Pressure!H203</f>
        <v>134.69012151470801</v>
      </c>
      <c r="F203" s="10">
        <f t="shared" si="18"/>
        <v>4.5999999999999996</v>
      </c>
      <c r="G203" s="4">
        <f t="shared" si="17"/>
        <v>252410.56458658839</v>
      </c>
      <c r="H203" s="42">
        <f t="shared" si="19"/>
        <v>9.3407886232716866</v>
      </c>
      <c r="I203" s="10">
        <f t="shared" si="20"/>
        <v>1.2863527816783462</v>
      </c>
      <c r="J203" s="4">
        <f t="shared" si="21"/>
        <v>1057.7299406373108</v>
      </c>
      <c r="K203" s="4">
        <f t="shared" si="22"/>
        <v>237.78830552522612</v>
      </c>
      <c r="L203" s="42">
        <f>Pressure!Q203</f>
        <v>0.28186912919504176</v>
      </c>
      <c r="M203" s="10">
        <f t="shared" si="24"/>
        <v>1.5125234108031265</v>
      </c>
      <c r="N203" s="10">
        <f t="shared" si="23"/>
        <v>2.6101623315922193</v>
      </c>
    </row>
    <row r="204" spans="3:14">
      <c r="C204" s="4">
        <f>Pressure!AB204*1000000</f>
        <v>6107618.2295270907</v>
      </c>
      <c r="D204" s="78">
        <f>Pressure!I204</f>
        <v>1.3469012151470802E-4</v>
      </c>
      <c r="E204" s="40">
        <f>Pressure!H204</f>
        <v>134.69012151470801</v>
      </c>
      <c r="F204" s="10">
        <f t="shared" si="18"/>
        <v>4.5999999999999996</v>
      </c>
      <c r="G204" s="4">
        <f t="shared" si="17"/>
        <v>252522.71369611062</v>
      </c>
      <c r="H204" s="42">
        <f t="shared" si="19"/>
        <v>9.3440633133301443</v>
      </c>
      <c r="I204" s="10">
        <f t="shared" si="20"/>
        <v>1.286386580038084</v>
      </c>
      <c r="J204" s="4">
        <f t="shared" si="21"/>
        <v>1058.2277067645148</v>
      </c>
      <c r="K204" s="4">
        <f t="shared" si="22"/>
        <v>237.90020834596348</v>
      </c>
      <c r="L204" s="42">
        <f>Pressure!Q204</f>
        <v>0.28329953253877388</v>
      </c>
      <c r="M204" s="10">
        <f t="shared" si="24"/>
        <v>1.513336447019564</v>
      </c>
      <c r="N204" s="10">
        <f t="shared" si="23"/>
        <v>2.6101623315922193</v>
      </c>
    </row>
    <row r="205" spans="3:14">
      <c r="C205" s="4">
        <f>Pressure!AB205*1000000</f>
        <v>6110321.9303758629</v>
      </c>
      <c r="D205" s="78">
        <f>Pressure!I205</f>
        <v>1.3469012151470802E-4</v>
      </c>
      <c r="E205" s="40">
        <f>Pressure!H205</f>
        <v>134.69012151470801</v>
      </c>
      <c r="F205" s="10">
        <f t="shared" si="18"/>
        <v>4.5999999999999996</v>
      </c>
      <c r="G205" s="4">
        <f t="shared" si="17"/>
        <v>252634.49964108894</v>
      </c>
      <c r="H205" s="42">
        <f t="shared" si="19"/>
        <v>9.3473271474290147</v>
      </c>
      <c r="I205" s="10">
        <f t="shared" si="20"/>
        <v>1.2864202390891495</v>
      </c>
      <c r="J205" s="4">
        <f t="shared" si="21"/>
        <v>1058.7238610108102</v>
      </c>
      <c r="K205" s="4">
        <f t="shared" si="22"/>
        <v>238.01174879969656</v>
      </c>
      <c r="L205" s="42">
        <f>Pressure!Q205</f>
        <v>0.2847300299890228</v>
      </c>
      <c r="M205" s="10">
        <f t="shared" si="24"/>
        <v>1.5141469100015328</v>
      </c>
      <c r="N205" s="10">
        <f t="shared" si="23"/>
        <v>2.6101623315922193</v>
      </c>
    </row>
    <row r="206" spans="3:14">
      <c r="C206" s="4">
        <f>Pressure!AB206*1000000</f>
        <v>6113016.8530230913</v>
      </c>
      <c r="D206" s="78">
        <f>Pressure!I206</f>
        <v>1.3469012151470802E-4</v>
      </c>
      <c r="E206" s="40">
        <f>Pressure!H206</f>
        <v>134.69012151470801</v>
      </c>
      <c r="F206" s="10">
        <f t="shared" si="18"/>
        <v>4.5999999999999996</v>
      </c>
      <c r="G206" s="4">
        <f t="shared" si="17"/>
        <v>252745.9226466706</v>
      </c>
      <c r="H206" s="42">
        <f t="shared" si="19"/>
        <v>9.3505801347268918</v>
      </c>
      <c r="I206" s="10">
        <f t="shared" si="20"/>
        <v>1.2864537592291794</v>
      </c>
      <c r="J206" s="4">
        <f t="shared" si="21"/>
        <v>1059.2184043754974</v>
      </c>
      <c r="K206" s="4">
        <f t="shared" si="22"/>
        <v>238.12292711107804</v>
      </c>
      <c r="L206" s="42">
        <f>Pressure!Q206</f>
        <v>0.28616062120562502</v>
      </c>
      <c r="M206" s="10">
        <f t="shared" si="24"/>
        <v>1.5149548010661269</v>
      </c>
      <c r="N206" s="10">
        <f t="shared" si="23"/>
        <v>2.6101623315922193</v>
      </c>
    </row>
    <row r="207" spans="3:14">
      <c r="C207" s="4">
        <f>Pressure!AB207*1000000</f>
        <v>6115703.0018839017</v>
      </c>
      <c r="D207" s="78">
        <f>Pressure!I207</f>
        <v>1.3469012151470802E-4</v>
      </c>
      <c r="E207" s="40">
        <f>Pressure!H207</f>
        <v>134.69012151470801</v>
      </c>
      <c r="F207" s="10">
        <f t="shared" si="18"/>
        <v>4.5999999999999996</v>
      </c>
      <c r="G207" s="4">
        <f t="shared" si="17"/>
        <v>252856.98289540131</v>
      </c>
      <c r="H207" s="42">
        <f t="shared" si="19"/>
        <v>9.3538222831260196</v>
      </c>
      <c r="I207" s="10">
        <f t="shared" si="20"/>
        <v>1.2864871408409937</v>
      </c>
      <c r="J207" s="4">
        <f t="shared" si="21"/>
        <v>1059.7113376687932</v>
      </c>
      <c r="K207" s="4">
        <f t="shared" si="22"/>
        <v>238.23374346225287</v>
      </c>
      <c r="L207" s="42">
        <f>Pressure!Q207</f>
        <v>0.28759130584897941</v>
      </c>
      <c r="M207" s="10">
        <f t="shared" si="24"/>
        <v>1.5157601211448177</v>
      </c>
      <c r="N207" s="10">
        <f t="shared" si="23"/>
        <v>2.6101623315922193</v>
      </c>
    </row>
    <row r="208" spans="3:14">
      <c r="C208" s="4">
        <f>Pressure!AB208*1000000</f>
        <v>6118380.3806647034</v>
      </c>
      <c r="D208" s="78">
        <f>Pressure!I208</f>
        <v>1.3469012151470802E-4</v>
      </c>
      <c r="E208" s="40">
        <f>Pressure!H208</f>
        <v>134.69012151470801</v>
      </c>
      <c r="F208" s="10">
        <f t="shared" si="18"/>
        <v>4.5999999999999996</v>
      </c>
      <c r="G208" s="4">
        <f t="shared" si="17"/>
        <v>252967.68054052457</v>
      </c>
      <c r="H208" s="42">
        <f t="shared" si="19"/>
        <v>9.3570535996609916</v>
      </c>
      <c r="I208" s="10">
        <f t="shared" si="20"/>
        <v>1.2865203842966551</v>
      </c>
      <c r="J208" s="4">
        <f t="shared" si="21"/>
        <v>1060.2026615708587</v>
      </c>
      <c r="K208" s="4">
        <f t="shared" si="22"/>
        <v>238.34419800612804</v>
      </c>
      <c r="L208" s="42">
        <f>Pressure!Q208</f>
        <v>0.2890220835800093</v>
      </c>
      <c r="M208" s="10">
        <f t="shared" si="24"/>
        <v>1.5165628709053127</v>
      </c>
      <c r="N208" s="10">
        <f t="shared" si="23"/>
        <v>2.6101623315922193</v>
      </c>
    </row>
    <row r="209" spans="3:14">
      <c r="C209" s="4">
        <f>Pressure!AB209*1000000</f>
        <v>6121048.9925864954</v>
      </c>
      <c r="D209" s="78">
        <f>Pressure!I209</f>
        <v>1.3469012151470802E-4</v>
      </c>
      <c r="E209" s="40">
        <f>Pressure!H209</f>
        <v>134.69012151470801</v>
      </c>
      <c r="F209" s="10">
        <f t="shared" si="18"/>
        <v>4.5999999999999996</v>
      </c>
      <c r="G209" s="4">
        <f t="shared" si="17"/>
        <v>253078.01571521422</v>
      </c>
      <c r="H209" s="42">
        <f t="shared" si="19"/>
        <v>9.360274090768602</v>
      </c>
      <c r="I209" s="10">
        <f t="shared" si="20"/>
        <v>1.2865534899602857</v>
      </c>
      <c r="J209" s="4">
        <f t="shared" si="21"/>
        <v>1060.6923766727762</v>
      </c>
      <c r="K209" s="4">
        <f t="shared" si="22"/>
        <v>238.45429087558477</v>
      </c>
      <c r="L209" s="42">
        <f>Pressure!Q209</f>
        <v>0.29045295406013627</v>
      </c>
      <c r="M209" s="10">
        <f t="shared" si="24"/>
        <v>1.5173630508352858</v>
      </c>
      <c r="N209" s="10">
        <f t="shared" si="23"/>
        <v>2.6101623315922193</v>
      </c>
    </row>
    <row r="210" spans="3:14">
      <c r="C210" s="4">
        <f>Pressure!AB210*1000000</f>
        <v>6123708.8405347681</v>
      </c>
      <c r="D210" s="78">
        <f>Pressure!I210</f>
        <v>1.3469012151470802E-4</v>
      </c>
      <c r="E210" s="40">
        <f>Pressure!H210</f>
        <v>134.69012151470801</v>
      </c>
      <c r="F210" s="10">
        <f t="shared" si="18"/>
        <v>4.5999999999999996</v>
      </c>
      <c r="G210" s="4">
        <f t="shared" si="17"/>
        <v>253187.98853877245</v>
      </c>
      <c r="H210" s="42">
        <f t="shared" si="19"/>
        <v>9.3634837624689986</v>
      </c>
      <c r="I210" s="10">
        <f t="shared" si="20"/>
        <v>1.2865864581899626</v>
      </c>
      <c r="J210" s="4">
        <f t="shared" si="21"/>
        <v>1061.1804835040605</v>
      </c>
      <c r="K210" s="4">
        <f t="shared" si="22"/>
        <v>238.56402218966335</v>
      </c>
      <c r="L210" s="42">
        <f>Pressure!Q210</f>
        <v>0.29188391695126115</v>
      </c>
      <c r="M210" s="10">
        <f t="shared" si="24"/>
        <v>1.5181606612990282</v>
      </c>
      <c r="N210" s="10">
        <f t="shared" si="23"/>
        <v>2.6101623315922193</v>
      </c>
    </row>
    <row r="211" spans="3:14">
      <c r="C211" s="4">
        <f>Pressure!AB211*1000000</f>
        <v>6126359.9271608992</v>
      </c>
      <c r="D211" s="78">
        <f>Pressure!I211</f>
        <v>1.3469012151470802E-4</v>
      </c>
      <c r="E211" s="40">
        <f>Pressure!H211</f>
        <v>134.69012151470801</v>
      </c>
      <c r="F211" s="10">
        <f t="shared" si="18"/>
        <v>4.5999999999999996</v>
      </c>
      <c r="G211" s="4">
        <f t="shared" si="17"/>
        <v>253297.59912082189</v>
      </c>
      <c r="H211" s="42">
        <f t="shared" si="19"/>
        <v>9.366682620488195</v>
      </c>
      <c r="I211" s="10">
        <f t="shared" si="20"/>
        <v>1.2866192893389998</v>
      </c>
      <c r="J211" s="4">
        <f t="shared" si="21"/>
        <v>1061.6669825512643</v>
      </c>
      <c r="K211" s="4">
        <f t="shared" si="22"/>
        <v>238.67339205774567</v>
      </c>
      <c r="L211" s="42">
        <f>Pressure!Q211</f>
        <v>0.29331497191575073</v>
      </c>
      <c r="M211" s="10">
        <f t="shared" si="24"/>
        <v>1.5189557025763056</v>
      </c>
      <c r="N211" s="10">
        <f t="shared" si="23"/>
        <v>2.6101623315922193</v>
      </c>
    </row>
    <row r="212" spans="3:14">
      <c r="C212" s="4">
        <f>Pressure!AB212*1000000</f>
        <v>6129002.2549555283</v>
      </c>
      <c r="D212" s="78">
        <f>Pressure!I212</f>
        <v>1.3469012151470802E-4</v>
      </c>
      <c r="E212" s="40">
        <f>Pressure!H212</f>
        <v>134.69012151470801</v>
      </c>
      <c r="F212" s="10">
        <f t="shared" si="18"/>
        <v>4.5999999999999996</v>
      </c>
      <c r="G212" s="4">
        <f t="shared" si="17"/>
        <v>253406.84756433929</v>
      </c>
      <c r="H212" s="42">
        <f t="shared" si="19"/>
        <v>9.3698706703467636</v>
      </c>
      <c r="I212" s="10">
        <f t="shared" si="20"/>
        <v>1.2866519837568784</v>
      </c>
      <c r="J212" s="4">
        <f t="shared" si="21"/>
        <v>1062.1518742714429</v>
      </c>
      <c r="K212" s="4">
        <f t="shared" si="22"/>
        <v>238.78240058258237</v>
      </c>
      <c r="L212" s="42">
        <f>Pressure!Q212</f>
        <v>0.29474611861642791</v>
      </c>
      <c r="M212" s="10">
        <f t="shared" si="24"/>
        <v>1.5197481748888957</v>
      </c>
      <c r="N212" s="10">
        <f t="shared" si="23"/>
        <v>2.6101623315922193</v>
      </c>
    </row>
    <row r="213" spans="3:14">
      <c r="C213" s="4">
        <f>Pressure!AB213*1000000</f>
        <v>6131635.8262932142</v>
      </c>
      <c r="D213" s="78">
        <f>Pressure!I213</f>
        <v>1.3469012151470802E-4</v>
      </c>
      <c r="E213" s="40">
        <f>Pressure!H213</f>
        <v>134.69012151470801</v>
      </c>
      <c r="F213" s="10">
        <f t="shared" si="18"/>
        <v>4.5999999999999996</v>
      </c>
      <c r="G213" s="4">
        <f t="shared" si="17"/>
        <v>253515.73396750208</v>
      </c>
      <c r="H213" s="42">
        <f t="shared" si="19"/>
        <v>9.3730479174137731</v>
      </c>
      <c r="I213" s="10">
        <f t="shared" si="20"/>
        <v>1.2866845417898161</v>
      </c>
      <c r="J213" s="4">
        <f t="shared" si="21"/>
        <v>1062.6351591003497</v>
      </c>
      <c r="K213" s="4">
        <f t="shared" si="22"/>
        <v>238.8910478621352</v>
      </c>
      <c r="L213" s="42">
        <f>Pressure!Q213</f>
        <v>0.29617735671656403</v>
      </c>
      <c r="M213" s="10">
        <f t="shared" si="24"/>
        <v>1.5205380784184568</v>
      </c>
      <c r="N213" s="10">
        <f t="shared" si="23"/>
        <v>2.6101623315922193</v>
      </c>
    </row>
    <row r="214" spans="3:14">
      <c r="C214" s="4">
        <f>Pressure!AB214*1000000</f>
        <v>6134260.6434675436</v>
      </c>
      <c r="D214" s="78">
        <f>Pressure!I214</f>
        <v>1.3469012151470802E-4</v>
      </c>
      <c r="E214" s="40">
        <f>Pressure!H214</f>
        <v>134.69012151470801</v>
      </c>
      <c r="F214" s="10">
        <f t="shared" si="18"/>
        <v>4.5999999999999996</v>
      </c>
      <c r="G214" s="4">
        <f t="shared" si="17"/>
        <v>253624.25842513982</v>
      </c>
      <c r="H214" s="42">
        <f t="shared" si="19"/>
        <v>9.3762143669492684</v>
      </c>
      <c r="I214" s="10">
        <f t="shared" si="20"/>
        <v>1.2867169637812172</v>
      </c>
      <c r="J214" s="4">
        <f t="shared" si="21"/>
        <v>1063.1168374588797</v>
      </c>
      <c r="K214" s="4">
        <f t="shared" si="22"/>
        <v>238.99933399102551</v>
      </c>
      <c r="L214" s="42">
        <f>Pressure!Q214</f>
        <v>0.29760868587987332</v>
      </c>
      <c r="M214" s="10">
        <f t="shared" si="24"/>
        <v>1.521325413319089</v>
      </c>
      <c r="N214" s="10">
        <f t="shared" si="23"/>
        <v>2.6101623315922193</v>
      </c>
    </row>
    <row r="215" spans="3:14">
      <c r="C215" s="4">
        <f>Pressure!AB215*1000000</f>
        <v>6136876.7087137541</v>
      </c>
      <c r="D215" s="78">
        <f>Pressure!I215</f>
        <v>1.3469012151470802E-4</v>
      </c>
      <c r="E215" s="40">
        <f>Pressure!H215</f>
        <v>134.69012151470801</v>
      </c>
      <c r="F215" s="10">
        <f t="shared" si="18"/>
        <v>4.5999999999999996</v>
      </c>
      <c r="G215" s="4">
        <f t="shared" si="17"/>
        <v>253732.42102966961</v>
      </c>
      <c r="H215" s="42">
        <f t="shared" si="19"/>
        <v>9.3793700241316014</v>
      </c>
      <c r="I215" s="10">
        <f t="shared" si="20"/>
        <v>1.2867492500719648</v>
      </c>
      <c r="J215" s="4">
        <f t="shared" si="21"/>
        <v>1063.5969097572192</v>
      </c>
      <c r="K215" s="4">
        <f t="shared" si="22"/>
        <v>239.1072590614674</v>
      </c>
      <c r="L215" s="42">
        <f>Pressure!Q215</f>
        <v>0.29904010577050816</v>
      </c>
      <c r="M215" s="10">
        <f t="shared" si="24"/>
        <v>1.5221101797258321</v>
      </c>
      <c r="N215" s="10">
        <f t="shared" si="23"/>
        <v>2.6101623315922193</v>
      </c>
    </row>
    <row r="216" spans="3:14">
      <c r="C216" s="4">
        <f>Pressure!AB216*1000000</f>
        <v>6139484.0242232513</v>
      </c>
      <c r="D216" s="78">
        <f>Pressure!I216</f>
        <v>1.3469012151470802E-4</v>
      </c>
      <c r="E216" s="40">
        <f>Pressure!H216</f>
        <v>134.69012151470801</v>
      </c>
      <c r="F216" s="10">
        <f t="shared" si="18"/>
        <v>4.5999999999999996</v>
      </c>
      <c r="G216" s="4">
        <f t="shared" si="17"/>
        <v>253840.22187169624</v>
      </c>
      <c r="H216" s="42">
        <f t="shared" si="19"/>
        <v>9.3825148940750296</v>
      </c>
      <c r="I216" s="10">
        <f t="shared" si="20"/>
        <v>1.2867814010006116</v>
      </c>
      <c r="J216" s="4">
        <f t="shared" si="21"/>
        <v>1064.0753763975119</v>
      </c>
      <c r="K216" s="4">
        <f t="shared" si="22"/>
        <v>239.21482316386673</v>
      </c>
      <c r="L216" s="42">
        <f>Pressure!Q216</f>
        <v>0.30047161605305539</v>
      </c>
      <c r="M216" s="10">
        <f t="shared" si="24"/>
        <v>1.5228923777606378</v>
      </c>
      <c r="N216" s="10">
        <f t="shared" si="23"/>
        <v>2.6101623315922193</v>
      </c>
    </row>
    <row r="217" spans="3:14">
      <c r="C217" s="4">
        <f>Pressure!AB217*1000000</f>
        <v>6142082.5921552172</v>
      </c>
      <c r="D217" s="78">
        <f>Pressure!I217</f>
        <v>1.3469012151470802E-4</v>
      </c>
      <c r="E217" s="40">
        <f>Pressure!H217</f>
        <v>134.69012151470801</v>
      </c>
      <c r="F217" s="10">
        <f t="shared" si="18"/>
        <v>4.5999999999999996</v>
      </c>
      <c r="G217" s="4">
        <f t="shared" si="17"/>
        <v>253947.66104049224</v>
      </c>
      <c r="H217" s="42">
        <f t="shared" si="19"/>
        <v>9.3856489818437261</v>
      </c>
      <c r="I217" s="10">
        <f t="shared" si="20"/>
        <v>1.2868134169035346</v>
      </c>
      <c r="J217" s="4">
        <f t="shared" si="21"/>
        <v>1064.5522377759876</v>
      </c>
      <c r="K217" s="4">
        <f t="shared" si="22"/>
        <v>239.32202638729993</v>
      </c>
      <c r="L217" s="42">
        <f>Pressure!Q217</f>
        <v>0.30190321639253304</v>
      </c>
      <c r="M217" s="10">
        <f t="shared" si="24"/>
        <v>1.5236720075361365</v>
      </c>
      <c r="N217" s="10">
        <f t="shared" si="23"/>
        <v>2.6101623315922193</v>
      </c>
    </row>
    <row r="218" spans="3:14">
      <c r="C218" s="4">
        <f>Pressure!AB218*1000000</f>
        <v>6144672.4146433156</v>
      </c>
      <c r="D218" s="78">
        <f>Pressure!I218</f>
        <v>1.3469012151470802E-4</v>
      </c>
      <c r="E218" s="40">
        <f>Pressure!H218</f>
        <v>134.69012151470801</v>
      </c>
      <c r="F218" s="10">
        <f t="shared" si="18"/>
        <v>4.5999999999999996</v>
      </c>
      <c r="G218" s="4">
        <f t="shared" si="17"/>
        <v>254054.73862427508</v>
      </c>
      <c r="H218" s="42">
        <f t="shared" si="19"/>
        <v>9.3887722924599561</v>
      </c>
      <c r="I218" s="10">
        <f t="shared" si="20"/>
        <v>1.2868452981150287</v>
      </c>
      <c r="J218" s="4">
        <f t="shared" si="21"/>
        <v>1065.0274942841934</v>
      </c>
      <c r="K218" s="4">
        <f t="shared" si="22"/>
        <v>239.42886881979078</v>
      </c>
      <c r="L218" s="42">
        <f>Pressure!Q218</f>
        <v>0.30333490645438721</v>
      </c>
      <c r="M218" s="10">
        <f t="shared" si="24"/>
        <v>1.5244490691583177</v>
      </c>
      <c r="N218" s="10">
        <f t="shared" si="23"/>
        <v>2.6101623315922193</v>
      </c>
    </row>
    <row r="219" spans="3:14">
      <c r="C219" s="4">
        <f>Pressure!AB219*1000000</f>
        <v>6147253.4938017596</v>
      </c>
      <c r="D219" s="78">
        <f>Pressure!I219</f>
        <v>1.3469012151470802E-4</v>
      </c>
      <c r="E219" s="40">
        <f>Pressure!H219</f>
        <v>134.69012151470801</v>
      </c>
      <c r="F219" s="10">
        <f t="shared" si="18"/>
        <v>4.5999999999999996</v>
      </c>
      <c r="G219" s="4">
        <f t="shared" si="17"/>
        <v>254161.45471045803</v>
      </c>
      <c r="H219" s="42">
        <f t="shared" si="19"/>
        <v>9.3918848309113923</v>
      </c>
      <c r="I219" s="10">
        <f t="shared" si="20"/>
        <v>1.2868770449673916</v>
      </c>
      <c r="J219" s="4">
        <f t="shared" si="21"/>
        <v>1065.5011463101077</v>
      </c>
      <c r="K219" s="4">
        <f t="shared" si="22"/>
        <v>239.5353505485607</v>
      </c>
      <c r="L219" s="42">
        <f>Pressure!Q219</f>
        <v>0.3047666859044898</v>
      </c>
      <c r="M219" s="10">
        <f t="shared" si="24"/>
        <v>1.5252235627289616</v>
      </c>
      <c r="N219" s="10">
        <f t="shared" si="23"/>
        <v>2.6101623315922193</v>
      </c>
    </row>
    <row r="220" spans="3:14">
      <c r="C220" s="4">
        <f>Pressure!AB220*1000000</f>
        <v>6149825.8317278419</v>
      </c>
      <c r="D220" s="78">
        <f>Pressure!I220</f>
        <v>1.3469012151470802E-4</v>
      </c>
      <c r="E220" s="40">
        <f>Pressure!H220</f>
        <v>134.69012151470801</v>
      </c>
      <c r="F220" s="10">
        <f t="shared" si="18"/>
        <v>4.5999999999999996</v>
      </c>
      <c r="G220" s="4">
        <f t="shared" ref="G220:G283" si="25">IF(C220/(1+(k-1)/2*N220^2)^(k/(k-1))&lt;patm*1000000,patm*1000000,C220/(1+(k-1)/2*N220^2)^(k/(k-1)))</f>
        <v>254267.80938575475</v>
      </c>
      <c r="H220" s="42">
        <f t="shared" si="19"/>
        <v>9.3949866021542405</v>
      </c>
      <c r="I220" s="10">
        <f t="shared" si="20"/>
        <v>1.2869086577909634</v>
      </c>
      <c r="J220" s="4">
        <f t="shared" si="21"/>
        <v>1065.973194238602</v>
      </c>
      <c r="K220" s="4">
        <f t="shared" si="22"/>
        <v>239.64147166013265</v>
      </c>
      <c r="L220" s="42">
        <f>Pressure!Q220</f>
        <v>0.30619855440913585</v>
      </c>
      <c r="M220" s="10">
        <f t="shared" si="24"/>
        <v>1.5259954883464533</v>
      </c>
      <c r="N220" s="10">
        <f t="shared" si="23"/>
        <v>2.6101623315922193</v>
      </c>
    </row>
    <row r="221" spans="3:14">
      <c r="C221" s="4">
        <f>Pressure!AB221*1000000</f>
        <v>6152389.430505177</v>
      </c>
      <c r="D221" s="78">
        <f>Pressure!I221</f>
        <v>1.3469012151470802E-4</v>
      </c>
      <c r="E221" s="40">
        <f>Pressure!H221</f>
        <v>134.69012151470801</v>
      </c>
      <c r="F221" s="10">
        <f t="shared" ref="F221:F284" si="26">aexit/E221</f>
        <v>4.5999999999999996</v>
      </c>
      <c r="G221" s="4">
        <f t="shared" si="25"/>
        <v>254373.8027363134</v>
      </c>
      <c r="H221" s="42">
        <f t="shared" ref="H221:H284" si="27">1/(((k+1)/2)^(1/(k-1))*(patm*1000000/C221)^(1/k)*SQRT((k+1)/(k-1)*(1-(patm*1000000/C221)^((k-1)/k))))</f>
        <v>9.398077611117186</v>
      </c>
      <c r="I221" s="10">
        <f t="shared" ref="I221:I284" si="28">etanoz*SQRT(2*k^2/(k-1)*(2/(k+1))^((k+1)/(k-1))*(1-(G221/C221)^((k-1)/k)))+(G221-patm*1000000)/C221*(aexit/E221)</f>
        <v>1.2869401369141784</v>
      </c>
      <c r="J221" s="4">
        <f t="shared" ref="J221:J284" si="29">I221*D221*C221</f>
        <v>1066.4436384520402</v>
      </c>
      <c r="K221" s="4">
        <f t="shared" ref="K221:K284" si="30">J221/4.4482</f>
        <v>239.74723224046585</v>
      </c>
      <c r="L221" s="42">
        <f>Pressure!Q221</f>
        <v>0.30763051163504124</v>
      </c>
      <c r="M221" s="10">
        <f t="shared" si="24"/>
        <v>1.5267648461068242</v>
      </c>
      <c r="N221" s="10">
        <f t="shared" si="23"/>
        <v>2.6101623315922193</v>
      </c>
    </row>
    <row r="222" spans="3:14">
      <c r="C222" s="4">
        <f>Pressure!AB222*1000000</f>
        <v>6154944.292204476</v>
      </c>
      <c r="D222" s="78">
        <f>Pressure!I222</f>
        <v>1.3469012151470802E-4</v>
      </c>
      <c r="E222" s="40">
        <f>Pressure!H222</f>
        <v>134.69012151470801</v>
      </c>
      <c r="F222" s="10">
        <f t="shared" si="26"/>
        <v>4.5999999999999996</v>
      </c>
      <c r="G222" s="4">
        <f t="shared" si="25"/>
        <v>254479.43484774863</v>
      </c>
      <c r="H222" s="42">
        <f t="shared" si="27"/>
        <v>9.4011578627023287</v>
      </c>
      <c r="I222" s="10">
        <f t="shared" si="28"/>
        <v>1.2869714826635819</v>
      </c>
      <c r="J222" s="4">
        <f t="shared" si="29"/>
        <v>1066.9124793304161</v>
      </c>
      <c r="K222" s="4">
        <f t="shared" si="30"/>
        <v>239.85263237498677</v>
      </c>
      <c r="L222" s="42">
        <f>Pressure!Q222</f>
        <v>0.30906255724934062</v>
      </c>
      <c r="M222" s="10">
        <f t="shared" si="24"/>
        <v>1.5275316361045612</v>
      </c>
      <c r="N222" s="10">
        <f t="shared" ref="N222:N285" si="31">N221-1/834*(me-mef)</f>
        <v>2.6101623315922193</v>
      </c>
    </row>
    <row r="223" spans="3:14">
      <c r="C223" s="4">
        <f>Pressure!AB223*1000000</f>
        <v>6157490.4188858643</v>
      </c>
      <c r="D223" s="78">
        <f>Pressure!I223</f>
        <v>1.3469012151470802E-4</v>
      </c>
      <c r="E223" s="40">
        <f>Pressure!H223</f>
        <v>134.69012151470801</v>
      </c>
      <c r="F223" s="10">
        <f t="shared" si="26"/>
        <v>4.5999999999999996</v>
      </c>
      <c r="G223" s="4">
        <f t="shared" si="25"/>
        <v>254584.70580523741</v>
      </c>
      <c r="H223" s="42">
        <f t="shared" si="27"/>
        <v>9.4042273617880721</v>
      </c>
      <c r="I223" s="10">
        <f t="shared" si="28"/>
        <v>1.2870026953638694</v>
      </c>
      <c r="J223" s="4">
        <f t="shared" si="29"/>
        <v>1067.3797172517825</v>
      </c>
      <c r="K223" s="4">
        <f t="shared" si="30"/>
        <v>239.95767214868542</v>
      </c>
      <c r="L223" s="42">
        <f>Pressure!Q223</f>
        <v>0.31049469091958509</v>
      </c>
      <c r="M223" s="10">
        <f t="shared" si="24"/>
        <v>1.5282958584327015</v>
      </c>
      <c r="N223" s="10">
        <f t="shared" si="31"/>
        <v>2.6101623315922193</v>
      </c>
    </row>
    <row r="224" spans="3:14">
      <c r="C224" s="4">
        <f>Pressure!AB224*1000000</f>
        <v>6160027.8125989856</v>
      </c>
      <c r="D224" s="78">
        <f>Pressure!I224</f>
        <v>1.3469012151470802E-4</v>
      </c>
      <c r="E224" s="40">
        <f>Pressure!H224</f>
        <v>134.69012151470801</v>
      </c>
      <c r="F224" s="10">
        <f t="shared" si="26"/>
        <v>4.5999999999999996</v>
      </c>
      <c r="G224" s="4">
        <f t="shared" si="25"/>
        <v>254689.61569352334</v>
      </c>
      <c r="H224" s="42">
        <f t="shared" si="27"/>
        <v>9.4072861132292172</v>
      </c>
      <c r="I224" s="10">
        <f t="shared" si="28"/>
        <v>1.2870337753378958</v>
      </c>
      <c r="J224" s="4">
        <f t="shared" si="29"/>
        <v>1067.8453525922678</v>
      </c>
      <c r="K224" s="4">
        <f t="shared" si="30"/>
        <v>240.06235164611928</v>
      </c>
      <c r="L224" s="42">
        <f>Pressure!Q224</f>
        <v>0.31192691231374026</v>
      </c>
      <c r="M224" s="10">
        <f t="shared" si="24"/>
        <v>1.5290575131835518</v>
      </c>
      <c r="N224" s="10">
        <f t="shared" si="31"/>
        <v>2.6101623315922193</v>
      </c>
    </row>
    <row r="225" spans="3:14">
      <c r="C225" s="4">
        <f>Pressure!AB225*1000000</f>
        <v>6162556.4753831709</v>
      </c>
      <c r="D225" s="78">
        <f>Pressure!I225</f>
        <v>1.3469012151470802E-4</v>
      </c>
      <c r="E225" s="40">
        <f>Pressure!H225</f>
        <v>134.69012151470801</v>
      </c>
      <c r="F225" s="10">
        <f t="shared" si="26"/>
        <v>4.5999999999999996</v>
      </c>
      <c r="G225" s="4">
        <f t="shared" si="25"/>
        <v>254794.16459692366</v>
      </c>
      <c r="H225" s="42">
        <f t="shared" si="27"/>
        <v>9.410334121857252</v>
      </c>
      <c r="I225" s="10">
        <f t="shared" si="28"/>
        <v>1.2870647229066881</v>
      </c>
      <c r="J225" s="4">
        <f t="shared" si="29"/>
        <v>1068.3093857261081</v>
      </c>
      <c r="K225" s="4">
        <f t="shared" si="30"/>
        <v>240.16667095142037</v>
      </c>
      <c r="L225" s="42">
        <f>Pressure!Q225</f>
        <v>0.31335922110018399</v>
      </c>
      <c r="M225" s="10">
        <f t="shared" si="24"/>
        <v>1.5298166004484155</v>
      </c>
      <c r="N225" s="10">
        <f t="shared" si="31"/>
        <v>2.6101623315922193</v>
      </c>
    </row>
    <row r="226" spans="3:14">
      <c r="C226" s="4">
        <f>Pressure!AB226*1000000</f>
        <v>6165076.409269277</v>
      </c>
      <c r="D226" s="78">
        <f>Pressure!I226</f>
        <v>1.3469012151470802E-4</v>
      </c>
      <c r="E226" s="40">
        <f>Pressure!H226</f>
        <v>134.69012151470801</v>
      </c>
      <c r="F226" s="10">
        <f t="shared" si="26"/>
        <v>4.5999999999999996</v>
      </c>
      <c r="G226" s="4">
        <f t="shared" si="25"/>
        <v>254898.35259940522</v>
      </c>
      <c r="H226" s="42">
        <f t="shared" si="27"/>
        <v>9.4133713924825813</v>
      </c>
      <c r="I226" s="10">
        <f t="shared" si="28"/>
        <v>1.2870955383894753</v>
      </c>
      <c r="J226" s="4">
        <f t="shared" si="29"/>
        <v>1068.7718170259843</v>
      </c>
      <c r="K226" s="4">
        <f t="shared" si="30"/>
        <v>240.27063014837111</v>
      </c>
      <c r="L226" s="42">
        <f>Pressure!Q226</f>
        <v>0.31479161694770452</v>
      </c>
      <c r="M226" s="10">
        <f t="shared" si="24"/>
        <v>1.5305731203181374</v>
      </c>
      <c r="N226" s="10">
        <f t="shared" si="31"/>
        <v>2.6101623315922193</v>
      </c>
    </row>
    <row r="227" spans="3:14">
      <c r="C227" s="4">
        <f>Pressure!AB227*1000000</f>
        <v>6167587.6162789799</v>
      </c>
      <c r="D227" s="78">
        <f>Pressure!I227</f>
        <v>1.3469012151470802E-4</v>
      </c>
      <c r="E227" s="40">
        <f>Pressure!H227</f>
        <v>134.69012151470801</v>
      </c>
      <c r="F227" s="10">
        <f t="shared" si="26"/>
        <v>4.5999999999999996</v>
      </c>
      <c r="G227" s="4">
        <f t="shared" si="25"/>
        <v>255002.17978455525</v>
      </c>
      <c r="H227" s="42">
        <f t="shared" si="27"/>
        <v>9.4163979298937353</v>
      </c>
      <c r="I227" s="10">
        <f t="shared" si="28"/>
        <v>1.2871262221036897</v>
      </c>
      <c r="J227" s="4">
        <f t="shared" si="29"/>
        <v>1069.2326468628933</v>
      </c>
      <c r="K227" s="4">
        <f t="shared" si="30"/>
        <v>240.37422932037526</v>
      </c>
      <c r="L227" s="42">
        <f>Pressure!Q227</f>
        <v>0.3162240995254984</v>
      </c>
      <c r="M227" s="10">
        <f t="shared" si="24"/>
        <v>1.531327072883182</v>
      </c>
      <c r="N227" s="10">
        <f t="shared" si="31"/>
        <v>2.6101623315922193</v>
      </c>
    </row>
    <row r="228" spans="3:14">
      <c r="C228" s="4">
        <f>Pressure!AB228*1000000</f>
        <v>6170090.0984243881</v>
      </c>
      <c r="D228" s="78">
        <f>Pressure!I228</f>
        <v>1.3469012151470802E-4</v>
      </c>
      <c r="E228" s="40">
        <f>Pressure!H228</f>
        <v>134.69012151470801</v>
      </c>
      <c r="F228" s="10">
        <f t="shared" si="26"/>
        <v>4.5999999999999996</v>
      </c>
      <c r="G228" s="4">
        <f t="shared" si="25"/>
        <v>255105.64623556548</v>
      </c>
      <c r="H228" s="42">
        <f t="shared" si="27"/>
        <v>9.4194137388568659</v>
      </c>
      <c r="I228" s="10">
        <f t="shared" si="28"/>
        <v>1.2871567743649708</v>
      </c>
      <c r="J228" s="4">
        <f t="shared" si="29"/>
        <v>1069.6918756060757</v>
      </c>
      <c r="K228" s="4">
        <f t="shared" si="30"/>
        <v>240.4774685504419</v>
      </c>
      <c r="L228" s="42">
        <f>Pressure!Q228</f>
        <v>0.31765666850316854</v>
      </c>
      <c r="M228" s="10">
        <f t="shared" si="24"/>
        <v>1.5320784582334757</v>
      </c>
      <c r="N228" s="10">
        <f t="shared" si="31"/>
        <v>2.6101623315922193</v>
      </c>
    </row>
    <row r="229" spans="3:14">
      <c r="C229" s="4">
        <f>Pressure!AB229*1000000</f>
        <v>6172583.8577096444</v>
      </c>
      <c r="D229" s="78">
        <f>Pressure!I229</f>
        <v>1.3469012151470802E-4</v>
      </c>
      <c r="E229" s="40">
        <f>Pressure!H229</f>
        <v>134.69012151470801</v>
      </c>
      <c r="F229" s="10">
        <f t="shared" si="26"/>
        <v>4.5999999999999996</v>
      </c>
      <c r="G229" s="4">
        <f t="shared" si="25"/>
        <v>255208.75203529824</v>
      </c>
      <c r="H229" s="42">
        <f t="shared" si="27"/>
        <v>9.4224188241178162</v>
      </c>
      <c r="I229" s="10">
        <f t="shared" si="28"/>
        <v>1.287187195487193</v>
      </c>
      <c r="J229" s="4">
        <f t="shared" si="29"/>
        <v>1070.14950362331</v>
      </c>
      <c r="K229" s="4">
        <f t="shared" si="30"/>
        <v>240.5803479212513</v>
      </c>
      <c r="L229" s="42">
        <f>Pressure!Q229</f>
        <v>0.31908932355072206</v>
      </c>
      <c r="M229" s="10">
        <f t="shared" si="24"/>
        <v>1.5328272764584345</v>
      </c>
      <c r="N229" s="10">
        <f t="shared" si="31"/>
        <v>2.6101623315922193</v>
      </c>
    </row>
    <row r="230" spans="3:14">
      <c r="C230" s="4">
        <f>Pressure!AB230*1000000</f>
        <v>6175068.8961299444</v>
      </c>
      <c r="D230" s="78">
        <f>Pressure!I230</f>
        <v>1.3469012151470802E-4</v>
      </c>
      <c r="E230" s="40">
        <f>Pressure!H230</f>
        <v>134.69012151470801</v>
      </c>
      <c r="F230" s="10">
        <f t="shared" si="26"/>
        <v>4.5999999999999996</v>
      </c>
      <c r="G230" s="4">
        <f t="shared" si="25"/>
        <v>255311.49726624598</v>
      </c>
      <c r="H230" s="42">
        <f t="shared" si="27"/>
        <v>9.4254131904008638</v>
      </c>
      <c r="I230" s="10">
        <f t="shared" si="28"/>
        <v>1.2872174857824628</v>
      </c>
      <c r="J230" s="4">
        <f t="shared" si="29"/>
        <v>1070.605531280733</v>
      </c>
      <c r="K230" s="4">
        <f t="shared" si="30"/>
        <v>240.68286751511465</v>
      </c>
      <c r="L230" s="42">
        <f>Pressure!Q230</f>
        <v>0.3205220643385685</v>
      </c>
      <c r="M230" s="10">
        <f t="shared" si="24"/>
        <v>1.5335735276473288</v>
      </c>
      <c r="N230" s="10">
        <f t="shared" si="31"/>
        <v>2.6101623315922193</v>
      </c>
    </row>
    <row r="231" spans="3:14">
      <c r="C231" s="4">
        <f>Pressure!AB231*1000000</f>
        <v>6177545.2156723747</v>
      </c>
      <c r="D231" s="78">
        <f>Pressure!I231</f>
        <v>1.3469012151470802E-4</v>
      </c>
      <c r="E231" s="40">
        <f>Pressure!H231</f>
        <v>134.69012151470801</v>
      </c>
      <c r="F231" s="10">
        <f t="shared" si="26"/>
        <v>4.5999999999999996</v>
      </c>
      <c r="G231" s="4">
        <f t="shared" si="25"/>
        <v>255413.88201056578</v>
      </c>
      <c r="H231" s="42">
        <f t="shared" si="27"/>
        <v>9.4283968424098568</v>
      </c>
      <c r="I231" s="10">
        <f t="shared" si="28"/>
        <v>1.2872476455611379</v>
      </c>
      <c r="J231" s="4">
        <f t="shared" si="29"/>
        <v>1071.0599589429942</v>
      </c>
      <c r="K231" s="4">
        <f t="shared" si="30"/>
        <v>240.78502741400885</v>
      </c>
      <c r="L231" s="42">
        <f>Pressure!Q231</f>
        <v>0.3219548905375178</v>
      </c>
      <c r="M231" s="10">
        <f t="shared" si="24"/>
        <v>1.5343172118890755</v>
      </c>
      <c r="N231" s="10">
        <f t="shared" si="31"/>
        <v>2.6101623315922193</v>
      </c>
    </row>
    <row r="232" spans="3:14">
      <c r="C232" s="4">
        <f>Pressure!AB232*1000000</f>
        <v>6180012.8183149965</v>
      </c>
      <c r="D232" s="78">
        <f>Pressure!I232</f>
        <v>1.3469012151470802E-4</v>
      </c>
      <c r="E232" s="40">
        <f>Pressure!H232</f>
        <v>134.69012151470801</v>
      </c>
      <c r="F232" s="10">
        <f t="shared" si="26"/>
        <v>4.5999999999999996</v>
      </c>
      <c r="G232" s="4">
        <f t="shared" si="25"/>
        <v>255515.90635004171</v>
      </c>
      <c r="H232" s="42">
        <f t="shared" si="27"/>
        <v>9.4313697848270603</v>
      </c>
      <c r="I232" s="10">
        <f t="shared" si="28"/>
        <v>1.287277675131824</v>
      </c>
      <c r="J232" s="4">
        <f t="shared" si="29"/>
        <v>1071.5127869730859</v>
      </c>
      <c r="K232" s="4">
        <f t="shared" si="30"/>
        <v>240.88682769953823</v>
      </c>
      <c r="L232" s="42">
        <f>Pressure!Q232</f>
        <v>0.32338780181877824</v>
      </c>
      <c r="M232" s="10">
        <f t="shared" ref="M232:M295" si="32">(J232+J231)/2*(L232-L231)</f>
        <v>1.5350583292721551</v>
      </c>
      <c r="N232" s="10">
        <f t="shared" si="31"/>
        <v>2.6101623315922193</v>
      </c>
    </row>
    <row r="233" spans="3:14">
      <c r="C233" s="4">
        <f>Pressure!AB233*1000000</f>
        <v>6182471.7060279157</v>
      </c>
      <c r="D233" s="78">
        <f>Pressure!I233</f>
        <v>1.3469012151470802E-4</v>
      </c>
      <c r="E233" s="40">
        <f>Pressure!H233</f>
        <v>134.69012151470801</v>
      </c>
      <c r="F233" s="10">
        <f t="shared" si="26"/>
        <v>4.5999999999999996</v>
      </c>
      <c r="G233" s="4">
        <f t="shared" si="25"/>
        <v>255617.57036612878</v>
      </c>
      <c r="H233" s="42">
        <f t="shared" si="27"/>
        <v>9.4343320223145568</v>
      </c>
      <c r="I233" s="10">
        <f t="shared" si="28"/>
        <v>1.2873075748013962</v>
      </c>
      <c r="J233" s="4">
        <f t="shared" si="29"/>
        <v>1071.9640157325405</v>
      </c>
      <c r="K233" s="4">
        <f t="shared" si="30"/>
        <v>240.98826845297884</v>
      </c>
      <c r="L233" s="42">
        <f>Pressure!Q233</f>
        <v>0.32482079785395462</v>
      </c>
      <c r="M233" s="10">
        <f t="shared" si="32"/>
        <v>1.5357968798848547</v>
      </c>
      <c r="N233" s="10">
        <f t="shared" si="31"/>
        <v>2.6101623315922193</v>
      </c>
    </row>
    <row r="234" spans="3:14">
      <c r="C234" s="4">
        <f>Pressure!AB234*1000000</f>
        <v>6184921.8807731476</v>
      </c>
      <c r="D234" s="78">
        <f>Pressure!I234</f>
        <v>1.3469012151470802E-4</v>
      </c>
      <c r="E234" s="40">
        <f>Pressure!H234</f>
        <v>134.69012151470801</v>
      </c>
      <c r="F234" s="10">
        <f t="shared" si="26"/>
        <v>4.5999999999999996</v>
      </c>
      <c r="G234" s="4">
        <f t="shared" si="25"/>
        <v>255718.87413994758</v>
      </c>
      <c r="H234" s="42">
        <f t="shared" si="27"/>
        <v>9.4372835595140536</v>
      </c>
      <c r="I234" s="10">
        <f t="shared" si="28"/>
        <v>1.2873373448750065</v>
      </c>
      <c r="J234" s="4">
        <f t="shared" si="29"/>
        <v>1072.4136455814064</v>
      </c>
      <c r="K234" s="4">
        <f t="shared" si="30"/>
        <v>241.08934975527325</v>
      </c>
      <c r="L234" s="42">
        <f>Pressure!Q234</f>
        <v>0.32625387831504626</v>
      </c>
      <c r="M234" s="10">
        <f t="shared" si="32"/>
        <v>1.5365328638152023</v>
      </c>
      <c r="N234" s="10">
        <f t="shared" si="31"/>
        <v>2.6101623315922193</v>
      </c>
    </row>
    <row r="235" spans="3:14">
      <c r="C235" s="4">
        <f>Pressure!AB235*1000000</f>
        <v>6187363.3445040062</v>
      </c>
      <c r="D235" s="78">
        <f>Pressure!I235</f>
        <v>1.3469012151470802E-4</v>
      </c>
      <c r="E235" s="40">
        <f>Pressure!H235</f>
        <v>134.69012151470801</v>
      </c>
      <c r="F235" s="10">
        <f t="shared" si="26"/>
        <v>4.5999999999999996</v>
      </c>
      <c r="G235" s="4">
        <f t="shared" si="25"/>
        <v>255819.81775225894</v>
      </c>
      <c r="H235" s="42">
        <f t="shared" si="27"/>
        <v>9.440224401046196</v>
      </c>
      <c r="I235" s="10">
        <f t="shared" si="28"/>
        <v>1.2873669856560843</v>
      </c>
      <c r="J235" s="4">
        <f t="shared" si="29"/>
        <v>1072.8616768781351</v>
      </c>
      <c r="K235" s="4">
        <f t="shared" si="30"/>
        <v>241.19007168700489</v>
      </c>
      <c r="L235" s="42">
        <f>Pressure!Q235</f>
        <v>0.32768704287444517</v>
      </c>
      <c r="M235" s="10">
        <f t="shared" si="32"/>
        <v>1.5372662811510343</v>
      </c>
      <c r="N235" s="10">
        <f t="shared" si="31"/>
        <v>2.6101623315922193</v>
      </c>
    </row>
    <row r="236" spans="3:14">
      <c r="C236" s="4">
        <f>Pressure!AB236*1000000</f>
        <v>6189796.0991651854</v>
      </c>
      <c r="D236" s="78">
        <f>Pressure!I236</f>
        <v>1.3469012151470802E-4</v>
      </c>
      <c r="E236" s="40">
        <f>Pressure!H236</f>
        <v>134.69012151470801</v>
      </c>
      <c r="F236" s="10">
        <f t="shared" si="26"/>
        <v>4.5999999999999996</v>
      </c>
      <c r="G236" s="4">
        <f t="shared" si="25"/>
        <v>255920.40128346719</v>
      </c>
      <c r="H236" s="42">
        <f t="shared" si="27"/>
        <v>9.4431545515107249</v>
      </c>
      <c r="I236" s="10">
        <f t="shared" si="28"/>
        <v>1.2873964974463452</v>
      </c>
      <c r="J236" s="4">
        <f t="shared" si="29"/>
        <v>1073.3081099795954</v>
      </c>
      <c r="K236" s="4">
        <f t="shared" si="30"/>
        <v>241.29043432840149</v>
      </c>
      <c r="L236" s="42">
        <f>Pressure!Q236</f>
        <v>0.32912029120493391</v>
      </c>
      <c r="M236" s="10">
        <f t="shared" si="32"/>
        <v>1.5379971319796144</v>
      </c>
      <c r="N236" s="10">
        <f t="shared" si="31"/>
        <v>2.6101623315922193</v>
      </c>
    </row>
    <row r="237" spans="3:14">
      <c r="C237" s="4">
        <f>Pressure!AB237*1000000</f>
        <v>6192220.146693998</v>
      </c>
      <c r="D237" s="78">
        <f>Pressure!I237</f>
        <v>1.3469012151470802E-4</v>
      </c>
      <c r="E237" s="40">
        <f>Pressure!H237</f>
        <v>134.69012151470801</v>
      </c>
      <c r="F237" s="10">
        <f t="shared" si="26"/>
        <v>4.5999999999999996</v>
      </c>
      <c r="G237" s="4">
        <f t="shared" si="25"/>
        <v>256020.62481367163</v>
      </c>
      <c r="H237" s="42">
        <f t="shared" si="27"/>
        <v>9.4460740154879623</v>
      </c>
      <c r="I237" s="10">
        <f t="shared" si="28"/>
        <v>1.287425880545815</v>
      </c>
      <c r="J237" s="4">
        <f t="shared" si="29"/>
        <v>1073.7529452413025</v>
      </c>
      <c r="K237" s="4">
        <f t="shared" si="30"/>
        <v>241.3904377593864</v>
      </c>
      <c r="L237" s="42">
        <f>Pressure!Q237</f>
        <v>0.33055362297968394</v>
      </c>
      <c r="M237" s="10">
        <f t="shared" si="32"/>
        <v>1.5387254163882147</v>
      </c>
      <c r="N237" s="10">
        <f t="shared" si="31"/>
        <v>2.6101623315922193</v>
      </c>
    </row>
    <row r="238" spans="3:14">
      <c r="C238" s="4">
        <f>Pressure!AB238*1000000</f>
        <v>6194635.4890190111</v>
      </c>
      <c r="D238" s="78">
        <f>Pressure!I238</f>
        <v>1.3469012151470802E-4</v>
      </c>
      <c r="E238" s="40">
        <f>Pressure!H238</f>
        <v>134.69012151470801</v>
      </c>
      <c r="F238" s="10">
        <f t="shared" si="26"/>
        <v>4.5999999999999996</v>
      </c>
      <c r="G238" s="4">
        <f t="shared" si="25"/>
        <v>256120.48842260984</v>
      </c>
      <c r="H238" s="42">
        <f t="shared" si="27"/>
        <v>9.4489827975372318</v>
      </c>
      <c r="I238" s="10">
        <f t="shared" si="28"/>
        <v>1.287455135252821</v>
      </c>
      <c r="J238" s="4">
        <f t="shared" si="29"/>
        <v>1074.1961830171667</v>
      </c>
      <c r="K238" s="4">
        <f t="shared" si="30"/>
        <v>241.49008205952222</v>
      </c>
      <c r="L238" s="42">
        <f>Pressure!Q238</f>
        <v>0.33198703787225348</v>
      </c>
      <c r="M238" s="10">
        <f t="shared" si="32"/>
        <v>1.5394511344637256</v>
      </c>
      <c r="N238" s="10">
        <f t="shared" si="31"/>
        <v>2.6101623315922193</v>
      </c>
    </row>
    <row r="239" spans="3:14">
      <c r="C239" s="4">
        <f>Pressure!AB239*1000000</f>
        <v>6197042.1280607823</v>
      </c>
      <c r="D239" s="78">
        <f>Pressure!I239</f>
        <v>1.3469012151470802E-4</v>
      </c>
      <c r="E239" s="40">
        <f>Pressure!H239</f>
        <v>134.69012151470801</v>
      </c>
      <c r="F239" s="10">
        <f t="shared" si="26"/>
        <v>4.5999999999999996</v>
      </c>
      <c r="G239" s="4">
        <f t="shared" si="25"/>
        <v>256219.99218968829</v>
      </c>
      <c r="H239" s="42">
        <f t="shared" si="27"/>
        <v>9.4518809021977432</v>
      </c>
      <c r="I239" s="10">
        <f t="shared" si="28"/>
        <v>1.2874842618640092</v>
      </c>
      <c r="J239" s="4">
        <f t="shared" si="29"/>
        <v>1074.6378236596283</v>
      </c>
      <c r="K239" s="4">
        <f t="shared" si="30"/>
        <v>241.58936730804109</v>
      </c>
      <c r="L239" s="42">
        <f>Pressure!Q239</f>
        <v>0.3334205355565858</v>
      </c>
      <c r="M239" s="10">
        <f t="shared" si="32"/>
        <v>1.5401742862928622</v>
      </c>
      <c r="N239" s="10">
        <f t="shared" si="31"/>
        <v>2.6101623315922193</v>
      </c>
    </row>
    <row r="240" spans="3:14">
      <c r="C240" s="4">
        <f>Pressure!AB240*1000000</f>
        <v>6199440.0657312796</v>
      </c>
      <c r="D240" s="78">
        <f>Pressure!I240</f>
        <v>1.3469012151470802E-4</v>
      </c>
      <c r="E240" s="40">
        <f>Pressure!H240</f>
        <v>134.69012151470801</v>
      </c>
      <c r="F240" s="10">
        <f t="shared" si="26"/>
        <v>4.5999999999999996</v>
      </c>
      <c r="G240" s="4">
        <f t="shared" si="25"/>
        <v>256319.13619395834</v>
      </c>
      <c r="H240" s="42">
        <f t="shared" si="27"/>
        <v>9.4547683339879658</v>
      </c>
      <c r="I240" s="10">
        <f t="shared" si="28"/>
        <v>1.2875132606743447</v>
      </c>
      <c r="J240" s="4">
        <f t="shared" si="29"/>
        <v>1075.0778675195504</v>
      </c>
      <c r="K240" s="4">
        <f t="shared" si="30"/>
        <v>241.68829358382052</v>
      </c>
      <c r="L240" s="42">
        <f>Pressure!Q240</f>
        <v>0.33485411570700713</v>
      </c>
      <c r="M240" s="10">
        <f t="shared" si="32"/>
        <v>1.5408948719618725</v>
      </c>
      <c r="N240" s="10">
        <f t="shared" si="31"/>
        <v>2.6101623315922193</v>
      </c>
    </row>
    <row r="241" spans="3:14">
      <c r="C241" s="4">
        <f>Pressure!AB241*1000000</f>
        <v>6201829.3039350389</v>
      </c>
      <c r="D241" s="78">
        <f>Pressure!I241</f>
        <v>1.3469012151470802E-4</v>
      </c>
      <c r="E241" s="40">
        <f>Pressure!H241</f>
        <v>134.69012151470801</v>
      </c>
      <c r="F241" s="10">
        <f t="shared" si="26"/>
        <v>4.5999999999999996</v>
      </c>
      <c r="G241" s="4">
        <f t="shared" si="25"/>
        <v>256417.92051416406</v>
      </c>
      <c r="H241" s="42">
        <f t="shared" si="27"/>
        <v>9.4576450974070099</v>
      </c>
      <c r="I241" s="10">
        <f t="shared" si="28"/>
        <v>1.2875421319771343</v>
      </c>
      <c r="J241" s="4">
        <f t="shared" si="29"/>
        <v>1075.5163149464336</v>
      </c>
      <c r="K241" s="4">
        <f t="shared" si="30"/>
        <v>241.78686096543177</v>
      </c>
      <c r="L241" s="42">
        <f>Pressure!Q241</f>
        <v>0.33628777799822496</v>
      </c>
      <c r="M241" s="10">
        <f t="shared" si="32"/>
        <v>1.5416128915569591</v>
      </c>
      <c r="N241" s="10">
        <f t="shared" si="31"/>
        <v>2.6101623315922193</v>
      </c>
    </row>
    <row r="242" spans="3:14">
      <c r="C242" s="4">
        <f>Pressure!AB242*1000000</f>
        <v>6204209.8445676183</v>
      </c>
      <c r="D242" s="78">
        <f>Pressure!I242</f>
        <v>1.3469012151470802E-4</v>
      </c>
      <c r="E242" s="40">
        <f>Pressure!H242</f>
        <v>134.69012151470801</v>
      </c>
      <c r="F242" s="10">
        <f t="shared" si="26"/>
        <v>4.5999999999999996</v>
      </c>
      <c r="G242" s="4">
        <f t="shared" si="25"/>
        <v>256516.34522867823</v>
      </c>
      <c r="H242" s="42">
        <f t="shared" si="27"/>
        <v>9.4605111969328242</v>
      </c>
      <c r="I242" s="10">
        <f t="shared" si="28"/>
        <v>1.2875708760640154</v>
      </c>
      <c r="J242" s="4">
        <f t="shared" si="29"/>
        <v>1075.9531662881302</v>
      </c>
      <c r="K242" s="4">
        <f t="shared" si="30"/>
        <v>241.88506953107554</v>
      </c>
      <c r="L242" s="42">
        <f>Pressure!Q242</f>
        <v>0.33772152210532608</v>
      </c>
      <c r="M242" s="10">
        <f t="shared" si="32"/>
        <v>1.54232834516398</v>
      </c>
      <c r="N242" s="10">
        <f t="shared" si="31"/>
        <v>2.6101623315922193</v>
      </c>
    </row>
    <row r="243" spans="3:14">
      <c r="C243" s="4">
        <f>Pressure!AB243*1000000</f>
        <v>6206581.6895172708</v>
      </c>
      <c r="D243" s="78">
        <f>Pressure!I243</f>
        <v>1.3469012151470802E-4</v>
      </c>
      <c r="E243" s="40">
        <f>Pressure!H243</f>
        <v>134.69012151470801</v>
      </c>
      <c r="F243" s="10">
        <f t="shared" si="26"/>
        <v>4.5999999999999996</v>
      </c>
      <c r="G243" s="4">
        <f t="shared" si="25"/>
        <v>256614.41041557171</v>
      </c>
      <c r="H243" s="42">
        <f t="shared" si="27"/>
        <v>9.4633666370242437</v>
      </c>
      <c r="I243" s="10">
        <f t="shared" si="28"/>
        <v>1.287599493224985</v>
      </c>
      <c r="J243" s="4">
        <f t="shared" si="29"/>
        <v>1076.3884218911526</v>
      </c>
      <c r="K243" s="4">
        <f t="shared" si="30"/>
        <v>241.98291935865126</v>
      </c>
      <c r="L243" s="42">
        <f>Pressure!Q243</f>
        <v>0.33915534770377459</v>
      </c>
      <c r="M243" s="10">
        <f t="shared" si="32"/>
        <v>1.5430412328683909</v>
      </c>
      <c r="N243" s="10">
        <f t="shared" si="31"/>
        <v>2.6101623315922193</v>
      </c>
    </row>
    <row r="244" spans="3:14">
      <c r="C244" s="4">
        <f>Pressure!AB244*1000000</f>
        <v>6208944.8406635411</v>
      </c>
      <c r="D244" s="78">
        <f>Pressure!I244</f>
        <v>1.3469012151470802E-4</v>
      </c>
      <c r="E244" s="40">
        <f>Pressure!H244</f>
        <v>134.69012151470801</v>
      </c>
      <c r="F244" s="10">
        <f t="shared" si="26"/>
        <v>4.5999999999999996</v>
      </c>
      <c r="G244" s="4">
        <f t="shared" si="25"/>
        <v>256712.1161525553</v>
      </c>
      <c r="H244" s="42">
        <f t="shared" si="27"/>
        <v>9.4662114221192972</v>
      </c>
      <c r="I244" s="10">
        <f t="shared" si="28"/>
        <v>1.2876279837483886</v>
      </c>
      <c r="J244" s="4">
        <f t="shared" si="29"/>
        <v>1076.8220821004143</v>
      </c>
      <c r="K244" s="4">
        <f t="shared" si="30"/>
        <v>242.08041052569899</v>
      </c>
      <c r="L244" s="42">
        <f>Pressure!Q244</f>
        <v>0.3405892544694103</v>
      </c>
      <c r="M244" s="10">
        <f t="shared" si="32"/>
        <v>1.5437515547556884</v>
      </c>
      <c r="N244" s="10">
        <f t="shared" si="31"/>
        <v>2.6101623315922193</v>
      </c>
    </row>
    <row r="245" spans="3:14">
      <c r="C245" s="4">
        <f>Pressure!AB245*1000000</f>
        <v>6211299.2998782797</v>
      </c>
      <c r="D245" s="78">
        <f>Pressure!I245</f>
        <v>1.3469012151470802E-4</v>
      </c>
      <c r="E245" s="40">
        <f>Pressure!H245</f>
        <v>134.69012151470801</v>
      </c>
      <c r="F245" s="10">
        <f t="shared" si="26"/>
        <v>4.5999999999999996</v>
      </c>
      <c r="G245" s="4">
        <f t="shared" si="25"/>
        <v>256809.4625170216</v>
      </c>
      <c r="H245" s="42">
        <f t="shared" si="27"/>
        <v>9.4690455566365141</v>
      </c>
      <c r="I245" s="10">
        <f t="shared" si="28"/>
        <v>1.2876563479209422</v>
      </c>
      <c r="J245" s="4">
        <f t="shared" si="29"/>
        <v>1077.2541472594176</v>
      </c>
      <c r="K245" s="4">
        <f t="shared" si="30"/>
        <v>242.17754310944147</v>
      </c>
      <c r="L245" s="42">
        <f>Pressure!Q245</f>
        <v>0.34202324207844659</v>
      </c>
      <c r="M245" s="10">
        <f t="shared" si="32"/>
        <v>1.5444593109108076</v>
      </c>
      <c r="N245" s="10">
        <f t="shared" si="31"/>
        <v>2.6101623315922193</v>
      </c>
    </row>
    <row r="246" spans="3:14">
      <c r="C246" s="4">
        <f>Pressure!AB246*1000000</f>
        <v>6213645.0690247156</v>
      </c>
      <c r="D246" s="78">
        <f>Pressure!I246</f>
        <v>1.3469012151470802E-4</v>
      </c>
      <c r="E246" s="40">
        <f>Pressure!H246</f>
        <v>134.69012151470801</v>
      </c>
      <c r="F246" s="10">
        <f t="shared" si="26"/>
        <v>4.5999999999999996</v>
      </c>
      <c r="G246" s="4">
        <f t="shared" si="25"/>
        <v>256906.44958600684</v>
      </c>
      <c r="H246" s="42">
        <f t="shared" si="27"/>
        <v>9.471869044973781</v>
      </c>
      <c r="I246" s="10">
        <f t="shared" si="28"/>
        <v>1.2876845860277273</v>
      </c>
      <c r="J246" s="4">
        <f t="shared" si="29"/>
        <v>1077.6846177100815</v>
      </c>
      <c r="K246" s="4">
        <f t="shared" si="30"/>
        <v>242.27431718674555</v>
      </c>
      <c r="L246" s="42">
        <f>Pressure!Q246</f>
        <v>0.34345731020746872</v>
      </c>
      <c r="M246" s="10">
        <f t="shared" si="32"/>
        <v>1.545164501418542</v>
      </c>
      <c r="N246" s="10">
        <f t="shared" si="31"/>
        <v>2.6101623315922193</v>
      </c>
    </row>
    <row r="247" spans="3:14">
      <c r="C247" s="4">
        <f>Pressure!AB247*1000000</f>
        <v>6215982.1499590129</v>
      </c>
      <c r="D247" s="78">
        <f>Pressure!I247</f>
        <v>1.3469012151470802E-4</v>
      </c>
      <c r="E247" s="40">
        <f>Pressure!H247</f>
        <v>134.69012151470801</v>
      </c>
      <c r="F247" s="10">
        <f t="shared" si="26"/>
        <v>4.5999999999999996</v>
      </c>
      <c r="G247" s="4">
        <f t="shared" si="25"/>
        <v>257003.07743625509</v>
      </c>
      <c r="H247" s="42">
        <f t="shared" si="27"/>
        <v>9.4746818915102757</v>
      </c>
      <c r="I247" s="10">
        <f t="shared" si="28"/>
        <v>1.2877126983522187</v>
      </c>
      <c r="J247" s="4">
        <f t="shared" si="29"/>
        <v>1078.1134937930308</v>
      </c>
      <c r="K247" s="4">
        <f t="shared" si="30"/>
        <v>242.37073283418704</v>
      </c>
      <c r="L247" s="42">
        <f>Pressure!Q247</f>
        <v>0.34489145853343189</v>
      </c>
      <c r="M247" s="10">
        <f t="shared" si="32"/>
        <v>1.5458671263633754</v>
      </c>
      <c r="N247" s="10">
        <f t="shared" si="31"/>
        <v>2.6101623315922193</v>
      </c>
    </row>
    <row r="248" spans="3:14">
      <c r="C248" s="4">
        <f>Pressure!AB248*1000000</f>
        <v>6218310.5445278483</v>
      </c>
      <c r="D248" s="78">
        <f>Pressure!I248</f>
        <v>1.3469012151470802E-4</v>
      </c>
      <c r="E248" s="40">
        <f>Pressure!H248</f>
        <v>134.69012151470801</v>
      </c>
      <c r="F248" s="10">
        <f t="shared" si="26"/>
        <v>4.5999999999999996</v>
      </c>
      <c r="G248" s="4">
        <f t="shared" si="25"/>
        <v>257099.34614411817</v>
      </c>
      <c r="H248" s="42">
        <f t="shared" si="27"/>
        <v>9.4774841006035722</v>
      </c>
      <c r="I248" s="10">
        <f t="shared" si="28"/>
        <v>1.2877406851762614</v>
      </c>
      <c r="J248" s="4">
        <f t="shared" si="29"/>
        <v>1078.5407758471467</v>
      </c>
      <c r="K248" s="4">
        <f t="shared" si="30"/>
        <v>242.46679012794991</v>
      </c>
      <c r="L248" s="42">
        <f>Pressure!Q248</f>
        <v>0.34632568673365954</v>
      </c>
      <c r="M248" s="10">
        <f t="shared" si="32"/>
        <v>1.5465671858296539</v>
      </c>
      <c r="N248" s="10">
        <f t="shared" si="31"/>
        <v>2.6101623315922193</v>
      </c>
    </row>
    <row r="249" spans="3:14">
      <c r="C249" s="4">
        <f>Pressure!AB249*1000000</f>
        <v>6220630.2545717936</v>
      </c>
      <c r="D249" s="78">
        <f>Pressure!I249</f>
        <v>1.3469012151470802E-4</v>
      </c>
      <c r="E249" s="40">
        <f>Pressure!H249</f>
        <v>134.69012151470801</v>
      </c>
      <c r="F249" s="10">
        <f t="shared" si="26"/>
        <v>4.5999999999999996</v>
      </c>
      <c r="G249" s="4">
        <f t="shared" si="25"/>
        <v>257195.25578569551</v>
      </c>
      <c r="H249" s="42">
        <f t="shared" si="27"/>
        <v>9.4802756765937701</v>
      </c>
      <c r="I249" s="10">
        <f t="shared" si="28"/>
        <v>1.2877685467801201</v>
      </c>
      <c r="J249" s="4">
        <f t="shared" si="29"/>
        <v>1078.9664642101918</v>
      </c>
      <c r="K249" s="4">
        <f t="shared" si="30"/>
        <v>242.5624891439665</v>
      </c>
      <c r="L249" s="42">
        <f>Pressure!Q249</f>
        <v>0.34775999448584138</v>
      </c>
      <c r="M249" s="10">
        <f t="shared" si="32"/>
        <v>1.5472646799013439</v>
      </c>
      <c r="N249" s="10">
        <f t="shared" si="31"/>
        <v>2.6101623315922193</v>
      </c>
    </row>
    <row r="250" spans="3:14">
      <c r="C250" s="4">
        <f>Pressure!AB250*1000000</f>
        <v>6222941.2819210878</v>
      </c>
      <c r="D250" s="78">
        <f>Pressure!I250</f>
        <v>1.3469012151470802E-4</v>
      </c>
      <c r="E250" s="40">
        <f>Pressure!H250</f>
        <v>134.69012151470801</v>
      </c>
      <c r="F250" s="10">
        <f t="shared" si="26"/>
        <v>4.5999999999999996</v>
      </c>
      <c r="G250" s="4">
        <f t="shared" si="25"/>
        <v>257290.8064366593</v>
      </c>
      <c r="H250" s="42">
        <f t="shared" si="27"/>
        <v>9.4830566237983671</v>
      </c>
      <c r="I250" s="10">
        <f t="shared" si="28"/>
        <v>1.287796283442435</v>
      </c>
      <c r="J250" s="4">
        <f t="shared" si="29"/>
        <v>1079.3905592180315</v>
      </c>
      <c r="K250" s="4">
        <f t="shared" si="30"/>
        <v>242.65782995774279</v>
      </c>
      <c r="L250" s="42">
        <f>Pressure!Q250</f>
        <v>0.34919438146803156</v>
      </c>
      <c r="M250" s="10">
        <f t="shared" si="32"/>
        <v>1.5479596086620862</v>
      </c>
      <c r="N250" s="10">
        <f t="shared" si="31"/>
        <v>2.6101623315922193</v>
      </c>
    </row>
    <row r="251" spans="3:14">
      <c r="C251" s="4">
        <f>Pressure!AB251*1000000</f>
        <v>6225243.6284001218</v>
      </c>
      <c r="D251" s="78">
        <f>Pressure!I251</f>
        <v>1.3469012151470802E-4</v>
      </c>
      <c r="E251" s="40">
        <f>Pressure!H251</f>
        <v>134.69012151470801</v>
      </c>
      <c r="F251" s="10">
        <f t="shared" si="26"/>
        <v>4.5999999999999996</v>
      </c>
      <c r="G251" s="4">
        <f t="shared" si="25"/>
        <v>257385.99817243998</v>
      </c>
      <c r="H251" s="42">
        <f t="shared" si="27"/>
        <v>9.4858269465177774</v>
      </c>
      <c r="I251" s="10">
        <f t="shared" si="28"/>
        <v>1.2878238954402836</v>
      </c>
      <c r="J251" s="4">
        <f t="shared" si="29"/>
        <v>1079.8130612054592</v>
      </c>
      <c r="K251" s="4">
        <f t="shared" si="30"/>
        <v>242.7528126445437</v>
      </c>
      <c r="L251" s="42">
        <f>Pressure!Q251</f>
        <v>0.35062884735864691</v>
      </c>
      <c r="M251" s="10">
        <f t="shared" si="32"/>
        <v>1.5486519721953411</v>
      </c>
      <c r="N251" s="10">
        <f t="shared" si="31"/>
        <v>2.6101623315922193</v>
      </c>
    </row>
    <row r="252" spans="3:14">
      <c r="C252" s="4">
        <f>Pressure!AB252*1000000</f>
        <v>6227537.2958243098</v>
      </c>
      <c r="D252" s="78">
        <f>Pressure!I252</f>
        <v>1.3469012151470802E-4</v>
      </c>
      <c r="E252" s="40">
        <f>Pressure!H252</f>
        <v>134.69012151470801</v>
      </c>
      <c r="F252" s="10">
        <f t="shared" si="26"/>
        <v>4.5999999999999996</v>
      </c>
      <c r="G252" s="4">
        <f t="shared" si="25"/>
        <v>257480.83106809677</v>
      </c>
      <c r="H252" s="42">
        <f t="shared" si="27"/>
        <v>9.4885866490315021</v>
      </c>
      <c r="I252" s="10">
        <f t="shared" si="28"/>
        <v>1.2878513830491498</v>
      </c>
      <c r="J252" s="4">
        <f t="shared" si="29"/>
        <v>1080.2339705056195</v>
      </c>
      <c r="K252" s="4">
        <f t="shared" si="30"/>
        <v>242.8474372792634</v>
      </c>
      <c r="L252" s="42">
        <f>Pressure!Q252</f>
        <v>0.35206339183646512</v>
      </c>
      <c r="M252" s="10">
        <f t="shared" si="32"/>
        <v>1.5493417705843735</v>
      </c>
      <c r="N252" s="10">
        <f t="shared" si="31"/>
        <v>2.6101623315922193</v>
      </c>
    </row>
    <row r="253" spans="3:14">
      <c r="C253" s="4">
        <f>Pressure!AB253*1000000</f>
        <v>6229822.2860013042</v>
      </c>
      <c r="D253" s="78">
        <f>Pressure!I253</f>
        <v>1.3469012151470802E-4</v>
      </c>
      <c r="E253" s="40">
        <f>Pressure!H253</f>
        <v>134.69012151470801</v>
      </c>
      <c r="F253" s="10">
        <f t="shared" si="26"/>
        <v>4.5999999999999996</v>
      </c>
      <c r="G253" s="4">
        <f t="shared" si="25"/>
        <v>257575.30519836806</v>
      </c>
      <c r="H253" s="42">
        <f t="shared" si="27"/>
        <v>9.4913357355996979</v>
      </c>
      <c r="I253" s="10">
        <f t="shared" si="28"/>
        <v>1.2878787465429471</v>
      </c>
      <c r="J253" s="4">
        <f t="shared" si="29"/>
        <v>1080.6532874502341</v>
      </c>
      <c r="K253" s="4">
        <f t="shared" si="30"/>
        <v>242.94170393647636</v>
      </c>
      <c r="L253" s="42">
        <f>Pressure!Q253</f>
        <v>0.35349801458062285</v>
      </c>
      <c r="M253" s="10">
        <f t="shared" si="32"/>
        <v>1.5500290039120519</v>
      </c>
      <c r="N253" s="10">
        <f t="shared" si="31"/>
        <v>2.6101623315922193</v>
      </c>
    </row>
    <row r="254" spans="3:14">
      <c r="C254" s="4">
        <f>Pressure!AB254*1000000</f>
        <v>6232098.6007303698</v>
      </c>
      <c r="D254" s="78">
        <f>Pressure!I254</f>
        <v>1.3469012151470802E-4</v>
      </c>
      <c r="E254" s="40">
        <f>Pressure!H254</f>
        <v>134.69012151470801</v>
      </c>
      <c r="F254" s="10">
        <f t="shared" si="26"/>
        <v>4.5999999999999996</v>
      </c>
      <c r="G254" s="4">
        <f t="shared" si="25"/>
        <v>257669.42063764538</v>
      </c>
      <c r="H254" s="42">
        <f t="shared" si="27"/>
        <v>9.4940742104623919</v>
      </c>
      <c r="I254" s="10">
        <f t="shared" si="28"/>
        <v>1.2879059861940165</v>
      </c>
      <c r="J254" s="4">
        <f t="shared" si="29"/>
        <v>1081.0710123694844</v>
      </c>
      <c r="K254" s="4">
        <f t="shared" si="30"/>
        <v>243.0356126904106</v>
      </c>
      <c r="L254" s="42">
        <f>Pressure!Q254</f>
        <v>0.3549327152706141</v>
      </c>
      <c r="M254" s="10">
        <f t="shared" si="32"/>
        <v>1.5507136722610921</v>
      </c>
      <c r="N254" s="10">
        <f t="shared" si="31"/>
        <v>2.6101623315922193</v>
      </c>
    </row>
    <row r="255" spans="3:14">
      <c r="C255" s="4">
        <f>Pressure!AB255*1000000</f>
        <v>6234366.2418039264</v>
      </c>
      <c r="D255" s="78">
        <f>Pressure!I255</f>
        <v>1.3469012151470802E-4</v>
      </c>
      <c r="E255" s="40">
        <f>Pressure!H255</f>
        <v>134.69012151470801</v>
      </c>
      <c r="F255" s="10">
        <f t="shared" si="26"/>
        <v>4.5999999999999996</v>
      </c>
      <c r="G255" s="4">
        <f t="shared" si="25"/>
        <v>257763.17746003726</v>
      </c>
      <c r="H255" s="42">
        <f t="shared" si="27"/>
        <v>9.4968020778414228</v>
      </c>
      <c r="I255" s="10">
        <f t="shared" si="28"/>
        <v>1.2879331022731537</v>
      </c>
      <c r="J255" s="4">
        <f t="shared" si="29"/>
        <v>1081.4871455922962</v>
      </c>
      <c r="K255" s="4">
        <f t="shared" si="30"/>
        <v>243.12916361501198</v>
      </c>
      <c r="L255" s="42">
        <f>Pressure!Q255</f>
        <v>0.35636749358628822</v>
      </c>
      <c r="M255" s="10">
        <f t="shared" si="32"/>
        <v>1.5513957757138692</v>
      </c>
      <c r="N255" s="10">
        <f t="shared" si="31"/>
        <v>2.6101623315922193</v>
      </c>
    </row>
    <row r="256" spans="3:14">
      <c r="C256" s="4">
        <f>Pressure!AB256*1000000</f>
        <v>6236625.2110054903</v>
      </c>
      <c r="D256" s="78">
        <f>Pressure!I256</f>
        <v>1.3469012151470802E-4</v>
      </c>
      <c r="E256" s="40">
        <f>Pressure!H256</f>
        <v>134.69012151470801</v>
      </c>
      <c r="F256" s="10">
        <f t="shared" si="26"/>
        <v>4.5999999999999996</v>
      </c>
      <c r="G256" s="4">
        <f t="shared" si="25"/>
        <v>257856.57573928416</v>
      </c>
      <c r="H256" s="42">
        <f t="shared" si="27"/>
        <v>9.4995193419379547</v>
      </c>
      <c r="I256" s="10">
        <f t="shared" si="28"/>
        <v>1.2879600950495911</v>
      </c>
      <c r="J256" s="4">
        <f t="shared" si="29"/>
        <v>1081.9016874459614</v>
      </c>
      <c r="K256" s="4">
        <f t="shared" si="30"/>
        <v>243.22235678385897</v>
      </c>
      <c r="L256" s="42">
        <f>Pressure!Q256</f>
        <v>0.35780234920784815</v>
      </c>
      <c r="M256" s="10">
        <f t="shared" si="32"/>
        <v>1.5520753143524577</v>
      </c>
      <c r="N256" s="10">
        <f t="shared" si="31"/>
        <v>2.6101623315922193</v>
      </c>
    </row>
    <row r="257" spans="3:14">
      <c r="C257" s="4">
        <f>Pressure!AB257*1000000</f>
        <v>6238875.51011087</v>
      </c>
      <c r="D257" s="78">
        <f>Pressure!I257</f>
        <v>1.3469012151470802E-4</v>
      </c>
      <c r="E257" s="40">
        <f>Pressure!H257</f>
        <v>134.69012151470801</v>
      </c>
      <c r="F257" s="10">
        <f t="shared" si="26"/>
        <v>4.5999999999999996</v>
      </c>
      <c r="G257" s="4">
        <f t="shared" si="25"/>
        <v>257949.61554880784</v>
      </c>
      <c r="H257" s="42">
        <f t="shared" si="27"/>
        <v>9.5022260069339399</v>
      </c>
      <c r="I257" s="10">
        <f t="shared" si="28"/>
        <v>1.2879869647910189</v>
      </c>
      <c r="J257" s="4">
        <f t="shared" si="29"/>
        <v>1082.3146382563573</v>
      </c>
      <c r="K257" s="4">
        <f t="shared" si="30"/>
        <v>243.31519227021207</v>
      </c>
      <c r="L257" s="42">
        <f>Pressure!Q257</f>
        <v>0.3592372818158488</v>
      </c>
      <c r="M257" s="10">
        <f t="shared" si="32"/>
        <v>1.5527522882588056</v>
      </c>
      <c r="N257" s="10">
        <f t="shared" si="31"/>
        <v>2.6101623315922193</v>
      </c>
    </row>
    <row r="258" spans="3:14">
      <c r="C258" s="4">
        <f>Pressure!AB258*1000000</f>
        <v>6241117.1408883408</v>
      </c>
      <c r="D258" s="78">
        <f>Pressure!I258</f>
        <v>1.3469012151470802E-4</v>
      </c>
      <c r="E258" s="40">
        <f>Pressure!H258</f>
        <v>134.69012151470801</v>
      </c>
      <c r="F258" s="10">
        <f t="shared" si="26"/>
        <v>4.5999999999999996</v>
      </c>
      <c r="G258" s="4">
        <f t="shared" si="25"/>
        <v>258042.2969617185</v>
      </c>
      <c r="H258" s="42">
        <f t="shared" si="27"/>
        <v>9.5049220769923739</v>
      </c>
      <c r="I258" s="10">
        <f t="shared" si="28"/>
        <v>1.2880137117635948</v>
      </c>
      <c r="J258" s="4">
        <f t="shared" si="29"/>
        <v>1082.7259983479789</v>
      </c>
      <c r="K258" s="4">
        <f t="shared" si="30"/>
        <v>243.40767014702104</v>
      </c>
      <c r="L258" s="42">
        <f>Pressure!Q258</f>
        <v>0.36067229109119509</v>
      </c>
      <c r="M258" s="10">
        <f t="shared" si="32"/>
        <v>1.5534266975144277</v>
      </c>
      <c r="N258" s="10">
        <f t="shared" si="31"/>
        <v>2.6101623315922193</v>
      </c>
    </row>
    <row r="259" spans="3:14">
      <c r="C259" s="4">
        <f>Pressure!AB259*1000000</f>
        <v>6243350.1050979625</v>
      </c>
      <c r="D259" s="78">
        <f>Pressure!I259</f>
        <v>1.3469012151470802E-4</v>
      </c>
      <c r="E259" s="40">
        <f>Pressure!H259</f>
        <v>134.69012151470801</v>
      </c>
      <c r="F259" s="10">
        <f t="shared" si="26"/>
        <v>4.5999999999999996</v>
      </c>
      <c r="G259" s="4">
        <f t="shared" si="25"/>
        <v>258134.62005078685</v>
      </c>
      <c r="H259" s="42">
        <f t="shared" si="27"/>
        <v>9.5076075562565094</v>
      </c>
      <c r="I259" s="10">
        <f t="shared" si="28"/>
        <v>1.2880403362319421</v>
      </c>
      <c r="J259" s="4">
        <f t="shared" si="29"/>
        <v>1083.1357680438136</v>
      </c>
      <c r="K259" s="4">
        <f t="shared" si="30"/>
        <v>243.49979048689664</v>
      </c>
      <c r="L259" s="42">
        <f>Pressure!Q259</f>
        <v>0.36210737671514021</v>
      </c>
      <c r="M259" s="10">
        <f t="shared" si="32"/>
        <v>1.554098542200623</v>
      </c>
      <c r="N259" s="10">
        <f t="shared" si="31"/>
        <v>2.6101623315922193</v>
      </c>
    </row>
    <row r="260" spans="3:14">
      <c r="C260" s="4">
        <f>Pressure!AB260*1000000</f>
        <v>6245574.4044924956</v>
      </c>
      <c r="D260" s="78">
        <f>Pressure!I260</f>
        <v>1.3469012151470802E-4</v>
      </c>
      <c r="E260" s="40">
        <f>Pressure!H260</f>
        <v>134.69012151470801</v>
      </c>
      <c r="F260" s="10">
        <f t="shared" si="26"/>
        <v>4.5999999999999996</v>
      </c>
      <c r="G260" s="4">
        <f t="shared" si="25"/>
        <v>258226.58488848162</v>
      </c>
      <c r="H260" s="42">
        <f t="shared" si="27"/>
        <v>9.5102824488509778</v>
      </c>
      <c r="I260" s="10">
        <f t="shared" si="28"/>
        <v>1.2880668384591683</v>
      </c>
      <c r="J260" s="4">
        <f t="shared" si="29"/>
        <v>1083.5439476655092</v>
      </c>
      <c r="K260" s="4">
        <f t="shared" si="30"/>
        <v>243.59155336214857</v>
      </c>
      <c r="L260" s="42">
        <f>Pressure!Q260</f>
        <v>0.36354253836928385</v>
      </c>
      <c r="M260" s="10">
        <f t="shared" si="32"/>
        <v>1.5547678223984385</v>
      </c>
      <c r="N260" s="10">
        <f t="shared" si="31"/>
        <v>2.6101623315922193</v>
      </c>
    </row>
    <row r="261" spans="3:14">
      <c r="C261" s="4">
        <f>Pressure!AB261*1000000</f>
        <v>6247790.0408162177</v>
      </c>
      <c r="D261" s="78">
        <f>Pressure!I261</f>
        <v>1.3469012151470802E-4</v>
      </c>
      <c r="E261" s="40">
        <f>Pressure!H261</f>
        <v>134.69012151470801</v>
      </c>
      <c r="F261" s="10">
        <f t="shared" si="26"/>
        <v>4.5999999999999996</v>
      </c>
      <c r="G261" s="4">
        <f t="shared" si="25"/>
        <v>258318.19154692092</v>
      </c>
      <c r="H261" s="42">
        <f t="shared" si="27"/>
        <v>9.5129467588803642</v>
      </c>
      <c r="I261" s="10">
        <f t="shared" si="28"/>
        <v>1.288093218706857</v>
      </c>
      <c r="J261" s="4">
        <f t="shared" si="29"/>
        <v>1083.9505375331564</v>
      </c>
      <c r="K261" s="4">
        <f t="shared" si="30"/>
        <v>243.68295884473639</v>
      </c>
      <c r="L261" s="42">
        <f>Pressure!Q261</f>
        <v>0.36497777573557061</v>
      </c>
      <c r="M261" s="10">
        <f t="shared" si="32"/>
        <v>1.5554345381888013</v>
      </c>
      <c r="N261" s="10">
        <f t="shared" si="31"/>
        <v>2.6101623315922193</v>
      </c>
    </row>
    <row r="262" spans="3:14">
      <c r="C262" s="4">
        <f>Pressure!AB262*1000000</f>
        <v>6249997.0158062521</v>
      </c>
      <c r="D262" s="78">
        <f>Pressure!I262</f>
        <v>1.3469012151470802E-4</v>
      </c>
      <c r="E262" s="40">
        <f>Pressure!H262</f>
        <v>134.69012151470801</v>
      </c>
      <c r="F262" s="10">
        <f t="shared" si="26"/>
        <v>4.5999999999999996</v>
      </c>
      <c r="G262" s="4">
        <f t="shared" si="25"/>
        <v>258409.44009792706</v>
      </c>
      <c r="H262" s="42">
        <f t="shared" si="27"/>
        <v>9.515600490430888</v>
      </c>
      <c r="I262" s="10">
        <f t="shared" si="28"/>
        <v>1.2881194772350919</v>
      </c>
      <c r="J262" s="4">
        <f t="shared" si="29"/>
        <v>1084.3555379655345</v>
      </c>
      <c r="K262" s="4">
        <f t="shared" si="30"/>
        <v>243.77400700632492</v>
      </c>
      <c r="L262" s="42">
        <f>Pressure!Q262</f>
        <v>0.36641308849628795</v>
      </c>
      <c r="M262" s="10">
        <f t="shared" si="32"/>
        <v>1.5560986896521083</v>
      </c>
      <c r="N262" s="10">
        <f t="shared" si="31"/>
        <v>2.6101623315922193</v>
      </c>
    </row>
    <row r="263" spans="3:14">
      <c r="C263" s="4">
        <f>Pressure!AB263*1000000</f>
        <v>6252195.3311914885</v>
      </c>
      <c r="D263" s="78">
        <f>Pressure!I263</f>
        <v>1.3469012151470802E-4</v>
      </c>
      <c r="E263" s="40">
        <f>Pressure!H263</f>
        <v>134.69012151470801</v>
      </c>
      <c r="F263" s="10">
        <f t="shared" si="26"/>
        <v>4.5999999999999996</v>
      </c>
      <c r="G263" s="4">
        <f t="shared" si="25"/>
        <v>258500.33061298187</v>
      </c>
      <c r="H263" s="42">
        <f t="shared" si="27"/>
        <v>9.5182436475690828</v>
      </c>
      <c r="I263" s="10">
        <f t="shared" si="28"/>
        <v>1.2881456143024492</v>
      </c>
      <c r="J263" s="4">
        <f t="shared" si="29"/>
        <v>1084.75894927991</v>
      </c>
      <c r="K263" s="4">
        <f t="shared" si="30"/>
        <v>243.86469791823885</v>
      </c>
      <c r="L263" s="42">
        <f>Pressure!Q263</f>
        <v>0.36784847633406464</v>
      </c>
      <c r="M263" s="10">
        <f t="shared" si="32"/>
        <v>1.5567602768686677</v>
      </c>
      <c r="N263" s="10">
        <f t="shared" si="31"/>
        <v>2.6101623315922193</v>
      </c>
    </row>
    <row r="264" spans="3:14">
      <c r="C264" s="4">
        <f>Pressure!AB264*1000000</f>
        <v>6254384.9886929207</v>
      </c>
      <c r="D264" s="78">
        <f>Pressure!I264</f>
        <v>1.3469012151470802E-4</v>
      </c>
      <c r="E264" s="40">
        <f>Pressure!H264</f>
        <v>134.69012151470801</v>
      </c>
      <c r="F264" s="10">
        <f t="shared" si="26"/>
        <v>4.5999999999999996</v>
      </c>
      <c r="G264" s="4">
        <f t="shared" si="25"/>
        <v>258590.86316324072</v>
      </c>
      <c r="H264" s="42">
        <f t="shared" si="27"/>
        <v>9.5208762343422713</v>
      </c>
      <c r="I264" s="10">
        <f t="shared" si="28"/>
        <v>1.2881716301660093</v>
      </c>
      <c r="J264" s="4">
        <f t="shared" si="29"/>
        <v>1085.1607717921013</v>
      </c>
      <c r="K264" s="4">
        <f t="shared" si="30"/>
        <v>243.9550316514773</v>
      </c>
      <c r="L264" s="42">
        <f>Pressure!Q264</f>
        <v>0.369283938931869</v>
      </c>
      <c r="M264" s="10">
        <f t="shared" si="32"/>
        <v>1.5574192999184708</v>
      </c>
      <c r="N264" s="10">
        <f t="shared" si="31"/>
        <v>2.6101623315922193</v>
      </c>
    </row>
    <row r="265" spans="3:14">
      <c r="C265" s="4">
        <f>Pressure!AB265*1000000</f>
        <v>6256565.9900244456</v>
      </c>
      <c r="D265" s="78">
        <f>Pressure!I265</f>
        <v>1.3469012151470802E-4</v>
      </c>
      <c r="E265" s="40">
        <f>Pressure!H265</f>
        <v>134.69012151470801</v>
      </c>
      <c r="F265" s="10">
        <f t="shared" si="26"/>
        <v>4.5999999999999996</v>
      </c>
      <c r="G265" s="4">
        <f t="shared" si="25"/>
        <v>258681.03781956565</v>
      </c>
      <c r="H265" s="42">
        <f t="shared" si="27"/>
        <v>9.523498254779506</v>
      </c>
      <c r="I265" s="10">
        <f t="shared" si="28"/>
        <v>1.2881975250813731</v>
      </c>
      <c r="J265" s="4">
        <f t="shared" si="29"/>
        <v>1085.5610058166246</v>
      </c>
      <c r="K265" s="4">
        <f t="shared" si="30"/>
        <v>244.0450082767467</v>
      </c>
      <c r="L265" s="42">
        <f>Pressure!Q265</f>
        <v>0.37071947597300708</v>
      </c>
      <c r="M265" s="10">
        <f t="shared" si="32"/>
        <v>1.5580757588812115</v>
      </c>
      <c r="N265" s="10">
        <f t="shared" si="31"/>
        <v>2.6101623315922193</v>
      </c>
    </row>
    <row r="266" spans="3:14">
      <c r="C266" s="4">
        <f>Pressure!AB266*1000000</f>
        <v>6258738.3368914323</v>
      </c>
      <c r="D266" s="78">
        <f>Pressure!I266</f>
        <v>1.3469012151470802E-4</v>
      </c>
      <c r="E266" s="40">
        <f>Pressure!H266</f>
        <v>134.69012151470801</v>
      </c>
      <c r="F266" s="10">
        <f t="shared" si="26"/>
        <v>4.5999999999999996</v>
      </c>
      <c r="G266" s="4">
        <f t="shared" si="25"/>
        <v>258770.85465246605</v>
      </c>
      <c r="H266" s="42">
        <f t="shared" si="27"/>
        <v>9.5261097128899213</v>
      </c>
      <c r="I266" s="10">
        <f t="shared" si="28"/>
        <v>1.2882232993026508</v>
      </c>
      <c r="J266" s="4">
        <f t="shared" si="29"/>
        <v>1085.9596516664315</v>
      </c>
      <c r="K266" s="4">
        <f t="shared" si="30"/>
        <v>244.13462786440166</v>
      </c>
      <c r="L266" s="42">
        <f>Pressure!Q266</f>
        <v>0.372155087141121</v>
      </c>
      <c r="M266" s="10">
        <f t="shared" si="32"/>
        <v>1.5587296538363735</v>
      </c>
      <c r="N266" s="10">
        <f t="shared" si="31"/>
        <v>2.6101623315922193</v>
      </c>
    </row>
    <row r="267" spans="3:14">
      <c r="C267" s="4">
        <f>Pressure!AB267*1000000</f>
        <v>6260902.0309920246</v>
      </c>
      <c r="D267" s="78">
        <f>Pressure!I267</f>
        <v>1.3469012151470802E-4</v>
      </c>
      <c r="E267" s="40">
        <f>Pressure!H267</f>
        <v>134.69012151470801</v>
      </c>
      <c r="F267" s="10">
        <f t="shared" si="26"/>
        <v>4.5999999999999996</v>
      </c>
      <c r="G267" s="4">
        <f t="shared" si="25"/>
        <v>258860.31373215251</v>
      </c>
      <c r="H267" s="42">
        <f t="shared" si="27"/>
        <v>9.5287106126642911</v>
      </c>
      <c r="I267" s="10">
        <f t="shared" si="28"/>
        <v>1.2882489530824843</v>
      </c>
      <c r="J267" s="4">
        <f t="shared" si="29"/>
        <v>1086.3567096531463</v>
      </c>
      <c r="K267" s="4">
        <f t="shared" si="30"/>
        <v>244.2238904844985</v>
      </c>
      <c r="L267" s="42">
        <f>Pressure!Q267</f>
        <v>0.37359077212018721</v>
      </c>
      <c r="M267" s="10">
        <f t="shared" si="32"/>
        <v>1.559380984863141</v>
      </c>
      <c r="N267" s="10">
        <f t="shared" si="31"/>
        <v>2.6101623315922193</v>
      </c>
    </row>
    <row r="268" spans="3:14">
      <c r="C268" s="4">
        <f>Pressure!AB268*1000000</f>
        <v>6263057.0740168225</v>
      </c>
      <c r="D268" s="78">
        <f>Pressure!I268</f>
        <v>1.3469012151470802E-4</v>
      </c>
      <c r="E268" s="40">
        <f>Pressure!H268</f>
        <v>134.69012151470801</v>
      </c>
      <c r="F268" s="10">
        <f t="shared" si="26"/>
        <v>4.5999999999999996</v>
      </c>
      <c r="G268" s="4">
        <f t="shared" si="25"/>
        <v>258949.41512852383</v>
      </c>
      <c r="H268" s="42">
        <f t="shared" si="27"/>
        <v>9.5313009580746861</v>
      </c>
      <c r="I268" s="10">
        <f t="shared" si="28"/>
        <v>1.2882744866720508</v>
      </c>
      <c r="J268" s="4">
        <f t="shared" si="29"/>
        <v>1086.7521800870104</v>
      </c>
      <c r="K268" s="4">
        <f t="shared" si="30"/>
        <v>244.31279620678262</v>
      </c>
      <c r="L268" s="42">
        <f>Pressure!Q268</f>
        <v>0.37502653059451468</v>
      </c>
      <c r="M268" s="10">
        <f t="shared" si="32"/>
        <v>1.5600297520404007</v>
      </c>
      <c r="N268" s="10">
        <f t="shared" si="31"/>
        <v>2.6101623315922193</v>
      </c>
    </row>
    <row r="269" spans="3:14">
      <c r="C269" s="4">
        <f>Pressure!AB269*1000000</f>
        <v>6265203.4676477946</v>
      </c>
      <c r="D269" s="78">
        <f>Pressure!I269</f>
        <v>1.3469012151470802E-4</v>
      </c>
      <c r="E269" s="40">
        <f>Pressure!H269</f>
        <v>134.69012151470801</v>
      </c>
      <c r="F269" s="10">
        <f t="shared" si="26"/>
        <v>4.5999999999999996</v>
      </c>
      <c r="G269" s="4">
        <f t="shared" si="25"/>
        <v>259038.15891112189</v>
      </c>
      <c r="H269" s="42">
        <f t="shared" si="27"/>
        <v>9.5338807530732108</v>
      </c>
      <c r="I269" s="10">
        <f t="shared" si="28"/>
        <v>1.2882999003210549</v>
      </c>
      <c r="J269" s="4">
        <f t="shared" si="29"/>
        <v>1087.1460632766803</v>
      </c>
      <c r="K269" s="4">
        <f t="shared" si="30"/>
        <v>244.40134510064303</v>
      </c>
      <c r="L269" s="42">
        <f>Pressure!Q269</f>
        <v>0.37646236224874335</v>
      </c>
      <c r="M269" s="10">
        <f t="shared" si="32"/>
        <v>1.5606759554468437</v>
      </c>
      <c r="N269" s="10">
        <f t="shared" si="31"/>
        <v>2.6101623315922193</v>
      </c>
    </row>
    <row r="270" spans="3:14">
      <c r="C270" s="4">
        <f>Pressure!AB270*1000000</f>
        <v>6267341.2135604247</v>
      </c>
      <c r="D270" s="78">
        <f>Pressure!I270</f>
        <v>1.3469012151470802E-4</v>
      </c>
      <c r="E270" s="40">
        <f>Pressure!H270</f>
        <v>134.69012151470801</v>
      </c>
      <c r="F270" s="10">
        <f t="shared" si="26"/>
        <v>4.5999999999999996</v>
      </c>
      <c r="G270" s="4">
        <f t="shared" si="25"/>
        <v>259126.54514922047</v>
      </c>
      <c r="H270" s="42">
        <f t="shared" si="27"/>
        <v>9.5364500015945701</v>
      </c>
      <c r="I270" s="10">
        <f t="shared" si="28"/>
        <v>1.2883251942777618</v>
      </c>
      <c r="J270" s="4">
        <f t="shared" si="29"/>
        <v>1087.5383595296234</v>
      </c>
      <c r="K270" s="4">
        <f t="shared" si="30"/>
        <v>244.48953723520154</v>
      </c>
      <c r="L270" s="42">
        <f>Pressure!Q270</f>
        <v>0.37789826676784227</v>
      </c>
      <c r="M270" s="10">
        <f t="shared" si="32"/>
        <v>1.5613195951607972</v>
      </c>
      <c r="N270" s="10">
        <f t="shared" si="31"/>
        <v>2.6101623315922193</v>
      </c>
    </row>
    <row r="271" spans="3:14">
      <c r="C271" s="4">
        <f>Pressure!AB271*1000000</f>
        <v>6269470.3134216256</v>
      </c>
      <c r="D271" s="78">
        <f>Pressure!I271</f>
        <v>1.3469012151470802E-4</v>
      </c>
      <c r="E271" s="40">
        <f>Pressure!H271</f>
        <v>134.69012151470801</v>
      </c>
      <c r="F271" s="10">
        <f t="shared" si="26"/>
        <v>4.5999999999999996</v>
      </c>
      <c r="G271" s="4">
        <f t="shared" si="25"/>
        <v>259214.57391173893</v>
      </c>
      <c r="H271" s="42">
        <f t="shared" si="27"/>
        <v>9.5390087075536325</v>
      </c>
      <c r="I271" s="10">
        <f t="shared" si="28"/>
        <v>1.2883503687889779</v>
      </c>
      <c r="J271" s="4">
        <f t="shared" si="29"/>
        <v>1087.9290691517331</v>
      </c>
      <c r="K271" s="4">
        <f t="shared" si="30"/>
        <v>244.57737267922599</v>
      </c>
      <c r="L271" s="42">
        <f>Pressure!Q271</f>
        <v>0.37933424383710795</v>
      </c>
      <c r="M271" s="10">
        <f t="shared" si="32"/>
        <v>1.5619606712604011</v>
      </c>
      <c r="N271" s="10">
        <f t="shared" si="31"/>
        <v>2.6101623315922193</v>
      </c>
    </row>
    <row r="272" spans="3:14">
      <c r="C272" s="4">
        <f>Pressure!AB272*1000000</f>
        <v>6271590.7688912526</v>
      </c>
      <c r="D272" s="78">
        <f>Pressure!I272</f>
        <v>1.3469012151470802E-4</v>
      </c>
      <c r="E272" s="40">
        <f>Pressure!H272</f>
        <v>134.69012151470801</v>
      </c>
      <c r="F272" s="10">
        <f t="shared" si="26"/>
        <v>4.5999999999999996</v>
      </c>
      <c r="G272" s="4">
        <f t="shared" si="25"/>
        <v>259302.24526730488</v>
      </c>
      <c r="H272" s="42">
        <f t="shared" si="27"/>
        <v>9.5415568748472204</v>
      </c>
      <c r="I272" s="10">
        <f t="shared" si="28"/>
        <v>1.2883754241000758</v>
      </c>
      <c r="J272" s="4">
        <f t="shared" si="29"/>
        <v>1088.3181924476085</v>
      </c>
      <c r="K272" s="4">
        <f t="shared" si="30"/>
        <v>244.6648515011934</v>
      </c>
      <c r="L272" s="42">
        <f>Pressure!Q272</f>
        <v>0.38077029314216271</v>
      </c>
      <c r="M272" s="10">
        <f t="shared" si="32"/>
        <v>1.5625991838235229</v>
      </c>
      <c r="N272" s="10">
        <f t="shared" si="31"/>
        <v>2.6101623315922193</v>
      </c>
    </row>
    <row r="273" spans="3:14">
      <c r="C273" s="4">
        <f>Pressure!AB273*1000000</f>
        <v>6273702.5816212017</v>
      </c>
      <c r="D273" s="78">
        <f>Pressure!I273</f>
        <v>1.3469012151470802E-4</v>
      </c>
      <c r="E273" s="40">
        <f>Pressure!H273</f>
        <v>134.69012151470801</v>
      </c>
      <c r="F273" s="10">
        <f t="shared" si="26"/>
        <v>4.5999999999999996</v>
      </c>
      <c r="G273" s="4">
        <f t="shared" si="25"/>
        <v>259389.55928421684</v>
      </c>
      <c r="H273" s="42">
        <f t="shared" si="27"/>
        <v>9.5440945073531154</v>
      </c>
      <c r="I273" s="10">
        <f t="shared" si="28"/>
        <v>1.2884003604549898</v>
      </c>
      <c r="J273" s="4">
        <f t="shared" si="29"/>
        <v>1088.7057297203878</v>
      </c>
      <c r="K273" s="4">
        <f t="shared" si="30"/>
        <v>244.75197376925223</v>
      </c>
      <c r="L273" s="42">
        <f>Pressure!Q273</f>
        <v>0.38220641436895286</v>
      </c>
      <c r="M273" s="10">
        <f t="shared" si="32"/>
        <v>1.5632351329277085</v>
      </c>
      <c r="N273" s="10">
        <f t="shared" si="31"/>
        <v>2.6101623315922193</v>
      </c>
    </row>
    <row r="274" spans="3:14">
      <c r="C274" s="4">
        <f>Pressure!AB274*1000000</f>
        <v>6275805.7532557184</v>
      </c>
      <c r="D274" s="78">
        <f>Pressure!I274</f>
        <v>1.3469012151470802E-4</v>
      </c>
      <c r="E274" s="40">
        <f>Pressure!H274</f>
        <v>134.69012151470801</v>
      </c>
      <c r="F274" s="10">
        <f t="shared" si="26"/>
        <v>4.5999999999999996</v>
      </c>
      <c r="G274" s="4">
        <f t="shared" si="25"/>
        <v>259476.51603045702</v>
      </c>
      <c r="H274" s="42">
        <f t="shared" si="27"/>
        <v>9.5466216089304012</v>
      </c>
      <c r="I274" s="10">
        <f t="shared" si="28"/>
        <v>1.2884251780962259</v>
      </c>
      <c r="J274" s="4">
        <f t="shared" si="29"/>
        <v>1089.0916812718058</v>
      </c>
      <c r="K274" s="4">
        <f t="shared" si="30"/>
        <v>244.83873955123551</v>
      </c>
      <c r="L274" s="42">
        <f>Pressure!Q274</f>
        <v>0.38364260720374715</v>
      </c>
      <c r="M274" s="10">
        <f t="shared" si="32"/>
        <v>1.5638685186502741</v>
      </c>
      <c r="N274" s="10">
        <f t="shared" si="31"/>
        <v>2.6101623315922193</v>
      </c>
    </row>
    <row r="275" spans="3:14">
      <c r="C275" s="4">
        <f>Pressure!AB275*1000000</f>
        <v>6277900.2854316542</v>
      </c>
      <c r="D275" s="78">
        <f>Pressure!I275</f>
        <v>1.3469012151470802E-4</v>
      </c>
      <c r="E275" s="40">
        <f>Pressure!H275</f>
        <v>134.69012151470801</v>
      </c>
      <c r="F275" s="10">
        <f t="shared" si="26"/>
        <v>4.5999999999999996</v>
      </c>
      <c r="G275" s="4">
        <f t="shared" si="25"/>
        <v>259563.11557370189</v>
      </c>
      <c r="H275" s="42">
        <f t="shared" si="27"/>
        <v>9.549138183419819</v>
      </c>
      <c r="I275" s="10">
        <f t="shared" si="28"/>
        <v>1.2884498772648703</v>
      </c>
      <c r="J275" s="4">
        <f t="shared" si="29"/>
        <v>1089.4760474022391</v>
      </c>
      <c r="K275" s="4">
        <f t="shared" si="30"/>
        <v>244.92514891467093</v>
      </c>
      <c r="L275" s="42">
        <f>Pressure!Q275</f>
        <v>0.38507887133313506</v>
      </c>
      <c r="M275" s="10">
        <f t="shared" si="32"/>
        <v>1.5644993410683115</v>
      </c>
      <c r="N275" s="10">
        <f t="shared" si="31"/>
        <v>2.6101623315922193</v>
      </c>
    </row>
    <row r="276" spans="3:14">
      <c r="C276" s="4">
        <f>Pressure!AB276*1000000</f>
        <v>6279986.1797781195</v>
      </c>
      <c r="D276" s="78">
        <f>Pressure!I276</f>
        <v>1.3469012151470802E-4</v>
      </c>
      <c r="E276" s="40">
        <f>Pressure!H276</f>
        <v>134.69012151470801</v>
      </c>
      <c r="F276" s="10">
        <f t="shared" si="26"/>
        <v>4.5999999999999996</v>
      </c>
      <c r="G276" s="4">
        <f t="shared" si="25"/>
        <v>259649.3579813079</v>
      </c>
      <c r="H276" s="42">
        <f t="shared" si="27"/>
        <v>9.551644234643403</v>
      </c>
      <c r="I276" s="10">
        <f t="shared" si="28"/>
        <v>1.2884744582005923</v>
      </c>
      <c r="J276" s="4">
        <f t="shared" si="29"/>
        <v>1089.8588284106456</v>
      </c>
      <c r="K276" s="4">
        <f t="shared" si="30"/>
        <v>245.01120192676714</v>
      </c>
      <c r="L276" s="42">
        <f>Pressure!Q276</f>
        <v>0.38651520644402498</v>
      </c>
      <c r="M276" s="10">
        <f t="shared" si="32"/>
        <v>1.5651276002584842</v>
      </c>
      <c r="N276" s="10">
        <f t="shared" si="31"/>
        <v>2.6101623315922193</v>
      </c>
    </row>
    <row r="277" spans="3:14">
      <c r="C277" s="4">
        <f>Pressure!AB277*1000000</f>
        <v>6282063.437916873</v>
      </c>
      <c r="D277" s="78">
        <f>Pressure!I277</f>
        <v>1.3469012151470802E-4</v>
      </c>
      <c r="E277" s="40">
        <f>Pressure!H277</f>
        <v>134.69012151470801</v>
      </c>
      <c r="F277" s="10">
        <f t="shared" si="26"/>
        <v>4.5999999999999996</v>
      </c>
      <c r="G277" s="4">
        <f t="shared" si="25"/>
        <v>259735.24332032754</v>
      </c>
      <c r="H277" s="42">
        <f t="shared" si="27"/>
        <v>9.5541397664049015</v>
      </c>
      <c r="I277" s="10">
        <f t="shared" si="28"/>
        <v>1.2884989211416547</v>
      </c>
      <c r="J277" s="4">
        <f t="shared" si="29"/>
        <v>1090.2400245946326</v>
      </c>
      <c r="K277" s="4">
        <f t="shared" si="30"/>
        <v>245.09689865442934</v>
      </c>
      <c r="L277" s="42">
        <f>Pressure!Q277</f>
        <v>0.38795161222364277</v>
      </c>
      <c r="M277" s="10">
        <f t="shared" si="32"/>
        <v>1.5657532962974468</v>
      </c>
      <c r="N277" s="10">
        <f t="shared" si="31"/>
        <v>2.6101623315922193</v>
      </c>
    </row>
    <row r="278" spans="3:14">
      <c r="C278" s="4">
        <f>Pressure!AB278*1000000</f>
        <v>6284132.0614616042</v>
      </c>
      <c r="D278" s="78">
        <f>Pressure!I278</f>
        <v>1.3469012151470802E-4</v>
      </c>
      <c r="E278" s="40">
        <f>Pressure!H278</f>
        <v>134.69012151470801</v>
      </c>
      <c r="F278" s="10">
        <f t="shared" si="26"/>
        <v>4.5999999999999996</v>
      </c>
      <c r="G278" s="4">
        <f t="shared" si="25"/>
        <v>259820.77165747961</v>
      </c>
      <c r="H278" s="42">
        <f t="shared" si="27"/>
        <v>9.5566247824890116</v>
      </c>
      <c r="I278" s="10">
        <f t="shared" si="28"/>
        <v>1.2885232663249111</v>
      </c>
      <c r="J278" s="4">
        <f t="shared" si="29"/>
        <v>1090.6196362503267</v>
      </c>
      <c r="K278" s="4">
        <f t="shared" si="30"/>
        <v>245.18223916422974</v>
      </c>
      <c r="L278" s="42">
        <f>Pressure!Q278</f>
        <v>0.38938808835952987</v>
      </c>
      <c r="M278" s="10">
        <f t="shared" si="32"/>
        <v>1.5663764292613085</v>
      </c>
      <c r="N278" s="10">
        <f t="shared" si="31"/>
        <v>2.6101623315922193</v>
      </c>
    </row>
    <row r="279" spans="3:14">
      <c r="C279" s="4">
        <f>Pressure!AB279*1000000</f>
        <v>6286192.0520186415</v>
      </c>
      <c r="D279" s="78">
        <f>Pressure!I279</f>
        <v>1.3469012151470802E-4</v>
      </c>
      <c r="E279" s="40">
        <f>Pressure!H279</f>
        <v>134.69012151470801</v>
      </c>
      <c r="F279" s="10">
        <f t="shared" si="26"/>
        <v>4.5999999999999996</v>
      </c>
      <c r="G279" s="4">
        <f t="shared" si="25"/>
        <v>259905.94305917865</v>
      </c>
      <c r="H279" s="42">
        <f t="shared" si="27"/>
        <v>9.5590992866622315</v>
      </c>
      <c r="I279" s="10">
        <f t="shared" si="28"/>
        <v>1.2885474939858212</v>
      </c>
      <c r="J279" s="4">
        <f t="shared" si="29"/>
        <v>1090.997663672505</v>
      </c>
      <c r="K279" s="4">
        <f t="shared" si="30"/>
        <v>245.26722352243718</v>
      </c>
      <c r="L279" s="42">
        <f>Pressure!Q279</f>
        <v>0.39082463453954175</v>
      </c>
      <c r="M279" s="10">
        <f t="shared" si="32"/>
        <v>1.5669969992259851</v>
      </c>
      <c r="N279" s="10">
        <f t="shared" si="31"/>
        <v>2.6101623315922193</v>
      </c>
    </row>
    <row r="280" spans="3:14">
      <c r="C280" s="4">
        <f>Pressure!AB280*1000000</f>
        <v>6288243.4111877205</v>
      </c>
      <c r="D280" s="78">
        <f>Pressure!I280</f>
        <v>1.3469012151470802E-4</v>
      </c>
      <c r="E280" s="40">
        <f>Pressure!H280</f>
        <v>134.69012151470801</v>
      </c>
      <c r="F280" s="10">
        <f t="shared" si="26"/>
        <v>4.5999999999999996</v>
      </c>
      <c r="G280" s="4">
        <f t="shared" si="25"/>
        <v>259990.75759156657</v>
      </c>
      <c r="H280" s="42">
        <f t="shared" si="27"/>
        <v>9.5615632826737773</v>
      </c>
      <c r="I280" s="10">
        <f t="shared" si="28"/>
        <v>1.2885716043584645</v>
      </c>
      <c r="J280" s="4">
        <f t="shared" si="29"/>
        <v>1091.3741071547333</v>
      </c>
      <c r="K280" s="4">
        <f t="shared" si="30"/>
        <v>245.35185179504819</v>
      </c>
      <c r="L280" s="42">
        <f>Pressure!Q280</f>
        <v>0.39226125045184629</v>
      </c>
      <c r="M280" s="10">
        <f t="shared" si="32"/>
        <v>1.5676150062673233</v>
      </c>
      <c r="N280" s="10">
        <f t="shared" si="31"/>
        <v>2.6101623315922193</v>
      </c>
    </row>
    <row r="281" spans="3:14">
      <c r="C281" s="4">
        <f>Pressure!AB281*1000000</f>
        <v>6290286.1405594237</v>
      </c>
      <c r="D281" s="78">
        <f>Pressure!I281</f>
        <v>1.3469012151470802E-4</v>
      </c>
      <c r="E281" s="40">
        <f>Pressure!H281</f>
        <v>134.69012151470801</v>
      </c>
      <c r="F281" s="10">
        <f t="shared" si="26"/>
        <v>4.5999999999999996</v>
      </c>
      <c r="G281" s="4">
        <f t="shared" si="25"/>
        <v>260075.21532040683</v>
      </c>
      <c r="H281" s="42">
        <f t="shared" si="27"/>
        <v>9.564016774252579</v>
      </c>
      <c r="I281" s="10">
        <f t="shared" si="28"/>
        <v>1.2885955976755175</v>
      </c>
      <c r="J281" s="4">
        <f t="shared" si="29"/>
        <v>1091.7489669888985</v>
      </c>
      <c r="K281" s="4">
        <f t="shared" si="30"/>
        <v>245.43612404768186</v>
      </c>
      <c r="L281" s="42">
        <f>Pressure!Q281</f>
        <v>0.39369793578492202</v>
      </c>
      <c r="M281" s="10">
        <f t="shared" si="32"/>
        <v>1.5682304504606743</v>
      </c>
      <c r="N281" s="10">
        <f t="shared" si="31"/>
        <v>2.6101623315922193</v>
      </c>
    </row>
    <row r="282" spans="3:14">
      <c r="C282" s="4">
        <f>Pressure!AB282*1000000</f>
        <v>6292320.2417180203</v>
      </c>
      <c r="D282" s="78">
        <f>Pressure!I282</f>
        <v>1.3469012151470802E-4</v>
      </c>
      <c r="E282" s="40">
        <f>Pressure!H282</f>
        <v>134.69012151470801</v>
      </c>
      <c r="F282" s="10">
        <f t="shared" si="26"/>
        <v>4.5999999999999996</v>
      </c>
      <c r="G282" s="4">
        <f t="shared" si="25"/>
        <v>260159.3163112019</v>
      </c>
      <c r="H282" s="42">
        <f t="shared" si="27"/>
        <v>9.5664597651106806</v>
      </c>
      <c r="I282" s="10">
        <f t="shared" si="28"/>
        <v>1.2886194741682913</v>
      </c>
      <c r="J282" s="4">
        <f t="shared" si="29"/>
        <v>1092.1222434657282</v>
      </c>
      <c r="K282" s="4">
        <f t="shared" si="30"/>
        <v>245.52004034569671</v>
      </c>
      <c r="L282" s="42">
        <f>Pressure!Q282</f>
        <v>0.3951346902275566</v>
      </c>
      <c r="M282" s="10">
        <f t="shared" si="32"/>
        <v>1.5688433318812216</v>
      </c>
      <c r="N282" s="10">
        <f t="shared" si="31"/>
        <v>2.6101623315922193</v>
      </c>
    </row>
    <row r="283" spans="3:14">
      <c r="C283" s="4">
        <f>Pressure!AB283*1000000</f>
        <v>6294345.7162398696</v>
      </c>
      <c r="D283" s="78">
        <f>Pressure!I283</f>
        <v>1.3469012151470802E-4</v>
      </c>
      <c r="E283" s="40">
        <f>Pressure!H283</f>
        <v>134.69012151470801</v>
      </c>
      <c r="F283" s="10">
        <f t="shared" si="26"/>
        <v>4.5999999999999996</v>
      </c>
      <c r="G283" s="4">
        <f t="shared" si="25"/>
        <v>260243.06062912717</v>
      </c>
      <c r="H283" s="42">
        <f t="shared" si="27"/>
        <v>9.5688922589413625</v>
      </c>
      <c r="I283" s="10">
        <f t="shared" si="28"/>
        <v>1.2886432340667209</v>
      </c>
      <c r="J283" s="4">
        <f t="shared" si="29"/>
        <v>1092.4939368744997</v>
      </c>
      <c r="K283" s="4">
        <f t="shared" si="30"/>
        <v>245.60360075412521</v>
      </c>
      <c r="L283" s="42">
        <f>Pressure!Q283</f>
        <v>0.396571513468845</v>
      </c>
      <c r="M283" s="10">
        <f t="shared" si="32"/>
        <v>1.5694536506037755</v>
      </c>
      <c r="N283" s="10">
        <f t="shared" si="31"/>
        <v>2.6101623315922193</v>
      </c>
    </row>
    <row r="284" spans="3:14">
      <c r="C284" s="4">
        <f>Pressure!AB284*1000000</f>
        <v>6296362.5656938972</v>
      </c>
      <c r="D284" s="78">
        <f>Pressure!I284</f>
        <v>1.3469012151470802E-4</v>
      </c>
      <c r="E284" s="40">
        <f>Pressure!H284</f>
        <v>134.69012151470801</v>
      </c>
      <c r="F284" s="10">
        <f t="shared" si="26"/>
        <v>4.5999999999999996</v>
      </c>
      <c r="G284" s="4">
        <f t="shared" ref="G284:G347" si="33">IF(C284/(1+(k-1)/2*N284^2)^(k/(k-1))&lt;patm*1000000,patm*1000000,C284/(1+(k-1)/2*N284^2)^(k/(k-1)))</f>
        <v>260326.44833905072</v>
      </c>
      <c r="H284" s="42">
        <f t="shared" si="27"/>
        <v>9.5713142594197453</v>
      </c>
      <c r="I284" s="10">
        <f t="shared" si="28"/>
        <v>1.2886668775993741</v>
      </c>
      <c r="J284" s="4">
        <f t="shared" si="29"/>
        <v>1092.864047503125</v>
      </c>
      <c r="K284" s="4">
        <f t="shared" si="30"/>
        <v>245.68680533769279</v>
      </c>
      <c r="L284" s="42">
        <f>Pressure!Q284</f>
        <v>0.39800840519818809</v>
      </c>
      <c r="M284" s="10">
        <f t="shared" si="32"/>
        <v>1.5700614067030381</v>
      </c>
      <c r="N284" s="10">
        <f t="shared" si="31"/>
        <v>2.6101623315922193</v>
      </c>
    </row>
    <row r="285" spans="3:14">
      <c r="C285" s="4">
        <f>Pressure!AB285*1000000</f>
        <v>6298370.7916415753</v>
      </c>
      <c r="D285" s="78">
        <f>Pressure!I285</f>
        <v>1.3469012151470802E-4</v>
      </c>
      <c r="E285" s="40">
        <f>Pressure!H285</f>
        <v>134.69012151470801</v>
      </c>
      <c r="F285" s="10">
        <f t="shared" ref="F285:F348" si="34">aexit/E285</f>
        <v>4.5999999999999996</v>
      </c>
      <c r="G285" s="4">
        <f t="shared" si="33"/>
        <v>260409.47950553242</v>
      </c>
      <c r="H285" s="42">
        <f t="shared" ref="H285:H348" si="35">1/(((k+1)/2)^(1/(k-1))*(patm*1000000/C285)^(1/k)*SQRT((k+1)/(k-1)*(1-(patm*1000000/C285)^((k-1)/k))))</f>
        <v>9.5737257702027652</v>
      </c>
      <c r="I285" s="10">
        <f t="shared" ref="I285:I348" si="36">etanoz*SQRT(2*k^2/(k-1)*(2/(k+1))^((k+1)/(k-1))*(1-(G285/C285)^((k-1)/k)))+(G285-patm*1000000)/C285*(aexit/E285)</f>
        <v>1.2886904049934593</v>
      </c>
      <c r="J285" s="4">
        <f t="shared" ref="J285:J348" si="37">I285*D285*C285</f>
        <v>1093.232575638149</v>
      </c>
      <c r="K285" s="4">
        <f t="shared" ref="K285:K348" si="38">J285/4.4482</f>
        <v>245.76965416081765</v>
      </c>
      <c r="L285" s="42">
        <f>Pressure!Q285</f>
        <v>0.39944536510529083</v>
      </c>
      <c r="M285" s="10">
        <f t="shared" si="32"/>
        <v>1.5706666002533511</v>
      </c>
      <c r="N285" s="10">
        <f t="shared" si="31"/>
        <v>2.6101623315922193</v>
      </c>
    </row>
    <row r="286" spans="3:14">
      <c r="C286" s="4">
        <f>Pressure!AB286*1000000</f>
        <v>6300370.3956369013</v>
      </c>
      <c r="D286" s="78">
        <f>Pressure!I286</f>
        <v>1.3469012151470802E-4</v>
      </c>
      <c r="E286" s="40">
        <f>Pressure!H286</f>
        <v>134.69012151470801</v>
      </c>
      <c r="F286" s="10">
        <f t="shared" si="34"/>
        <v>4.5999999999999996</v>
      </c>
      <c r="G286" s="4">
        <f t="shared" si="33"/>
        <v>260492.15419282316</v>
      </c>
      <c r="H286" s="42">
        <f t="shared" si="35"/>
        <v>9.5761267949291895</v>
      </c>
      <c r="I286" s="10">
        <f t="shared" si="36"/>
        <v>1.2887138164748295</v>
      </c>
      <c r="J286" s="4">
        <f t="shared" si="37"/>
        <v>1093.5995215647447</v>
      </c>
      <c r="K286" s="4">
        <f t="shared" si="38"/>
        <v>245.85214728760954</v>
      </c>
      <c r="L286" s="42">
        <f>Pressure!Q286</f>
        <v>0.40088239288016075</v>
      </c>
      <c r="M286" s="10">
        <f t="shared" si="32"/>
        <v>1.5712692313288037</v>
      </c>
      <c r="N286" s="10">
        <f t="shared" ref="N286:N349" si="39">N285-1/834*(me-mef)</f>
        <v>2.6101623315922193</v>
      </c>
    </row>
    <row r="287" spans="3:14">
      <c r="C287" s="4">
        <f>Pressure!AB287*1000000</f>
        <v>6302361.3792263726</v>
      </c>
      <c r="D287" s="78">
        <f>Pressure!I287</f>
        <v>1.3469012151470802E-4</v>
      </c>
      <c r="E287" s="40">
        <f>Pressure!H287</f>
        <v>134.69012151470801</v>
      </c>
      <c r="F287" s="10">
        <f t="shared" si="34"/>
        <v>4.5999999999999996</v>
      </c>
      <c r="G287" s="4">
        <f t="shared" si="33"/>
        <v>260574.47246486365</v>
      </c>
      <c r="H287" s="42">
        <f t="shared" si="35"/>
        <v>9.5785173372196102</v>
      </c>
      <c r="I287" s="10">
        <f t="shared" si="36"/>
        <v>1.288737112267988</v>
      </c>
      <c r="J287" s="4">
        <f t="shared" si="37"/>
        <v>1093.9648855667085</v>
      </c>
      <c r="K287" s="4">
        <f t="shared" si="38"/>
        <v>245.93428478186874</v>
      </c>
      <c r="L287" s="42">
        <f>Pressure!Q287</f>
        <v>0.40231948821310626</v>
      </c>
      <c r="M287" s="10">
        <f t="shared" si="32"/>
        <v>1.5718693000031547</v>
      </c>
      <c r="N287" s="10">
        <f t="shared" si="39"/>
        <v>2.6101623315922193</v>
      </c>
    </row>
    <row r="288" spans="3:14">
      <c r="C288" s="4">
        <f>Pressure!AB288*1000000</f>
        <v>6304343.7439492084</v>
      </c>
      <c r="D288" s="78">
        <f>Pressure!I288</f>
        <v>1.3469012151470802E-4</v>
      </c>
      <c r="E288" s="40">
        <f>Pressure!H288</f>
        <v>134.69012151470801</v>
      </c>
      <c r="F288" s="10">
        <f t="shared" si="34"/>
        <v>4.5999999999999996</v>
      </c>
      <c r="G288" s="4">
        <f t="shared" si="33"/>
        <v>260656.43438529375</v>
      </c>
      <c r="H288" s="42">
        <f t="shared" si="35"/>
        <v>9.5808974006767347</v>
      </c>
      <c r="I288" s="10">
        <f t="shared" si="36"/>
        <v>1.288760292596097</v>
      </c>
      <c r="J288" s="4">
        <f t="shared" si="37"/>
        <v>1094.3286679265016</v>
      </c>
      <c r="K288" s="4">
        <f t="shared" si="38"/>
        <v>246.01606670709535</v>
      </c>
      <c r="L288" s="42">
        <f>Pressure!Q288</f>
        <v>0.40375665079473499</v>
      </c>
      <c r="M288" s="10">
        <f t="shared" si="32"/>
        <v>1.5724668063499123</v>
      </c>
      <c r="N288" s="10">
        <f t="shared" si="39"/>
        <v>2.6101623315922193</v>
      </c>
    </row>
    <row r="289" spans="3:14">
      <c r="C289" s="4">
        <f>Pressure!AB289*1000000</f>
        <v>6306317.4913372854</v>
      </c>
      <c r="D289" s="78">
        <f>Pressure!I289</f>
        <v>1.3469012151470802E-4</v>
      </c>
      <c r="E289" s="40">
        <f>Pressure!H289</f>
        <v>134.69012151470801</v>
      </c>
      <c r="F289" s="10">
        <f t="shared" si="34"/>
        <v>4.5999999999999996</v>
      </c>
      <c r="G289" s="4">
        <f t="shared" si="33"/>
        <v>260738.0400174497</v>
      </c>
      <c r="H289" s="42">
        <f t="shared" si="35"/>
        <v>9.5832669888853026</v>
      </c>
      <c r="I289" s="10">
        <f t="shared" si="36"/>
        <v>1.2887833576809822</v>
      </c>
      <c r="J289" s="4">
        <f t="shared" si="37"/>
        <v>1094.6908689252377</v>
      </c>
      <c r="K289" s="4">
        <f t="shared" si="38"/>
        <v>246.09749312648663</v>
      </c>
      <c r="L289" s="42">
        <f>Pressure!Q289</f>
        <v>0.40519388031595233</v>
      </c>
      <c r="M289" s="10">
        <f t="shared" si="32"/>
        <v>1.5730617504424049</v>
      </c>
      <c r="N289" s="10">
        <f t="shared" si="39"/>
        <v>2.6101623315922193</v>
      </c>
    </row>
    <row r="290" spans="3:14">
      <c r="C290" s="4">
        <f>Pressure!AB290*1000000</f>
        <v>6308282.6229145443</v>
      </c>
      <c r="D290" s="78">
        <f>Pressure!I290</f>
        <v>1.3469012151470802E-4</v>
      </c>
      <c r="E290" s="40">
        <f>Pressure!H290</f>
        <v>134.69012151470801</v>
      </c>
      <c r="F290" s="10">
        <f t="shared" si="34"/>
        <v>4.5999999999999996</v>
      </c>
      <c r="G290" s="4">
        <f t="shared" si="33"/>
        <v>260819.28942433966</v>
      </c>
      <c r="H290" s="42">
        <f t="shared" si="35"/>
        <v>9.5856261054114427</v>
      </c>
      <c r="I290" s="10">
        <f t="shared" si="36"/>
        <v>1.2888063077431309</v>
      </c>
      <c r="J290" s="4">
        <f t="shared" si="37"/>
        <v>1095.0514888425737</v>
      </c>
      <c r="K290" s="4">
        <f t="shared" si="38"/>
        <v>246.17856410291213</v>
      </c>
      <c r="L290" s="42">
        <f>Pressure!Q290</f>
        <v>0.40663117646795977</v>
      </c>
      <c r="M290" s="10">
        <f t="shared" si="32"/>
        <v>1.5736541323536861</v>
      </c>
      <c r="N290" s="10">
        <f t="shared" si="39"/>
        <v>2.6101623315922193</v>
      </c>
    </row>
    <row r="291" spans="3:14">
      <c r="C291" s="4">
        <f>Pressure!AB291*1000000</f>
        <v>6310239.1401985148</v>
      </c>
      <c r="D291" s="78">
        <f>Pressure!I291</f>
        <v>1.3469012151470802E-4</v>
      </c>
      <c r="E291" s="40">
        <f>Pressure!H291</f>
        <v>134.69012151470801</v>
      </c>
      <c r="F291" s="10">
        <f t="shared" si="34"/>
        <v>4.5999999999999996</v>
      </c>
      <c r="G291" s="4">
        <f t="shared" si="33"/>
        <v>260900.18266870669</v>
      </c>
      <c r="H291" s="42">
        <f t="shared" si="35"/>
        <v>9.5879747538045006</v>
      </c>
      <c r="I291" s="10">
        <f t="shared" si="36"/>
        <v>1.2888291430017167</v>
      </c>
      <c r="J291" s="4">
        <f t="shared" si="37"/>
        <v>1095.4105279569908</v>
      </c>
      <c r="K291" s="4">
        <f t="shared" si="38"/>
        <v>246.25927969897731</v>
      </c>
      <c r="L291" s="42">
        <f>Pressure!Q291</f>
        <v>0.40806853894225315</v>
      </c>
      <c r="M291" s="10">
        <f t="shared" si="32"/>
        <v>1.5742439521563445</v>
      </c>
      <c r="N291" s="10">
        <f t="shared" si="39"/>
        <v>2.6101623315922193</v>
      </c>
    </row>
    <row r="292" spans="3:14">
      <c r="C292" s="4">
        <f>Pressure!AB292*1000000</f>
        <v>6312187.0446982766</v>
      </c>
      <c r="D292" s="78">
        <f>Pressure!I292</f>
        <v>1.3469012151470802E-4</v>
      </c>
      <c r="E292" s="40">
        <f>Pressure!H292</f>
        <v>134.69012151470801</v>
      </c>
      <c r="F292" s="10">
        <f t="shared" si="34"/>
        <v>4.5999999999999996</v>
      </c>
      <c r="G292" s="4">
        <f t="shared" si="33"/>
        <v>260980.71981294444</v>
      </c>
      <c r="H292" s="42">
        <f t="shared" si="35"/>
        <v>9.5903129375946001</v>
      </c>
      <c r="I292" s="10">
        <f t="shared" si="36"/>
        <v>1.2888518636745796</v>
      </c>
      <c r="J292" s="4">
        <f t="shared" si="37"/>
        <v>1095.7679865454193</v>
      </c>
      <c r="K292" s="4">
        <f t="shared" si="38"/>
        <v>246.33963997693883</v>
      </c>
      <c r="L292" s="42">
        <f>Pressure!Q292</f>
        <v>0.40950596743062129</v>
      </c>
      <c r="M292" s="10">
        <f t="shared" si="32"/>
        <v>1.5748312099229751</v>
      </c>
      <c r="N292" s="10">
        <f t="shared" si="39"/>
        <v>2.6101623315922193</v>
      </c>
    </row>
    <row r="293" spans="3:14">
      <c r="C293" s="4">
        <f>Pressure!AB293*1000000</f>
        <v>6314126.3379164673</v>
      </c>
      <c r="D293" s="78">
        <f>Pressure!I293</f>
        <v>1.3469012151470802E-4</v>
      </c>
      <c r="E293" s="40">
        <f>Pressure!H293</f>
        <v>134.69012151470801</v>
      </c>
      <c r="F293" s="10">
        <f t="shared" si="34"/>
        <v>4.5999999999999996</v>
      </c>
      <c r="G293" s="4">
        <f t="shared" si="33"/>
        <v>261060.90091918036</v>
      </c>
      <c r="H293" s="42">
        <f t="shared" si="35"/>
        <v>9.5926406602951229</v>
      </c>
      <c r="I293" s="10">
        <f t="shared" si="36"/>
        <v>1.2888744699782557</v>
      </c>
      <c r="J293" s="4">
        <f t="shared" si="37"/>
        <v>1096.1238648836068</v>
      </c>
      <c r="K293" s="4">
        <f t="shared" si="38"/>
        <v>246.41964499878756</v>
      </c>
      <c r="L293" s="42">
        <f>Pressure!Q293</f>
        <v>0.41094346162514422</v>
      </c>
      <c r="M293" s="10">
        <f t="shared" si="32"/>
        <v>1.5754159057256785</v>
      </c>
      <c r="N293" s="10">
        <f t="shared" si="39"/>
        <v>2.6101623315922193</v>
      </c>
    </row>
    <row r="294" spans="3:14">
      <c r="C294" s="4">
        <f>Pressure!AB294*1000000</f>
        <v>6316057.0213476326</v>
      </c>
      <c r="D294" s="78">
        <f>Pressure!I294</f>
        <v>1.3469012151470802E-4</v>
      </c>
      <c r="E294" s="40">
        <f>Pressure!H294</f>
        <v>134.69012151470801</v>
      </c>
      <c r="F294" s="10">
        <f t="shared" si="34"/>
        <v>4.5999999999999996</v>
      </c>
      <c r="G294" s="4">
        <f t="shared" si="33"/>
        <v>261140.72604920715</v>
      </c>
      <c r="H294" s="42">
        <f t="shared" si="35"/>
        <v>9.5949579254006938</v>
      </c>
      <c r="I294" s="10">
        <f t="shared" si="36"/>
        <v>1.2888969621279631</v>
      </c>
      <c r="J294" s="4">
        <f t="shared" si="37"/>
        <v>1096.4781632458162</v>
      </c>
      <c r="K294" s="4">
        <f t="shared" si="38"/>
        <v>246.49929482618052</v>
      </c>
      <c r="L294" s="42">
        <f>Pressure!Q294</f>
        <v>0.4123810212181917</v>
      </c>
      <c r="M294" s="10">
        <f t="shared" si="32"/>
        <v>1.5759980396364033</v>
      </c>
      <c r="N294" s="10">
        <f t="shared" si="39"/>
        <v>2.6101623315922193</v>
      </c>
    </row>
    <row r="295" spans="3:14">
      <c r="C295" s="4">
        <f>Pressure!AB295*1000000</f>
        <v>6317979.0964793889</v>
      </c>
      <c r="D295" s="78">
        <f>Pressure!I295</f>
        <v>1.3469012151470802E-4</v>
      </c>
      <c r="E295" s="40">
        <f>Pressure!H295</f>
        <v>134.69012151470801</v>
      </c>
      <c r="F295" s="10">
        <f t="shared" si="34"/>
        <v>4.5999999999999996</v>
      </c>
      <c r="G295" s="4">
        <f t="shared" si="33"/>
        <v>261220.19526453112</v>
      </c>
      <c r="H295" s="42">
        <f t="shared" si="35"/>
        <v>9.5972647363886345</v>
      </c>
      <c r="I295" s="10">
        <f t="shared" si="36"/>
        <v>1.2889193403376213</v>
      </c>
      <c r="J295" s="4">
        <f t="shared" si="37"/>
        <v>1096.8308819050394</v>
      </c>
      <c r="K295" s="4">
        <f t="shared" si="38"/>
        <v>246.57858952048906</v>
      </c>
      <c r="L295" s="42">
        <f>Pressure!Q295</f>
        <v>0.41381864590242157</v>
      </c>
      <c r="M295" s="10">
        <f t="shared" si="32"/>
        <v>1.5765776117267534</v>
      </c>
      <c r="N295" s="10">
        <f t="shared" si="39"/>
        <v>2.6101623315922193</v>
      </c>
    </row>
    <row r="296" spans="3:14">
      <c r="C296" s="4">
        <f>Pressure!AB296*1000000</f>
        <v>6319892.5647922661</v>
      </c>
      <c r="D296" s="78">
        <f>Pressure!I296</f>
        <v>1.3469012151470802E-4</v>
      </c>
      <c r="E296" s="40">
        <f>Pressure!H296</f>
        <v>134.69012151470801</v>
      </c>
      <c r="F296" s="10">
        <f t="shared" si="34"/>
        <v>4.5999999999999996</v>
      </c>
      <c r="G296" s="4">
        <f t="shared" si="33"/>
        <v>261299.30862636556</v>
      </c>
      <c r="H296" s="42">
        <f t="shared" si="35"/>
        <v>9.5995610967187925</v>
      </c>
      <c r="I296" s="10">
        <f t="shared" si="36"/>
        <v>1.2889416048198539</v>
      </c>
      <c r="J296" s="4">
        <f t="shared" si="37"/>
        <v>1097.1820211329671</v>
      </c>
      <c r="K296" s="4">
        <f t="shared" si="38"/>
        <v>246.65752914279193</v>
      </c>
      <c r="L296" s="42">
        <f>Pressure!Q296</f>
        <v>0.41525633537077827</v>
      </c>
      <c r="M296" s="10">
        <f t="shared" ref="M296:M359" si="40">(J296+J295)/2*(L296-L295)</f>
        <v>1.5771546220682331</v>
      </c>
      <c r="N296" s="10">
        <f t="shared" si="39"/>
        <v>2.6101623315922193</v>
      </c>
    </row>
    <row r="297" spans="3:14">
      <c r="C297" s="4">
        <f>Pressure!AB297*1000000</f>
        <v>6321797.4277589163</v>
      </c>
      <c r="D297" s="78">
        <f>Pressure!I297</f>
        <v>1.3469012151470802E-4</v>
      </c>
      <c r="E297" s="40">
        <f>Pressure!H297</f>
        <v>134.69012151470801</v>
      </c>
      <c r="F297" s="10">
        <f t="shared" si="34"/>
        <v>4.5999999999999996</v>
      </c>
      <c r="G297" s="4">
        <f t="shared" si="33"/>
        <v>261378.06619559808</v>
      </c>
      <c r="H297" s="42">
        <f t="shared" si="35"/>
        <v>9.6018470098325981</v>
      </c>
      <c r="I297" s="10">
        <f t="shared" si="36"/>
        <v>1.2889637557859848</v>
      </c>
      <c r="J297" s="4">
        <f t="shared" si="37"/>
        <v>1097.5315811998448</v>
      </c>
      <c r="K297" s="4">
        <f t="shared" si="38"/>
        <v>246.73611375384309</v>
      </c>
      <c r="L297" s="42">
        <f>Pressure!Q297</f>
        <v>0.4166940893164911</v>
      </c>
      <c r="M297" s="10">
        <f t="shared" si="40"/>
        <v>1.577729070731807</v>
      </c>
      <c r="N297" s="10">
        <f t="shared" si="39"/>
        <v>2.6101623315922193</v>
      </c>
    </row>
    <row r="298" spans="3:14">
      <c r="C298" s="4">
        <f>Pressure!AB298*1000000</f>
        <v>6323693.6868449776</v>
      </c>
      <c r="D298" s="78">
        <f>Pressure!I298</f>
        <v>1.3469012151470802E-4</v>
      </c>
      <c r="E298" s="40">
        <f>Pressure!H298</f>
        <v>134.69012151470801</v>
      </c>
      <c r="F298" s="10">
        <f t="shared" si="34"/>
        <v>4.5999999999999996</v>
      </c>
      <c r="G298" s="4">
        <f t="shared" si="33"/>
        <v>261456.46803282623</v>
      </c>
      <c r="H298" s="42">
        <f t="shared" si="35"/>
        <v>9.6041224791541477</v>
      </c>
      <c r="I298" s="10">
        <f t="shared" si="36"/>
        <v>1.288985793446054</v>
      </c>
      <c r="J298" s="4">
        <f t="shared" si="37"/>
        <v>1097.8795623746307</v>
      </c>
      <c r="K298" s="4">
        <f t="shared" si="38"/>
        <v>246.81434341410699</v>
      </c>
      <c r="L298" s="42">
        <f>Pressure!Q298</f>
        <v>0.41813190743307282</v>
      </c>
      <c r="M298" s="10">
        <f t="shared" si="40"/>
        <v>1.5783009577883904</v>
      </c>
      <c r="N298" s="10">
        <f t="shared" si="39"/>
        <v>2.6101623315922193</v>
      </c>
    </row>
    <row r="299" spans="3:14">
      <c r="C299" s="4">
        <f>Pressure!AB299*1000000</f>
        <v>6325581.3435087465</v>
      </c>
      <c r="D299" s="78">
        <f>Pressure!I299</f>
        <v>1.3469012151470802E-4</v>
      </c>
      <c r="E299" s="40">
        <f>Pressure!H299</f>
        <v>134.69012151470801</v>
      </c>
      <c r="F299" s="10">
        <f t="shared" si="34"/>
        <v>4.5999999999999996</v>
      </c>
      <c r="G299" s="4">
        <f t="shared" si="33"/>
        <v>261534.51419834408</v>
      </c>
      <c r="H299" s="42">
        <f t="shared" si="35"/>
        <v>9.6063875080897976</v>
      </c>
      <c r="I299" s="10">
        <f t="shared" si="36"/>
        <v>1.2890077180088186</v>
      </c>
      <c r="J299" s="4">
        <f t="shared" si="37"/>
        <v>1098.2259649249356</v>
      </c>
      <c r="K299" s="4">
        <f t="shared" si="38"/>
        <v>246.89221818374526</v>
      </c>
      <c r="L299" s="42">
        <f>Pressure!Q299</f>
        <v>0.419569789414318</v>
      </c>
      <c r="M299" s="10">
        <f t="shared" si="40"/>
        <v>1.5788702833084851</v>
      </c>
      <c r="N299" s="10">
        <f t="shared" si="39"/>
        <v>2.6101623315922193</v>
      </c>
    </row>
    <row r="300" spans="3:14">
      <c r="C300" s="4">
        <f>Pressure!AB300*1000000</f>
        <v>6327460.3992017768</v>
      </c>
      <c r="D300" s="78">
        <f>Pressure!I300</f>
        <v>1.3469012151470802E-4</v>
      </c>
      <c r="E300" s="40">
        <f>Pressure!H300</f>
        <v>134.69012151470801</v>
      </c>
      <c r="F300" s="10">
        <f t="shared" si="34"/>
        <v>4.5999999999999996</v>
      </c>
      <c r="G300" s="4">
        <f t="shared" si="33"/>
        <v>261612.20475216687</v>
      </c>
      <c r="H300" s="42">
        <f t="shared" si="35"/>
        <v>9.6086421000289519</v>
      </c>
      <c r="I300" s="10">
        <f t="shared" si="36"/>
        <v>1.2890295296817649</v>
      </c>
      <c r="J300" s="4">
        <f t="shared" si="37"/>
        <v>1098.5707891171332</v>
      </c>
      <c r="K300" s="4">
        <f t="shared" si="38"/>
        <v>246.96973812264136</v>
      </c>
      <c r="L300" s="42">
        <f>Pressure!Q300</f>
        <v>0.42100773495430144</v>
      </c>
      <c r="M300" s="10">
        <f t="shared" si="40"/>
        <v>1.5794370473624484</v>
      </c>
      <c r="N300" s="10">
        <f t="shared" si="39"/>
        <v>2.6101623315922193</v>
      </c>
    </row>
    <row r="301" spans="3:14">
      <c r="C301" s="4">
        <f>Pressure!AB301*1000000</f>
        <v>6329330.8553674296</v>
      </c>
      <c r="D301" s="78">
        <f>Pressure!I301</f>
        <v>1.3469012151470802E-4</v>
      </c>
      <c r="E301" s="40">
        <f>Pressure!H301</f>
        <v>134.69012151470801</v>
      </c>
      <c r="F301" s="10">
        <f t="shared" si="34"/>
        <v>4.5999999999999996</v>
      </c>
      <c r="G301" s="4">
        <f t="shared" si="33"/>
        <v>261689.53975397113</v>
      </c>
      <c r="H301" s="42">
        <f t="shared" si="35"/>
        <v>9.6108862583422976</v>
      </c>
      <c r="I301" s="10">
        <f t="shared" si="36"/>
        <v>1.2890512286710969</v>
      </c>
      <c r="J301" s="4">
        <f t="shared" si="37"/>
        <v>1098.9140352160941</v>
      </c>
      <c r="K301" s="4">
        <f t="shared" si="38"/>
        <v>247.04690329034085</v>
      </c>
      <c r="L301" s="42">
        <f>Pressure!Q301</f>
        <v>0.4224457437473767</v>
      </c>
      <c r="M301" s="10">
        <f t="shared" si="40"/>
        <v>1.5800012500203149</v>
      </c>
      <c r="N301" s="10">
        <f t="shared" si="39"/>
        <v>2.6101623315922193</v>
      </c>
    </row>
    <row r="302" spans="3:14">
      <c r="C302" s="4">
        <f>Pressure!AB302*1000000</f>
        <v>6331192.7134423321</v>
      </c>
      <c r="D302" s="78">
        <f>Pressure!I302</f>
        <v>1.3469012151470802E-4</v>
      </c>
      <c r="E302" s="40">
        <f>Pressure!H302</f>
        <v>134.69012151470801</v>
      </c>
      <c r="F302" s="10">
        <f t="shared" si="34"/>
        <v>4.5999999999999996</v>
      </c>
      <c r="G302" s="4">
        <f t="shared" si="33"/>
        <v>261766.519263155</v>
      </c>
      <c r="H302" s="42">
        <f t="shared" si="35"/>
        <v>9.6131199863835963</v>
      </c>
      <c r="I302" s="10">
        <f t="shared" si="36"/>
        <v>1.2890728151817576</v>
      </c>
      <c r="J302" s="4">
        <f t="shared" si="37"/>
        <v>1099.2557034854522</v>
      </c>
      <c r="K302" s="4">
        <f t="shared" si="38"/>
        <v>247.12371374611126</v>
      </c>
      <c r="L302" s="42">
        <f>Pressure!Q302</f>
        <v>0.4238838154881745</v>
      </c>
      <c r="M302" s="10">
        <f t="shared" si="40"/>
        <v>1.580562891351786</v>
      </c>
      <c r="N302" s="10">
        <f t="shared" si="39"/>
        <v>2.6101623315922193</v>
      </c>
    </row>
    <row r="303" spans="3:14">
      <c r="C303" s="4">
        <f>Pressure!AB303*1000000</f>
        <v>6333045.9748560283</v>
      </c>
      <c r="D303" s="78">
        <f>Pressure!I303</f>
        <v>1.3469012151470802E-4</v>
      </c>
      <c r="E303" s="40">
        <f>Pressure!H303</f>
        <v>134.69012151470801</v>
      </c>
      <c r="F303" s="10">
        <f t="shared" si="34"/>
        <v>4.5999999999999996</v>
      </c>
      <c r="G303" s="4">
        <f t="shared" si="33"/>
        <v>261843.14333882369</v>
      </c>
      <c r="H303" s="42">
        <f t="shared" si="35"/>
        <v>9.6153432874892921</v>
      </c>
      <c r="I303" s="10">
        <f t="shared" si="36"/>
        <v>1.2890942894174313</v>
      </c>
      <c r="J303" s="4">
        <f t="shared" si="37"/>
        <v>1099.5957941875424</v>
      </c>
      <c r="K303" s="4">
        <f t="shared" si="38"/>
        <v>247.20016954892822</v>
      </c>
      <c r="L303" s="42">
        <f>Pressure!Q303</f>
        <v>0.4253219498716011</v>
      </c>
      <c r="M303" s="10">
        <f t="shared" si="40"/>
        <v>1.5811219714263081</v>
      </c>
      <c r="N303" s="10">
        <f t="shared" si="39"/>
        <v>2.6101623315922193</v>
      </c>
    </row>
    <row r="304" spans="3:14">
      <c r="C304" s="4">
        <f>Pressure!AB304*1000000</f>
        <v>6334890.6410306143</v>
      </c>
      <c r="D304" s="78">
        <f>Pressure!I304</f>
        <v>1.3469012151470802E-4</v>
      </c>
      <c r="E304" s="40">
        <f>Pressure!H304</f>
        <v>134.69012151470801</v>
      </c>
      <c r="F304" s="10">
        <f t="shared" si="34"/>
        <v>4.5999999999999996</v>
      </c>
      <c r="G304" s="4">
        <f t="shared" si="33"/>
        <v>261919.41203977456</v>
      </c>
      <c r="H304" s="42">
        <f t="shared" si="35"/>
        <v>9.617556164978085</v>
      </c>
      <c r="I304" s="10">
        <f t="shared" si="36"/>
        <v>1.2891156515805429</v>
      </c>
      <c r="J304" s="4">
        <f t="shared" si="37"/>
        <v>1099.9343075833322</v>
      </c>
      <c r="K304" s="4">
        <f t="shared" si="38"/>
        <v>247.27627075745968</v>
      </c>
      <c r="L304" s="42">
        <f>Pressure!Q304</f>
        <v>0.42676014659283695</v>
      </c>
      <c r="M304" s="10">
        <f t="shared" si="40"/>
        <v>1.5816784903132151</v>
      </c>
      <c r="N304" s="10">
        <f t="shared" si="39"/>
        <v>2.6101623315922193</v>
      </c>
    </row>
    <row r="305" spans="3:14">
      <c r="C305" s="4">
        <f>Pressure!AB305*1000000</f>
        <v>6336726.7133809719</v>
      </c>
      <c r="D305" s="78">
        <f>Pressure!I305</f>
        <v>1.3469012151470802E-4</v>
      </c>
      <c r="E305" s="40">
        <f>Pressure!H305</f>
        <v>134.69012151470801</v>
      </c>
      <c r="F305" s="10">
        <f t="shared" si="34"/>
        <v>4.5999999999999996</v>
      </c>
      <c r="G305" s="4">
        <f t="shared" si="33"/>
        <v>261995.32542450665</v>
      </c>
      <c r="H305" s="42">
        <f t="shared" si="35"/>
        <v>9.6197586221512417</v>
      </c>
      <c r="I305" s="10">
        <f t="shared" si="36"/>
        <v>1.2891369018722667</v>
      </c>
      <c r="J305" s="4">
        <f t="shared" si="37"/>
        <v>1100.2712439324662</v>
      </c>
      <c r="K305" s="4">
        <f t="shared" si="38"/>
        <v>247.35201743007647</v>
      </c>
      <c r="L305" s="42">
        <f>Pressure!Q305</f>
        <v>0.42819840534733494</v>
      </c>
      <c r="M305" s="10">
        <f t="shared" si="40"/>
        <v>1.5822324480813372</v>
      </c>
      <c r="N305" s="10">
        <f t="shared" si="39"/>
        <v>2.6101623315922193</v>
      </c>
    </row>
    <row r="306" spans="3:14">
      <c r="C306" s="4">
        <f>Pressure!AB306*1000000</f>
        <v>6338554.1933148373</v>
      </c>
      <c r="D306" s="78">
        <f>Pressure!I306</f>
        <v>1.3469012151470802E-4</v>
      </c>
      <c r="E306" s="40">
        <f>Pressure!H306</f>
        <v>134.69012151470801</v>
      </c>
      <c r="F306" s="10">
        <f t="shared" si="34"/>
        <v>4.5999999999999996</v>
      </c>
      <c r="G306" s="4">
        <f t="shared" si="33"/>
        <v>262070.88355122352</v>
      </c>
      <c r="H306" s="42">
        <f t="shared" si="35"/>
        <v>9.6219506622926829</v>
      </c>
      <c r="I306" s="10">
        <f t="shared" si="36"/>
        <v>1.2891580404925311</v>
      </c>
      <c r="J306" s="4">
        <f t="shared" si="37"/>
        <v>1100.6066034932765</v>
      </c>
      <c r="K306" s="4">
        <f t="shared" si="38"/>
        <v>247.42740962485419</v>
      </c>
      <c r="L306" s="42">
        <f>Pressure!Q306</f>
        <v>0.42963672583081902</v>
      </c>
      <c r="M306" s="10">
        <f t="shared" si="40"/>
        <v>1.5827838447993965</v>
      </c>
      <c r="N306" s="10">
        <f t="shared" si="39"/>
        <v>2.6101623315922193</v>
      </c>
    </row>
    <row r="307" spans="3:14">
      <c r="C307" s="4">
        <f>Pressure!AB307*1000000</f>
        <v>6340373.0822328087</v>
      </c>
      <c r="D307" s="78">
        <f>Pressure!I307</f>
        <v>1.3469012151470802E-4</v>
      </c>
      <c r="E307" s="40">
        <f>Pressure!H307</f>
        <v>134.69012151470801</v>
      </c>
      <c r="F307" s="10">
        <f t="shared" si="34"/>
        <v>4.5999999999999996</v>
      </c>
      <c r="G307" s="4">
        <f t="shared" si="33"/>
        <v>262146.08647783368</v>
      </c>
      <c r="H307" s="42">
        <f t="shared" si="35"/>
        <v>9.6241322886690259</v>
      </c>
      <c r="I307" s="10">
        <f t="shared" si="36"/>
        <v>1.2891790676400248</v>
      </c>
      <c r="J307" s="4">
        <f t="shared" si="37"/>
        <v>1100.940386522786</v>
      </c>
      <c r="K307" s="4">
        <f t="shared" si="38"/>
        <v>247.50244739957421</v>
      </c>
      <c r="L307" s="42">
        <f>Pressure!Q307</f>
        <v>0.43107510773928259</v>
      </c>
      <c r="M307" s="10">
        <f t="shared" si="40"/>
        <v>1.5833326805357668</v>
      </c>
      <c r="N307" s="10">
        <f t="shared" si="39"/>
        <v>2.6101623315922193</v>
      </c>
    </row>
    <row r="308" spans="3:14">
      <c r="C308" s="4">
        <f>Pressure!AB308*1000000</f>
        <v>6342183.3815282872</v>
      </c>
      <c r="D308" s="78">
        <f>Pressure!I308</f>
        <v>1.3469012151470802E-4</v>
      </c>
      <c r="E308" s="40">
        <f>Pressure!H308</f>
        <v>134.69012151470801</v>
      </c>
      <c r="F308" s="10">
        <f t="shared" si="34"/>
        <v>4.5999999999999996</v>
      </c>
      <c r="G308" s="4">
        <f t="shared" si="33"/>
        <v>262220.93426194799</v>
      </c>
      <c r="H308" s="42">
        <f t="shared" si="35"/>
        <v>9.6263035045295364</v>
      </c>
      <c r="I308" s="10">
        <f t="shared" si="36"/>
        <v>1.2891999835121999</v>
      </c>
      <c r="J308" s="4">
        <f t="shared" si="37"/>
        <v>1101.2725932766971</v>
      </c>
      <c r="K308" s="4">
        <f t="shared" si="38"/>
        <v>247.57713081172093</v>
      </c>
      <c r="L308" s="42">
        <f>Pressure!Q308</f>
        <v>0.43251355076898701</v>
      </c>
      <c r="M308" s="10">
        <f t="shared" si="40"/>
        <v>1.5838789553585804</v>
      </c>
      <c r="N308" s="10">
        <f t="shared" si="39"/>
        <v>2.6101623315922193</v>
      </c>
    </row>
    <row r="309" spans="3:14">
      <c r="C309" s="4">
        <f>Pressure!AB309*1000000</f>
        <v>6343985.0925874542</v>
      </c>
      <c r="D309" s="78">
        <f>Pressure!I309</f>
        <v>1.3469012151470802E-4</v>
      </c>
      <c r="E309" s="40">
        <f>Pressure!H309</f>
        <v>134.69012151470801</v>
      </c>
      <c r="F309" s="10">
        <f t="shared" si="34"/>
        <v>4.5999999999999996</v>
      </c>
      <c r="G309" s="4">
        <f t="shared" si="33"/>
        <v>262295.42696087889</v>
      </c>
      <c r="H309" s="42">
        <f t="shared" si="35"/>
        <v>9.628464313106111</v>
      </c>
      <c r="I309" s="10">
        <f t="shared" si="36"/>
        <v>1.2892207883052766</v>
      </c>
      <c r="J309" s="4">
        <f t="shared" si="37"/>
        <v>1101.6032240093866</v>
      </c>
      <c r="K309" s="4">
        <f t="shared" si="38"/>
        <v>247.65145991848087</v>
      </c>
      <c r="L309" s="42">
        <f>Pressure!Q309</f>
        <v>0.43395205461646003</v>
      </c>
      <c r="M309" s="10">
        <f t="shared" si="40"/>
        <v>1.584422669335648</v>
      </c>
      <c r="N309" s="10">
        <f t="shared" si="39"/>
        <v>2.6101623315922193</v>
      </c>
    </row>
    <row r="310" spans="3:14">
      <c r="C310" s="4">
        <f>Pressure!AB310*1000000</f>
        <v>6345778.2167895185</v>
      </c>
      <c r="D310" s="78">
        <f>Pressure!I310</f>
        <v>1.3469012151470802E-4</v>
      </c>
      <c r="E310" s="40">
        <f>Pressure!H310</f>
        <v>134.69012151470801</v>
      </c>
      <c r="F310" s="10">
        <f t="shared" si="34"/>
        <v>4.5999999999999996</v>
      </c>
      <c r="G310" s="4">
        <f t="shared" si="33"/>
        <v>262369.56463165052</v>
      </c>
      <c r="H310" s="42">
        <f t="shared" si="35"/>
        <v>9.6306147176136019</v>
      </c>
      <c r="I310" s="10">
        <f t="shared" si="36"/>
        <v>1.2892414822142519</v>
      </c>
      <c r="J310" s="4">
        <f t="shared" si="37"/>
        <v>1101.9322789739524</v>
      </c>
      <c r="K310" s="4">
        <f t="shared" si="38"/>
        <v>247.72543477675293</v>
      </c>
      <c r="L310" s="42">
        <f>Pressure!Q310</f>
        <v>0.43539061897849435</v>
      </c>
      <c r="M310" s="10">
        <f t="shared" si="40"/>
        <v>1.5849638225346034</v>
      </c>
      <c r="N310" s="10">
        <f t="shared" si="39"/>
        <v>2.6101623315922193</v>
      </c>
    </row>
    <row r="311" spans="3:14">
      <c r="C311" s="4">
        <f>Pressure!AB311*1000000</f>
        <v>6347562.7555061849</v>
      </c>
      <c r="D311" s="78">
        <f>Pressure!I311</f>
        <v>1.3469012151470802E-4</v>
      </c>
      <c r="E311" s="40">
        <f>Pressure!H311</f>
        <v>134.69012151470801</v>
      </c>
      <c r="F311" s="10">
        <f t="shared" si="34"/>
        <v>4.5999999999999996</v>
      </c>
      <c r="G311" s="4">
        <f t="shared" si="33"/>
        <v>262443.34733097674</v>
      </c>
      <c r="H311" s="42">
        <f t="shared" si="35"/>
        <v>9.6327547212491975</v>
      </c>
      <c r="I311" s="10">
        <f t="shared" si="36"/>
        <v>1.2892620654328963</v>
      </c>
      <c r="J311" s="4">
        <f t="shared" si="37"/>
        <v>1102.2597584221148</v>
      </c>
      <c r="K311" s="4">
        <f t="shared" si="38"/>
        <v>247.79905544312641</v>
      </c>
      <c r="L311" s="42">
        <f>Pressure!Q311</f>
        <v>0.43682924355214614</v>
      </c>
      <c r="M311" s="10">
        <f t="shared" si="40"/>
        <v>1.5855024150227963</v>
      </c>
      <c r="N311" s="10">
        <f t="shared" si="39"/>
        <v>2.6101623315922193</v>
      </c>
    </row>
    <row r="312" spans="3:14">
      <c r="C312" s="4">
        <f>Pressure!AB312*1000000</f>
        <v>6349338.710102682</v>
      </c>
      <c r="D312" s="78">
        <f>Pressure!I312</f>
        <v>1.3469012151470802E-4</v>
      </c>
      <c r="E312" s="40">
        <f>Pressure!H312</f>
        <v>134.69012151470801</v>
      </c>
      <c r="F312" s="10">
        <f t="shared" si="34"/>
        <v>4.5999999999999996</v>
      </c>
      <c r="G312" s="4">
        <f t="shared" si="33"/>
        <v>262516.77511530358</v>
      </c>
      <c r="H312" s="42">
        <f t="shared" si="35"/>
        <v>9.6348843271936673</v>
      </c>
      <c r="I312" s="10">
        <f t="shared" si="36"/>
        <v>1.289282538153772</v>
      </c>
      <c r="J312" s="4">
        <f t="shared" si="37"/>
        <v>1102.585662604406</v>
      </c>
      <c r="K312" s="4">
        <f t="shared" si="38"/>
        <v>247.87232197392339</v>
      </c>
      <c r="L312" s="42">
        <f>Pressure!Q312</f>
        <v>0.43826792803473336</v>
      </c>
      <c r="M312" s="10">
        <f t="shared" si="40"/>
        <v>1.586038446867166</v>
      </c>
      <c r="N312" s="10">
        <f t="shared" si="39"/>
        <v>2.6101623315922193</v>
      </c>
    </row>
    <row r="313" spans="3:14">
      <c r="C313" s="4">
        <f>Pressure!AB313*1000000</f>
        <v>6351106.0819363389</v>
      </c>
      <c r="D313" s="78">
        <f>Pressure!I313</f>
        <v>1.3469012151470802E-4</v>
      </c>
      <c r="E313" s="40">
        <f>Pressure!H313</f>
        <v>134.69012151470801</v>
      </c>
      <c r="F313" s="10">
        <f t="shared" si="34"/>
        <v>4.5999999999999996</v>
      </c>
      <c r="G313" s="4">
        <f t="shared" si="33"/>
        <v>262589.8480407506</v>
      </c>
      <c r="H313" s="42">
        <f t="shared" si="35"/>
        <v>9.6370035386096919</v>
      </c>
      <c r="I313" s="10">
        <f t="shared" si="36"/>
        <v>1.2893029005682208</v>
      </c>
      <c r="J313" s="4">
        <f t="shared" si="37"/>
        <v>1102.9099917699091</v>
      </c>
      <c r="K313" s="4">
        <f t="shared" si="38"/>
        <v>247.94523442514031</v>
      </c>
      <c r="L313" s="42">
        <f>Pressure!Q313</f>
        <v>0.43970667212383435</v>
      </c>
      <c r="M313" s="10">
        <f t="shared" si="40"/>
        <v>1.5865719181344897</v>
      </c>
      <c r="N313" s="10">
        <f t="shared" si="39"/>
        <v>2.6101623315922193</v>
      </c>
    </row>
    <row r="314" spans="3:14">
      <c r="C314" s="4">
        <f>Pressure!AB314*1000000</f>
        <v>6352864.8723580632</v>
      </c>
      <c r="D314" s="78">
        <f>Pressure!I314</f>
        <v>1.3469012151470802E-4</v>
      </c>
      <c r="E314" s="40">
        <f>Pressure!H314</f>
        <v>134.69012151470801</v>
      </c>
      <c r="F314" s="10">
        <f t="shared" si="34"/>
        <v>4.5999999999999996</v>
      </c>
      <c r="G314" s="4">
        <f t="shared" si="33"/>
        <v>262662.56616317178</v>
      </c>
      <c r="H314" s="42">
        <f t="shared" si="35"/>
        <v>9.6391123586436489</v>
      </c>
      <c r="I314" s="10">
        <f t="shared" si="36"/>
        <v>1.2893231528663849</v>
      </c>
      <c r="J314" s="4">
        <f t="shared" si="37"/>
        <v>1103.2327461665272</v>
      </c>
      <c r="K314" s="4">
        <f t="shared" si="38"/>
        <v>248.01779285250828</v>
      </c>
      <c r="L314" s="42">
        <f>Pressure!Q314</f>
        <v>0.4411454755172865</v>
      </c>
      <c r="M314" s="10">
        <f t="shared" si="40"/>
        <v>1.5871028288913791</v>
      </c>
      <c r="N314" s="10">
        <f t="shared" si="39"/>
        <v>2.6101623315922193</v>
      </c>
    </row>
    <row r="315" spans="3:14">
      <c r="C315" s="4">
        <f>Pressure!AB315*1000000</f>
        <v>6354615.0827111052</v>
      </c>
      <c r="D315" s="78">
        <f>Pressure!I315</f>
        <v>1.3469012151470802E-4</v>
      </c>
      <c r="E315" s="40">
        <f>Pressure!H315</f>
        <v>134.69012151470801</v>
      </c>
      <c r="F315" s="10">
        <f t="shared" si="34"/>
        <v>4.5999999999999996</v>
      </c>
      <c r="G315" s="4">
        <f t="shared" si="33"/>
        <v>262734.92953810451</v>
      </c>
      <c r="H315" s="42">
        <f t="shared" si="35"/>
        <v>9.6412107904241324</v>
      </c>
      <c r="I315" s="10">
        <f t="shared" si="36"/>
        <v>1.2893432952371984</v>
      </c>
      <c r="J315" s="4">
        <f t="shared" si="37"/>
        <v>1103.55392604076</v>
      </c>
      <c r="K315" s="4">
        <f t="shared" si="38"/>
        <v>248.08999731144283</v>
      </c>
      <c r="L315" s="42">
        <f>Pressure!Q315</f>
        <v>0.44258433791318447</v>
      </c>
      <c r="M315" s="10">
        <f t="shared" si="40"/>
        <v>1.5876311792039386</v>
      </c>
      <c r="N315" s="10">
        <f t="shared" si="39"/>
        <v>2.6101623315922193</v>
      </c>
    </row>
    <row r="316" spans="3:14">
      <c r="C316" s="4">
        <f>Pressure!AB316*1000000</f>
        <v>6356356.7143321084</v>
      </c>
      <c r="D316" s="78">
        <f>Pressure!I316</f>
        <v>1.3469012151470802E-4</v>
      </c>
      <c r="E316" s="40">
        <f>Pressure!H316</f>
        <v>134.69012151470801</v>
      </c>
      <c r="F316" s="10">
        <f t="shared" si="34"/>
        <v>4.5999999999999996</v>
      </c>
      <c r="G316" s="4">
        <f t="shared" si="33"/>
        <v>262806.938220813</v>
      </c>
      <c r="H316" s="42">
        <f t="shared" si="35"/>
        <v>9.6432988370632486</v>
      </c>
      <c r="I316" s="10">
        <f t="shared" si="36"/>
        <v>1.2893633278684031</v>
      </c>
      <c r="J316" s="4">
        <f t="shared" si="37"/>
        <v>1103.8735316378938</v>
      </c>
      <c r="K316" s="4">
        <f t="shared" si="38"/>
        <v>248.16184785708688</v>
      </c>
      <c r="L316" s="42">
        <f>Pressure!Q316</f>
        <v>0.44402325900987882</v>
      </c>
      <c r="M316" s="10">
        <f t="shared" si="40"/>
        <v>1.5881569691381021</v>
      </c>
      <c r="N316" s="10">
        <f t="shared" si="39"/>
        <v>2.6101623315922193</v>
      </c>
    </row>
    <row r="317" spans="3:14">
      <c r="C317" s="4">
        <f>Pressure!AB317*1000000</f>
        <v>6358089.7685506726</v>
      </c>
      <c r="D317" s="78">
        <f>Pressure!I317</f>
        <v>1.3469012151470802E-4</v>
      </c>
      <c r="E317" s="40">
        <f>Pressure!H317</f>
        <v>134.69012151470801</v>
      </c>
      <c r="F317" s="10">
        <f t="shared" si="34"/>
        <v>4.5999999999999996</v>
      </c>
      <c r="G317" s="4">
        <f t="shared" si="33"/>
        <v>262878.59226627031</v>
      </c>
      <c r="H317" s="42">
        <f t="shared" si="35"/>
        <v>9.6453765016561128</v>
      </c>
      <c r="I317" s="10">
        <f t="shared" si="36"/>
        <v>1.2893832509465488</v>
      </c>
      <c r="J317" s="4">
        <f t="shared" si="37"/>
        <v>1104.1915632019225</v>
      </c>
      <c r="K317" s="4">
        <f t="shared" si="38"/>
        <v>248.23334454429263</v>
      </c>
      <c r="L317" s="42">
        <f>Pressure!Q317</f>
        <v>0.44546223850597461</v>
      </c>
      <c r="M317" s="10">
        <f t="shared" si="40"/>
        <v>1.5886801987596424</v>
      </c>
      <c r="N317" s="10">
        <f t="shared" si="39"/>
        <v>2.6101623315922193</v>
      </c>
    </row>
    <row r="318" spans="3:14">
      <c r="C318" s="4">
        <f>Pressure!AB318*1000000</f>
        <v>6359814.2466889899</v>
      </c>
      <c r="D318" s="78">
        <f>Pressure!I318</f>
        <v>1.3469012151470802E-4</v>
      </c>
      <c r="E318" s="40">
        <f>Pressure!H318</f>
        <v>134.69012151470801</v>
      </c>
      <c r="F318" s="10">
        <f t="shared" si="34"/>
        <v>4.5999999999999996</v>
      </c>
      <c r="G318" s="4">
        <f t="shared" si="33"/>
        <v>262949.8917291431</v>
      </c>
      <c r="H318" s="42">
        <f t="shared" si="35"/>
        <v>9.6474437872804391</v>
      </c>
      <c r="I318" s="10">
        <f t="shared" si="36"/>
        <v>1.2894030646569925</v>
      </c>
      <c r="J318" s="4">
        <f t="shared" si="37"/>
        <v>1104.5080209754803</v>
      </c>
      <c r="K318" s="4">
        <f t="shared" si="38"/>
        <v>248.30448742760674</v>
      </c>
      <c r="L318" s="42">
        <f>Pressure!Q318</f>
        <v>0.44690127610032981</v>
      </c>
      <c r="M318" s="10">
        <f t="shared" si="40"/>
        <v>1.5892008681339991</v>
      </c>
      <c r="N318" s="10">
        <f t="shared" si="39"/>
        <v>2.6101623315922193</v>
      </c>
    </row>
    <row r="319" spans="3:14">
      <c r="C319" s="4">
        <f>Pressure!AB319*1000000</f>
        <v>6361530.1500619827</v>
      </c>
      <c r="D319" s="78">
        <f>Pressure!I319</f>
        <v>1.3469012151470802E-4</v>
      </c>
      <c r="E319" s="40">
        <f>Pressure!H319</f>
        <v>134.69012151470801</v>
      </c>
      <c r="F319" s="10">
        <f t="shared" si="34"/>
        <v>4.5999999999999996</v>
      </c>
      <c r="G319" s="4">
        <f t="shared" si="33"/>
        <v>263020.83666379761</v>
      </c>
      <c r="H319" s="42">
        <f t="shared" si="35"/>
        <v>9.6495006969967054</v>
      </c>
      <c r="I319" s="10">
        <f t="shared" si="36"/>
        <v>1.2894227691839057</v>
      </c>
      <c r="J319" s="4">
        <f t="shared" si="37"/>
        <v>1104.8229051998685</v>
      </c>
      <c r="K319" s="4">
        <f t="shared" si="38"/>
        <v>248.37527656127614</v>
      </c>
      <c r="L319" s="42">
        <f>Pressure!Q319</f>
        <v>0.44834037149205386</v>
      </c>
      <c r="M319" s="10">
        <f t="shared" si="40"/>
        <v>1.5897189773261786</v>
      </c>
      <c r="N319" s="10">
        <f t="shared" si="39"/>
        <v>2.6101623315922193</v>
      </c>
    </row>
    <row r="320" spans="3:14">
      <c r="C320" s="4">
        <f>Pressure!AB320*1000000</f>
        <v>6363237.4799782876</v>
      </c>
      <c r="D320" s="78">
        <f>Pressure!I320</f>
        <v>1.3469012151470802E-4</v>
      </c>
      <c r="E320" s="40">
        <f>Pressure!H320</f>
        <v>134.69012151470801</v>
      </c>
      <c r="F320" s="10">
        <f t="shared" si="34"/>
        <v>4.5999999999999996</v>
      </c>
      <c r="G320" s="4">
        <f t="shared" si="33"/>
        <v>263091.42712434009</v>
      </c>
      <c r="H320" s="42">
        <f t="shared" si="35"/>
        <v>9.6515472338493531</v>
      </c>
      <c r="I320" s="10">
        <f t="shared" si="36"/>
        <v>1.2894423647102893</v>
      </c>
      <c r="J320" s="4">
        <f t="shared" si="37"/>
        <v>1105.1362161152333</v>
      </c>
      <c r="K320" s="4">
        <f t="shared" si="38"/>
        <v>248.44571199928811</v>
      </c>
      <c r="L320" s="42">
        <f>Pressure!Q320</f>
        <v>0.44977952438050617</v>
      </c>
      <c r="M320" s="10">
        <f t="shared" si="40"/>
        <v>1.5902345264010795</v>
      </c>
      <c r="N320" s="10">
        <f t="shared" si="39"/>
        <v>2.6101623315922193</v>
      </c>
    </row>
    <row r="321" spans="3:14">
      <c r="C321" s="4">
        <f>Pressure!AB321*1000000</f>
        <v>6364936.2377391476</v>
      </c>
      <c r="D321" s="78">
        <f>Pressure!I321</f>
        <v>1.3469012151470802E-4</v>
      </c>
      <c r="E321" s="40">
        <f>Pressure!H321</f>
        <v>134.69012151470801</v>
      </c>
      <c r="F321" s="10">
        <f t="shared" si="34"/>
        <v>4.5999999999999996</v>
      </c>
      <c r="G321" s="4">
        <f t="shared" si="33"/>
        <v>263161.6631645711</v>
      </c>
      <c r="H321" s="42">
        <f t="shared" si="35"/>
        <v>9.6535834008655002</v>
      </c>
      <c r="I321" s="10">
        <f t="shared" si="36"/>
        <v>1.2894618514179652</v>
      </c>
      <c r="J321" s="4">
        <f t="shared" si="37"/>
        <v>1105.4479539603653</v>
      </c>
      <c r="K321" s="4">
        <f t="shared" si="38"/>
        <v>248.51579379532515</v>
      </c>
      <c r="L321" s="42">
        <f>Pressure!Q321</f>
        <v>0.4512187344652947</v>
      </c>
      <c r="M321" s="10">
        <f t="shared" si="40"/>
        <v>1.5907475154233464</v>
      </c>
      <c r="N321" s="10">
        <f t="shared" si="39"/>
        <v>2.6101623315922193</v>
      </c>
    </row>
    <row r="322" spans="3:14">
      <c r="C322" s="4">
        <f>Pressure!AB322*1000000</f>
        <v>6366626.4246387165</v>
      </c>
      <c r="D322" s="78">
        <f>Pressure!I322</f>
        <v>1.3469012151470802E-4</v>
      </c>
      <c r="E322" s="40">
        <f>Pressure!H322</f>
        <v>134.69012151470801</v>
      </c>
      <c r="F322" s="10">
        <f t="shared" si="34"/>
        <v>4.5999999999999996</v>
      </c>
      <c r="G322" s="4">
        <f t="shared" si="33"/>
        <v>263231.54483799811</v>
      </c>
      <c r="H322" s="42">
        <f t="shared" si="35"/>
        <v>9.6556092010552987</v>
      </c>
      <c r="I322" s="10">
        <f t="shared" si="36"/>
        <v>1.2894812294875848</v>
      </c>
      <c r="J322" s="4">
        <f t="shared" si="37"/>
        <v>1105.7581189727539</v>
      </c>
      <c r="K322" s="4">
        <f t="shared" si="38"/>
        <v>248.58552200277728</v>
      </c>
      <c r="L322" s="42">
        <f>Pressure!Q322</f>
        <v>0.45265800144627444</v>
      </c>
      <c r="M322" s="10">
        <f t="shared" si="40"/>
        <v>1.5912579444572548</v>
      </c>
      <c r="N322" s="10">
        <f t="shared" si="39"/>
        <v>2.6101623315922193</v>
      </c>
    </row>
    <row r="323" spans="3:14">
      <c r="C323" s="4">
        <f>Pressure!AB323*1000000</f>
        <v>6368308.0419643754</v>
      </c>
      <c r="D323" s="78">
        <f>Pressure!I323</f>
        <v>1.3469012151470802E-4</v>
      </c>
      <c r="E323" s="40">
        <f>Pressure!H323</f>
        <v>134.69012151470801</v>
      </c>
      <c r="F323" s="10">
        <f t="shared" si="34"/>
        <v>4.5999999999999996</v>
      </c>
      <c r="G323" s="4">
        <f t="shared" si="33"/>
        <v>263301.07219784864</v>
      </c>
      <c r="H323" s="42">
        <f t="shared" si="35"/>
        <v>9.6576246374123578</v>
      </c>
      <c r="I323" s="10">
        <f t="shared" si="36"/>
        <v>1.2895004990986363</v>
      </c>
      <c r="J323" s="4">
        <f t="shared" si="37"/>
        <v>1106.0667113886448</v>
      </c>
      <c r="K323" s="4">
        <f t="shared" si="38"/>
        <v>248.65489667475489</v>
      </c>
      <c r="L323" s="42">
        <f>Pressure!Q323</f>
        <v>0.45409732502354594</v>
      </c>
      <c r="M323" s="10">
        <f t="shared" si="40"/>
        <v>1.5917658135668493</v>
      </c>
      <c r="N323" s="10">
        <f t="shared" si="39"/>
        <v>2.6101623315922193</v>
      </c>
    </row>
    <row r="324" spans="3:14">
      <c r="C324" s="4">
        <f>Pressure!AB324*1000000</f>
        <v>6369981.0909961397</v>
      </c>
      <c r="D324" s="78">
        <f>Pressure!I324</f>
        <v>1.3469012151470802E-4</v>
      </c>
      <c r="E324" s="40">
        <f>Pressure!H324</f>
        <v>134.69012151470801</v>
      </c>
      <c r="F324" s="10">
        <f t="shared" si="34"/>
        <v>4.5999999999999996</v>
      </c>
      <c r="G324" s="4">
        <f t="shared" si="33"/>
        <v>263370.24529704551</v>
      </c>
      <c r="H324" s="42">
        <f t="shared" si="35"/>
        <v>9.65962971291302</v>
      </c>
      <c r="I324" s="10">
        <f t="shared" si="36"/>
        <v>1.2895196604294428</v>
      </c>
      <c r="J324" s="4">
        <f t="shared" si="37"/>
        <v>1106.3737314429334</v>
      </c>
      <c r="K324" s="4">
        <f t="shared" si="38"/>
        <v>248.72391786406487</v>
      </c>
      <c r="L324" s="42">
        <f>Pressure!Q324</f>
        <v>0.45553670489745396</v>
      </c>
      <c r="M324" s="10">
        <f t="shared" si="40"/>
        <v>1.5922711228159605</v>
      </c>
      <c r="N324" s="10">
        <f t="shared" si="39"/>
        <v>2.6101623315922193</v>
      </c>
    </row>
    <row r="325" spans="3:14">
      <c r="C325" s="4">
        <f>Pressure!AB325*1000000</f>
        <v>6371645.57300747</v>
      </c>
      <c r="D325" s="78">
        <f>Pressure!I325</f>
        <v>1.3469012151470802E-4</v>
      </c>
      <c r="E325" s="40">
        <f>Pressure!H325</f>
        <v>134.69012151470801</v>
      </c>
      <c r="F325" s="10">
        <f t="shared" si="34"/>
        <v>4.5999999999999996</v>
      </c>
      <c r="G325" s="4">
        <f t="shared" si="33"/>
        <v>263439.06418824068</v>
      </c>
      <c r="H325" s="42">
        <f t="shared" si="35"/>
        <v>9.661624430517378</v>
      </c>
      <c r="I325" s="10">
        <f t="shared" si="36"/>
        <v>1.2895387136571752</v>
      </c>
      <c r="J325" s="4">
        <f t="shared" si="37"/>
        <v>1106.6791793693112</v>
      </c>
      <c r="K325" s="4">
        <f t="shared" si="38"/>
        <v>248.79258562324338</v>
      </c>
      <c r="L325" s="42">
        <f>Pressure!Q325</f>
        <v>0.45697614076858584</v>
      </c>
      <c r="M325" s="10">
        <f t="shared" si="40"/>
        <v>1.5927738722679805</v>
      </c>
      <c r="N325" s="10">
        <f t="shared" si="39"/>
        <v>2.6101623315922193</v>
      </c>
    </row>
    <row r="326" spans="3:14">
      <c r="C326" s="4">
        <f>Pressure!AB326*1000000</f>
        <v>6373301.4892646531</v>
      </c>
      <c r="D326" s="78">
        <f>Pressure!I326</f>
        <v>1.3469012151470802E-4</v>
      </c>
      <c r="E326" s="40">
        <f>Pressure!H326</f>
        <v>134.69012151470801</v>
      </c>
      <c r="F326" s="10">
        <f t="shared" si="34"/>
        <v>4.5999999999999996</v>
      </c>
      <c r="G326" s="4">
        <f t="shared" si="33"/>
        <v>263507.52892378945</v>
      </c>
      <c r="H326" s="42">
        <f t="shared" si="35"/>
        <v>9.663608793168553</v>
      </c>
      <c r="I326" s="10">
        <f t="shared" si="36"/>
        <v>1.2895576589578499</v>
      </c>
      <c r="J326" s="4">
        <f t="shared" si="37"/>
        <v>1106.9830554001539</v>
      </c>
      <c r="K326" s="4">
        <f t="shared" si="38"/>
        <v>248.86090000453081</v>
      </c>
      <c r="L326" s="42">
        <f>Pressure!Q326</f>
        <v>0.45841563233777022</v>
      </c>
      <c r="M326" s="10">
        <f t="shared" si="40"/>
        <v>1.5932740619862509</v>
      </c>
      <c r="N326" s="10">
        <f t="shared" si="39"/>
        <v>2.6101623315922193</v>
      </c>
    </row>
    <row r="327" spans="3:14">
      <c r="C327" s="4">
        <f>Pressure!AB327*1000000</f>
        <v>6374948.8410269488</v>
      </c>
      <c r="D327" s="78">
        <f>Pressure!I327</f>
        <v>1.3469012151470802E-4</v>
      </c>
      <c r="E327" s="40">
        <f>Pressure!H327</f>
        <v>134.69012151470801</v>
      </c>
      <c r="F327" s="10">
        <f t="shared" si="34"/>
        <v>4.5999999999999996</v>
      </c>
      <c r="G327" s="4">
        <f t="shared" si="33"/>
        <v>263575.63955575653</v>
      </c>
      <c r="H327" s="42">
        <f t="shared" si="35"/>
        <v>9.6655828037928622</v>
      </c>
      <c r="I327" s="10">
        <f t="shared" si="36"/>
        <v>1.2895764965063339</v>
      </c>
      <c r="J327" s="4">
        <f t="shared" si="37"/>
        <v>1107.2853597665471</v>
      </c>
      <c r="K327" s="4">
        <f t="shared" si="38"/>
        <v>248.92886105987751</v>
      </c>
      <c r="L327" s="42">
        <f>Pressure!Q327</f>
        <v>0.4598551793060755</v>
      </c>
      <c r="M327" s="10">
        <f t="shared" si="40"/>
        <v>1.593771692033684</v>
      </c>
      <c r="N327" s="10">
        <f t="shared" si="39"/>
        <v>2.6101623315922193</v>
      </c>
    </row>
    <row r="328" spans="3:14">
      <c r="C328" s="4">
        <f>Pressure!AB328*1000000</f>
        <v>6376587.6295470074</v>
      </c>
      <c r="D328" s="78">
        <f>Pressure!I328</f>
        <v>1.3469012151470802E-4</v>
      </c>
      <c r="E328" s="40">
        <f>Pressure!H328</f>
        <v>134.69012151470801</v>
      </c>
      <c r="F328" s="10">
        <f t="shared" si="34"/>
        <v>4.5999999999999996</v>
      </c>
      <c r="G328" s="4">
        <f t="shared" si="33"/>
        <v>263643.39613593352</v>
      </c>
      <c r="H328" s="42">
        <f t="shared" si="35"/>
        <v>9.6675464653003562</v>
      </c>
      <c r="I328" s="10">
        <f t="shared" si="36"/>
        <v>1.2895952264763548</v>
      </c>
      <c r="J328" s="4">
        <f t="shared" si="37"/>
        <v>1107.5860926983639</v>
      </c>
      <c r="K328" s="4">
        <f t="shared" si="38"/>
        <v>248.99646884096128</v>
      </c>
      <c r="L328" s="42">
        <f>Pressure!Q328</f>
        <v>0.46129478137480839</v>
      </c>
      <c r="M328" s="10">
        <f t="shared" si="40"/>
        <v>1.5942667624729563</v>
      </c>
      <c r="N328" s="10">
        <f t="shared" si="39"/>
        <v>2.6101623315922193</v>
      </c>
    </row>
    <row r="329" spans="3:14">
      <c r="C329" s="4">
        <f>Pressure!AB329*1000000</f>
        <v>6378217.8560697949</v>
      </c>
      <c r="D329" s="78">
        <f>Pressure!I329</f>
        <v>1.3469012151470802E-4</v>
      </c>
      <c r="E329" s="40">
        <f>Pressure!H329</f>
        <v>134.69012151470801</v>
      </c>
      <c r="F329" s="10">
        <f t="shared" si="34"/>
        <v>4.5999999999999996</v>
      </c>
      <c r="G329" s="4">
        <f t="shared" si="33"/>
        <v>263710.79871579411</v>
      </c>
      <c r="H329" s="42">
        <f t="shared" si="35"/>
        <v>9.669499780583557</v>
      </c>
      <c r="I329" s="10">
        <f t="shared" si="36"/>
        <v>1.2896138490404923</v>
      </c>
      <c r="J329" s="4">
        <f t="shared" si="37"/>
        <v>1107.8852544240674</v>
      </c>
      <c r="K329" s="4">
        <f t="shared" si="38"/>
        <v>249.0637233991429</v>
      </c>
      <c r="L329" s="42">
        <f>Pressure!Q329</f>
        <v>0.46273443824551252</v>
      </c>
      <c r="M329" s="10">
        <f t="shared" si="40"/>
        <v>1.5947592733664728</v>
      </c>
      <c r="N329" s="10">
        <f t="shared" si="39"/>
        <v>2.6101623315922193</v>
      </c>
    </row>
    <row r="330" spans="3:14">
      <c r="C330" s="4">
        <f>Pressure!AB330*1000000</f>
        <v>6379839.521834447</v>
      </c>
      <c r="D330" s="78">
        <f>Pressure!I330</f>
        <v>1.3469012151470802E-4</v>
      </c>
      <c r="E330" s="40">
        <f>Pressure!H330</f>
        <v>134.69012151470801</v>
      </c>
      <c r="F330" s="10">
        <f t="shared" si="34"/>
        <v>4.5999999999999996</v>
      </c>
      <c r="G330" s="4">
        <f t="shared" si="33"/>
        <v>263777.84734657104</v>
      </c>
      <c r="H330" s="42">
        <f t="shared" si="35"/>
        <v>9.6714427525196722</v>
      </c>
      <c r="I330" s="10">
        <f t="shared" si="36"/>
        <v>1.2896323643702021</v>
      </c>
      <c r="J330" s="4">
        <f t="shared" si="37"/>
        <v>1108.1828451710501</v>
      </c>
      <c r="K330" s="4">
        <f t="shared" si="38"/>
        <v>249.13062478554249</v>
      </c>
      <c r="L330" s="42">
        <f>Pressure!Q330</f>
        <v>0.46417414961996695</v>
      </c>
      <c r="M330" s="10">
        <f t="shared" si="40"/>
        <v>1.5952492247763428</v>
      </c>
      <c r="N330" s="10">
        <f t="shared" si="39"/>
        <v>2.6101623315922193</v>
      </c>
    </row>
    <row r="331" spans="3:14">
      <c r="C331" s="4">
        <f>Pressure!AB331*1000000</f>
        <v>6381452.6280722991</v>
      </c>
      <c r="D331" s="78">
        <f>Pressure!I331</f>
        <v>1.3469012151470802E-4</v>
      </c>
      <c r="E331" s="40">
        <f>Pressure!H331</f>
        <v>134.69012151470801</v>
      </c>
      <c r="F331" s="10">
        <f t="shared" si="34"/>
        <v>4.5999999999999996</v>
      </c>
      <c r="G331" s="4">
        <f t="shared" si="33"/>
        <v>263844.54207917454</v>
      </c>
      <c r="H331" s="42">
        <f t="shared" si="35"/>
        <v>9.673375383968267</v>
      </c>
      <c r="I331" s="10">
        <f t="shared" si="36"/>
        <v>1.2896507726357997</v>
      </c>
      <c r="J331" s="4">
        <f t="shared" si="37"/>
        <v>1108.4788651652734</v>
      </c>
      <c r="K331" s="4">
        <f t="shared" si="38"/>
        <v>249.19717305095847</v>
      </c>
      <c r="L331" s="42">
        <f>Pressure!Q331</f>
        <v>0.46561391520018475</v>
      </c>
      <c r="M331" s="10">
        <f t="shared" si="40"/>
        <v>1.5957366167644786</v>
      </c>
      <c r="N331" s="10">
        <f t="shared" si="39"/>
        <v>2.6101623315922193</v>
      </c>
    </row>
    <row r="332" spans="3:14">
      <c r="C332" s="4">
        <f>Pressure!AB332*1000000</f>
        <v>6383057.1760079851</v>
      </c>
      <c r="D332" s="78">
        <f>Pressure!I332</f>
        <v>1.3469012151470802E-4</v>
      </c>
      <c r="E332" s="40">
        <f>Pressure!H332</f>
        <v>134.69012151470801</v>
      </c>
      <c r="F332" s="10">
        <f t="shared" si="34"/>
        <v>4.5999999999999996</v>
      </c>
      <c r="G332" s="4">
        <f t="shared" si="33"/>
        <v>263910.88296423771</v>
      </c>
      <c r="H332" s="42">
        <f t="shared" si="35"/>
        <v>9.6752976777726065</v>
      </c>
      <c r="I332" s="10">
        <f t="shared" si="36"/>
        <v>1.2896690740064756</v>
      </c>
      <c r="J332" s="4">
        <f t="shared" si="37"/>
        <v>1108.7733146314695</v>
      </c>
      <c r="K332" s="4">
        <f t="shared" si="38"/>
        <v>249.26336824591283</v>
      </c>
      <c r="L332" s="42">
        <f>Pressure!Q332</f>
        <v>0.46705373468841166</v>
      </c>
      <c r="M332" s="10">
        <f t="shared" si="40"/>
        <v>1.596221449392476</v>
      </c>
      <c r="N332" s="10">
        <f t="shared" si="39"/>
        <v>2.6101623315922193</v>
      </c>
    </row>
    <row r="333" spans="3:14">
      <c r="C333" s="4">
        <f>Pressure!AB333*1000000</f>
        <v>6384653.1668595783</v>
      </c>
      <c r="D333" s="78">
        <f>Pressure!I333</f>
        <v>1.3469012151470802E-4</v>
      </c>
      <c r="E333" s="40">
        <f>Pressure!H333</f>
        <v>134.69012151470801</v>
      </c>
      <c r="F333" s="10">
        <f t="shared" si="34"/>
        <v>4.5999999999999996</v>
      </c>
      <c r="G333" s="4">
        <f t="shared" si="33"/>
        <v>263976.87005212251</v>
      </c>
      <c r="H333" s="42">
        <f t="shared" si="35"/>
        <v>9.6772096367598195</v>
      </c>
      <c r="I333" s="10">
        <f t="shared" si="36"/>
        <v>1.2896872686503011</v>
      </c>
      <c r="J333" s="4">
        <f t="shared" si="37"/>
        <v>1109.0661937931661</v>
      </c>
      <c r="K333" s="4">
        <f t="shared" si="38"/>
        <v>249.32921042065692</v>
      </c>
      <c r="L333" s="42">
        <f>Pressure!Q333</f>
        <v>0.46849360778712457</v>
      </c>
      <c r="M333" s="10">
        <f t="shared" si="40"/>
        <v>1.5967037227216456</v>
      </c>
      <c r="N333" s="10">
        <f t="shared" si="39"/>
        <v>2.6101623315922193</v>
      </c>
    </row>
    <row r="334" spans="3:14">
      <c r="C334" s="4">
        <f>Pressure!AB334*1000000</f>
        <v>6386240.6018381696</v>
      </c>
      <c r="D334" s="78">
        <f>Pressure!I334</f>
        <v>1.3469012151470802E-4</v>
      </c>
      <c r="E334" s="40">
        <f>Pressure!H334</f>
        <v>134.69012151470801</v>
      </c>
      <c r="F334" s="10">
        <f t="shared" si="34"/>
        <v>4.5999999999999996</v>
      </c>
      <c r="G334" s="4">
        <f t="shared" si="33"/>
        <v>264042.50339290209</v>
      </c>
      <c r="H334" s="42">
        <f t="shared" si="35"/>
        <v>9.6791112637404471</v>
      </c>
      <c r="I334" s="10">
        <f t="shared" si="36"/>
        <v>1.2897053567342276</v>
      </c>
      <c r="J334" s="4">
        <f t="shared" si="37"/>
        <v>1109.3575028726093</v>
      </c>
      <c r="K334" s="4">
        <f t="shared" si="38"/>
        <v>249.39469962515383</v>
      </c>
      <c r="L334" s="42">
        <f>Pressure!Q334</f>
        <v>0.46993353419903006</v>
      </c>
      <c r="M334" s="10">
        <f t="shared" si="40"/>
        <v>1.5971834368130315</v>
      </c>
      <c r="N334" s="10">
        <f t="shared" si="39"/>
        <v>2.6101623315922193</v>
      </c>
    </row>
    <row r="335" spans="3:14">
      <c r="C335" s="4">
        <f>Pressure!AB335*1000000</f>
        <v>6387819.4821475297</v>
      </c>
      <c r="D335" s="78">
        <f>Pressure!I335</f>
        <v>1.3469012151470802E-4</v>
      </c>
      <c r="E335" s="40">
        <f>Pressure!H335</f>
        <v>134.69012151470801</v>
      </c>
      <c r="F335" s="10">
        <f t="shared" si="34"/>
        <v>4.5999999999999996</v>
      </c>
      <c r="G335" s="4">
        <f t="shared" si="33"/>
        <v>264107.78303634695</v>
      </c>
      <c r="H335" s="42">
        <f t="shared" si="35"/>
        <v>9.6810025615079915</v>
      </c>
      <c r="I335" s="10">
        <f t="shared" si="36"/>
        <v>1.2897233384240865</v>
      </c>
      <c r="J335" s="4">
        <f t="shared" si="37"/>
        <v>1109.6472420907025</v>
      </c>
      <c r="K335" s="4">
        <f t="shared" si="38"/>
        <v>249.45983590906491</v>
      </c>
      <c r="L335" s="42">
        <f>Pressure!Q335</f>
        <v>0.47137351362706309</v>
      </c>
      <c r="M335" s="10">
        <f t="shared" si="40"/>
        <v>1.5976605917274289</v>
      </c>
      <c r="N335" s="10">
        <f t="shared" si="39"/>
        <v>2.6101623315922193</v>
      </c>
    </row>
    <row r="336" spans="3:14">
      <c r="C336" s="4">
        <f>Pressure!AB336*1000000</f>
        <v>6389389.8089849064</v>
      </c>
      <c r="D336" s="78">
        <f>Pressure!I336</f>
        <v>1.3469012151470802E-4</v>
      </c>
      <c r="E336" s="40">
        <f>Pressure!H336</f>
        <v>134.69012151470801</v>
      </c>
      <c r="F336" s="10">
        <f t="shared" si="34"/>
        <v>4.5999999999999996</v>
      </c>
      <c r="G336" s="4">
        <f t="shared" si="33"/>
        <v>264172.70903195796</v>
      </c>
      <c r="H336" s="42">
        <f t="shared" si="35"/>
        <v>9.6828835328399734</v>
      </c>
      <c r="I336" s="10">
        <f t="shared" si="36"/>
        <v>1.2897412138846023</v>
      </c>
      <c r="J336" s="4">
        <f t="shared" si="37"/>
        <v>1109.9354116671516</v>
      </c>
      <c r="K336" s="4">
        <f t="shared" si="38"/>
        <v>249.52461932178221</v>
      </c>
      <c r="L336" s="42">
        <f>Pressure!Q336</f>
        <v>0.47281354577438556</v>
      </c>
      <c r="M336" s="10">
        <f t="shared" si="40"/>
        <v>1.5981351875253118</v>
      </c>
      <c r="N336" s="10">
        <f t="shared" si="39"/>
        <v>2.6101623315922193</v>
      </c>
    </row>
    <row r="337" spans="3:14">
      <c r="C337" s="4">
        <f>Pressure!AB337*1000000</f>
        <v>6390951.5835408065</v>
      </c>
      <c r="D337" s="78">
        <f>Pressure!I337</f>
        <v>1.3469012151470802E-4</v>
      </c>
      <c r="E337" s="40">
        <f>Pressure!H337</f>
        <v>134.69012151470801</v>
      </c>
      <c r="F337" s="10">
        <f t="shared" si="34"/>
        <v>4.5999999999999996</v>
      </c>
      <c r="G337" s="4">
        <f t="shared" si="33"/>
        <v>264237.2814289573</v>
      </c>
      <c r="H337" s="42">
        <f t="shared" si="35"/>
        <v>9.6847541804975972</v>
      </c>
      <c r="I337" s="10">
        <f t="shared" si="36"/>
        <v>1.2897589832793941</v>
      </c>
      <c r="J337" s="4">
        <f t="shared" si="37"/>
        <v>1110.2220118204257</v>
      </c>
      <c r="K337" s="4">
        <f t="shared" si="38"/>
        <v>249.5890499124198</v>
      </c>
      <c r="L337" s="42">
        <f>Pressure!Q337</f>
        <v>0.47425363034438484</v>
      </c>
      <c r="M337" s="10">
        <f t="shared" si="40"/>
        <v>1.5986072242669063</v>
      </c>
      <c r="N337" s="10">
        <f t="shared" si="39"/>
        <v>2.6101623315922193</v>
      </c>
    </row>
    <row r="338" spans="3:14">
      <c r="C338" s="4">
        <f>Pressure!AB338*1000000</f>
        <v>6392504.8069988191</v>
      </c>
      <c r="D338" s="78">
        <f>Pressure!I338</f>
        <v>1.3469012151470802E-4</v>
      </c>
      <c r="E338" s="40">
        <f>Pressure!H338</f>
        <v>134.69012151470801</v>
      </c>
      <c r="F338" s="10">
        <f t="shared" si="34"/>
        <v>4.5999999999999996</v>
      </c>
      <c r="G338" s="4">
        <f t="shared" si="33"/>
        <v>264301.50027628109</v>
      </c>
      <c r="H338" s="42">
        <f t="shared" si="35"/>
        <v>9.6866145072256433</v>
      </c>
      <c r="I338" s="10">
        <f t="shared" si="36"/>
        <v>1.2897766467709777</v>
      </c>
      <c r="J338" s="4">
        <f t="shared" si="37"/>
        <v>1110.5070427677247</v>
      </c>
      <c r="K338" s="4">
        <f t="shared" si="38"/>
        <v>249.65312772980636</v>
      </c>
      <c r="L338" s="42">
        <f>Pressure!Q338</f>
        <v>0.47569376704067234</v>
      </c>
      <c r="M338" s="10">
        <f t="shared" si="40"/>
        <v>1.5990767020121306</v>
      </c>
      <c r="N338" s="10">
        <f t="shared" si="39"/>
        <v>2.6101623315922193</v>
      </c>
    </row>
    <row r="339" spans="3:14">
      <c r="C339" s="4">
        <f>Pressure!AB339*1000000</f>
        <v>6394049.4805353023</v>
      </c>
      <c r="D339" s="78">
        <f>Pressure!I339</f>
        <v>1.3469012151470802E-4</v>
      </c>
      <c r="E339" s="40">
        <f>Pressure!H339</f>
        <v>134.69012151470801</v>
      </c>
      <c r="F339" s="10">
        <f t="shared" si="34"/>
        <v>4.5999999999999996</v>
      </c>
      <c r="G339" s="4">
        <f t="shared" si="33"/>
        <v>264365.36562256643</v>
      </c>
      <c r="H339" s="42">
        <f t="shared" si="35"/>
        <v>9.6884645157520453</v>
      </c>
      <c r="I339" s="10">
        <f t="shared" si="36"/>
        <v>1.2897942045207649</v>
      </c>
      <c r="J339" s="4">
        <f t="shared" si="37"/>
        <v>1110.790504724921</v>
      </c>
      <c r="K339" s="4">
        <f t="shared" si="38"/>
        <v>249.71685282247225</v>
      </c>
      <c r="L339" s="42">
        <f>Pressure!Q339</f>
        <v>0.47713395556708232</v>
      </c>
      <c r="M339" s="10">
        <f t="shared" si="40"/>
        <v>1.5995436208207681</v>
      </c>
      <c r="N339" s="10">
        <f t="shared" si="39"/>
        <v>2.6101623315922193</v>
      </c>
    </row>
    <row r="340" spans="3:14">
      <c r="C340" s="4">
        <f>Pressure!AB340*1000000</f>
        <v>6395585.6053206809</v>
      </c>
      <c r="D340" s="78">
        <f>Pressure!I340</f>
        <v>1.3469012151470802E-4</v>
      </c>
      <c r="E340" s="40">
        <f>Pressure!H340</f>
        <v>134.69012151470801</v>
      </c>
      <c r="F340" s="10">
        <f t="shared" si="34"/>
        <v>4.5999999999999996</v>
      </c>
      <c r="G340" s="4">
        <f t="shared" si="33"/>
        <v>264428.87751620513</v>
      </c>
      <c r="H340" s="42">
        <f t="shared" si="35"/>
        <v>9.6903042087894651</v>
      </c>
      <c r="I340" s="10">
        <f t="shared" si="36"/>
        <v>1.2898116566890829</v>
      </c>
      <c r="J340" s="4">
        <f t="shared" si="37"/>
        <v>1111.0723979067984</v>
      </c>
      <c r="K340" s="4">
        <f t="shared" si="38"/>
        <v>249.78022523870294</v>
      </c>
      <c r="L340" s="42">
        <f>Pressure!Q340</f>
        <v>0.47857419562767023</v>
      </c>
      <c r="M340" s="10">
        <f t="shared" si="40"/>
        <v>1.6000079807521632</v>
      </c>
      <c r="N340" s="10">
        <f t="shared" si="39"/>
        <v>2.6101623315922193</v>
      </c>
    </row>
    <row r="341" spans="3:14">
      <c r="C341" s="4">
        <f>Pressure!AB341*1000000</f>
        <v>6397113.1825177213</v>
      </c>
      <c r="D341" s="78">
        <f>Pressure!I341</f>
        <v>1.3469012151470802E-4</v>
      </c>
      <c r="E341" s="40">
        <f>Pressure!H341</f>
        <v>134.69012151470801</v>
      </c>
      <c r="F341" s="10">
        <f t="shared" si="34"/>
        <v>4.5999999999999996</v>
      </c>
      <c r="G341" s="4">
        <f t="shared" si="33"/>
        <v>264492.03600527247</v>
      </c>
      <c r="H341" s="42">
        <f t="shared" si="35"/>
        <v>9.6921335890333076</v>
      </c>
      <c r="I341" s="10">
        <f t="shared" si="36"/>
        <v>1.2898290034351581</v>
      </c>
      <c r="J341" s="4">
        <f t="shared" si="37"/>
        <v>1111.3527225267355</v>
      </c>
      <c r="K341" s="4">
        <f t="shared" si="38"/>
        <v>249.84324502646814</v>
      </c>
      <c r="L341" s="42">
        <f>Pressure!Q341</f>
        <v>0.48001448692671139</v>
      </c>
      <c r="M341" s="10">
        <f t="shared" si="40"/>
        <v>1.6004697818654643</v>
      </c>
      <c r="N341" s="10">
        <f t="shared" si="39"/>
        <v>2.6101623315922193</v>
      </c>
    </row>
    <row r="342" spans="3:14">
      <c r="C342" s="4">
        <f>Pressure!AB342*1000000</f>
        <v>6398632.2132824585</v>
      </c>
      <c r="D342" s="78">
        <f>Pressure!I342</f>
        <v>1.3469012151470802E-4</v>
      </c>
      <c r="E342" s="40">
        <f>Pressure!H342</f>
        <v>134.69012151470801</v>
      </c>
      <c r="F342" s="10">
        <f t="shared" si="34"/>
        <v>4.5999999999999996</v>
      </c>
      <c r="G342" s="4">
        <f t="shared" si="33"/>
        <v>264554.84113756526</v>
      </c>
      <c r="H342" s="42">
        <f t="shared" si="35"/>
        <v>9.6939526591627558</v>
      </c>
      <c r="I342" s="10">
        <f t="shared" si="36"/>
        <v>1.2898462449171302</v>
      </c>
      <c r="J342" s="4">
        <f t="shared" si="37"/>
        <v>1111.6314787968752</v>
      </c>
      <c r="K342" s="4">
        <f t="shared" si="38"/>
        <v>249.90591223345965</v>
      </c>
      <c r="L342" s="42">
        <f>Pressure!Q342</f>
        <v>0.48145482916869975</v>
      </c>
      <c r="M342" s="10">
        <f t="shared" si="40"/>
        <v>1.6009290242195735</v>
      </c>
      <c r="N342" s="10">
        <f t="shared" si="39"/>
        <v>2.6101623315922193</v>
      </c>
    </row>
    <row r="343" spans="3:14">
      <c r="C343" s="4">
        <f>Pressure!AB343*1000000</f>
        <v>6400142.6987646511</v>
      </c>
      <c r="D343" s="78">
        <f>Pressure!I343</f>
        <v>1.3469012151470802E-4</v>
      </c>
      <c r="E343" s="40">
        <f>Pressure!H343</f>
        <v>134.69012151470801</v>
      </c>
      <c r="F343" s="10">
        <f t="shared" si="34"/>
        <v>4.5999999999999996</v>
      </c>
      <c r="G343" s="4">
        <f t="shared" si="33"/>
        <v>264617.29296062089</v>
      </c>
      <c r="H343" s="42">
        <f t="shared" si="35"/>
        <v>9.6957614218413966</v>
      </c>
      <c r="I343" s="10">
        <f t="shared" si="36"/>
        <v>1.2898633812920617</v>
      </c>
      <c r="J343" s="4">
        <f t="shared" si="37"/>
        <v>1111.9086669282092</v>
      </c>
      <c r="K343" s="4">
        <f t="shared" si="38"/>
        <v>249.96822690711056</v>
      </c>
      <c r="L343" s="42">
        <f>Pressure!Q343</f>
        <v>0.48289522205834623</v>
      </c>
      <c r="M343" s="10">
        <f t="shared" si="40"/>
        <v>1.601385707872955</v>
      </c>
      <c r="N343" s="10">
        <f t="shared" si="39"/>
        <v>2.6101623315922193</v>
      </c>
    </row>
    <row r="344" spans="3:14">
      <c r="C344" s="4">
        <f>Pressure!AB344*1000000</f>
        <v>6401644.6401069965</v>
      </c>
      <c r="D344" s="78">
        <f>Pressure!I344</f>
        <v>1.3469012151470802E-4</v>
      </c>
      <c r="E344" s="40">
        <f>Pressure!H344</f>
        <v>134.69012151470801</v>
      </c>
      <c r="F344" s="10">
        <f t="shared" si="34"/>
        <v>4.5999999999999996</v>
      </c>
      <c r="G344" s="4">
        <f t="shared" si="33"/>
        <v>264679.39152168483</v>
      </c>
      <c r="H344" s="42">
        <f t="shared" si="35"/>
        <v>9.6975598797162785</v>
      </c>
      <c r="I344" s="10">
        <f t="shared" si="36"/>
        <v>1.289880412715932</v>
      </c>
      <c r="J344" s="4">
        <f t="shared" si="37"/>
        <v>1112.1842871304329</v>
      </c>
      <c r="K344" s="4">
        <f t="shared" si="38"/>
        <v>250.0301890945625</v>
      </c>
      <c r="L344" s="42">
        <f>Pressure!Q344</f>
        <v>0.48433566530057753</v>
      </c>
      <c r="M344" s="10">
        <f t="shared" si="40"/>
        <v>1.6018398328840147</v>
      </c>
      <c r="N344" s="10">
        <f t="shared" si="39"/>
        <v>2.6101623315922193</v>
      </c>
    </row>
    <row r="345" spans="3:14">
      <c r="C345" s="4">
        <f>Pressure!AB345*1000000</f>
        <v>6403138.0384452352</v>
      </c>
      <c r="D345" s="78">
        <f>Pressure!I345</f>
        <v>1.3469012151470802E-4</v>
      </c>
      <c r="E345" s="40">
        <f>Pressure!H345</f>
        <v>134.69012151470801</v>
      </c>
      <c r="F345" s="10">
        <f t="shared" si="34"/>
        <v>4.5999999999999996</v>
      </c>
      <c r="G345" s="4">
        <f t="shared" si="33"/>
        <v>264741.13686771481</v>
      </c>
      <c r="H345" s="42">
        <f t="shared" si="35"/>
        <v>9.6993480354180495</v>
      </c>
      <c r="I345" s="10">
        <f t="shared" si="36"/>
        <v>1.2898973393436426</v>
      </c>
      <c r="J345" s="4">
        <f t="shared" si="37"/>
        <v>1112.4583396119654</v>
      </c>
      <c r="K345" s="4">
        <f t="shared" si="38"/>
        <v>250.09179884267016</v>
      </c>
      <c r="L345" s="42">
        <f>Pressure!Q345</f>
        <v>0.4857761586005348</v>
      </c>
      <c r="M345" s="10">
        <f t="shared" si="40"/>
        <v>1.6022913993108816</v>
      </c>
      <c r="N345" s="10">
        <f t="shared" si="39"/>
        <v>2.6101623315922193</v>
      </c>
    </row>
    <row r="346" spans="3:14">
      <c r="C346" s="4">
        <f>Pressure!AB346*1000000</f>
        <v>6404622.8949085874</v>
      </c>
      <c r="D346" s="78">
        <f>Pressure!I346</f>
        <v>1.3469012151470802E-4</v>
      </c>
      <c r="E346" s="40">
        <f>Pressure!H346</f>
        <v>134.69012151470801</v>
      </c>
      <c r="F346" s="10">
        <f t="shared" si="34"/>
        <v>4.5999999999999996</v>
      </c>
      <c r="G346" s="4">
        <f t="shared" si="33"/>
        <v>264802.5290453991</v>
      </c>
      <c r="H346" s="42">
        <f t="shared" si="35"/>
        <v>9.7011258915614818</v>
      </c>
      <c r="I346" s="10">
        <f t="shared" si="36"/>
        <v>1.2899141613290253</v>
      </c>
      <c r="J346" s="4">
        <f t="shared" si="37"/>
        <v>1112.7308245800289</v>
      </c>
      <c r="K346" s="4">
        <f t="shared" si="38"/>
        <v>250.15305619801919</v>
      </c>
      <c r="L346" s="42">
        <f>Pressure!Q346</f>
        <v>0.487216701663572</v>
      </c>
      <c r="M346" s="10">
        <f t="shared" si="40"/>
        <v>1.6027404072111644</v>
      </c>
      <c r="N346" s="10">
        <f t="shared" si="39"/>
        <v>2.6101623315922193</v>
      </c>
    </row>
    <row r="347" spans="3:14">
      <c r="C347" s="4">
        <f>Pressure!AB347*1000000</f>
        <v>6406099.2106192904</v>
      </c>
      <c r="D347" s="78">
        <f>Pressure!I347</f>
        <v>1.3469012151470802E-4</v>
      </c>
      <c r="E347" s="40">
        <f>Pressure!H347</f>
        <v>134.69012151470801</v>
      </c>
      <c r="F347" s="10">
        <f t="shared" si="34"/>
        <v>4.5999999999999996</v>
      </c>
      <c r="G347" s="4">
        <f t="shared" si="33"/>
        <v>264863.56810113718</v>
      </c>
      <c r="H347" s="42">
        <f t="shared" si="35"/>
        <v>9.702893450744968</v>
      </c>
      <c r="I347" s="10">
        <f t="shared" si="36"/>
        <v>1.2899308788248407</v>
      </c>
      <c r="J347" s="4">
        <f t="shared" si="37"/>
        <v>1113.0017422405647</v>
      </c>
      <c r="K347" s="4">
        <f t="shared" si="38"/>
        <v>250.21396120690721</v>
      </c>
      <c r="L347" s="42">
        <f>Pressure!Q347</f>
        <v>0.48865729419525472</v>
      </c>
      <c r="M347" s="10">
        <f t="shared" si="40"/>
        <v>1.6031868566423746</v>
      </c>
      <c r="N347" s="10">
        <f t="shared" si="39"/>
        <v>2.6101623315922193</v>
      </c>
    </row>
    <row r="348" spans="3:14">
      <c r="C348" s="4">
        <f>Pressure!AB348*1000000</f>
        <v>6407566.9866934661</v>
      </c>
      <c r="D348" s="78">
        <f>Pressure!I348</f>
        <v>1.3469012151470802E-4</v>
      </c>
      <c r="E348" s="40">
        <f>Pressure!H348</f>
        <v>134.69012151470801</v>
      </c>
      <c r="F348" s="10">
        <f t="shared" si="34"/>
        <v>4.5999999999999996</v>
      </c>
      <c r="G348" s="4">
        <f t="shared" ref="G348:G411" si="41">IF(C348/(1+(k-1)/2*N348^2)^(k/(k-1))&lt;patm*1000000,patm*1000000,C348/(1+(k-1)/2*N348^2)^(k/(k-1)))</f>
        <v>264924.25408107566</v>
      </c>
      <c r="H348" s="42">
        <f t="shared" si="35"/>
        <v>9.7046507155515531</v>
      </c>
      <c r="I348" s="10">
        <f t="shared" si="36"/>
        <v>1.2899474919827918</v>
      </c>
      <c r="J348" s="4">
        <f t="shared" si="37"/>
        <v>1113.2710927983912</v>
      </c>
      <c r="K348" s="4">
        <f t="shared" si="38"/>
        <v>250.27451391537954</v>
      </c>
      <c r="L348" s="42">
        <f>Pressure!Q348</f>
        <v>0.49009793590135881</v>
      </c>
      <c r="M348" s="10">
        <f t="shared" si="40"/>
        <v>1.6036307476618492</v>
      </c>
      <c r="N348" s="10">
        <f t="shared" si="39"/>
        <v>2.6101623315922193</v>
      </c>
    </row>
    <row r="349" spans="3:14">
      <c r="C349" s="4">
        <f>Pressure!AB349*1000000</f>
        <v>6409026.2242393931</v>
      </c>
      <c r="D349" s="78">
        <f>Pressure!I349</f>
        <v>1.3469012151470802E-4</v>
      </c>
      <c r="E349" s="40">
        <f>Pressure!H349</f>
        <v>134.69012151470801</v>
      </c>
      <c r="F349" s="10">
        <f t="shared" ref="F349:F412" si="42">aexit/E349</f>
        <v>4.5999999999999996</v>
      </c>
      <c r="G349" s="4">
        <f t="shared" si="41"/>
        <v>264984.58703103696</v>
      </c>
      <c r="H349" s="42">
        <f t="shared" ref="H349:H412" si="43">1/(((k+1)/2)^(1/(k-1))*(patm*1000000/C349)^(1/k)*SQRT((k+1)/(k-1)*(1-(patm*1000000/C349)^((k-1)/k))))</f>
        <v>9.7063976885468808</v>
      </c>
      <c r="I349" s="10">
        <f t="shared" ref="I349:I412" si="44">etanoz*SQRT(2*k^2/(k-1)*(2/(k+1))^((k+1)/(k-1))*(1-(G349/C349)^((k-1)/k)))+(G349-patm*1000000)/C349*(aexit/E349)</f>
        <v>1.2899640009535076</v>
      </c>
      <c r="J349" s="4">
        <f t="shared" ref="J349:J412" si="45">I349*D349*C349</f>
        <v>1113.5388764568881</v>
      </c>
      <c r="K349" s="4">
        <f t="shared" ref="K349:K412" si="46">J349/4.4482</f>
        <v>250.33471436915789</v>
      </c>
      <c r="L349" s="42">
        <f>Pressure!Q349</f>
        <v>0.49153862648786895</v>
      </c>
      <c r="M349" s="10">
        <f t="shared" si="40"/>
        <v>1.6040720803265083</v>
      </c>
      <c r="N349" s="10">
        <f t="shared" si="39"/>
        <v>2.6101623315922193</v>
      </c>
    </row>
    <row r="350" spans="3:14">
      <c r="C350" s="4">
        <f>Pressure!AB350*1000000</f>
        <v>6410476.9243595051</v>
      </c>
      <c r="D350" s="78">
        <f>Pressure!I350</f>
        <v>1.3469012151470802E-4</v>
      </c>
      <c r="E350" s="40">
        <f>Pressure!H350</f>
        <v>134.69012151470801</v>
      </c>
      <c r="F350" s="10">
        <f t="shared" si="42"/>
        <v>4.5999999999999996</v>
      </c>
      <c r="G350" s="4">
        <f t="shared" si="41"/>
        <v>265044.56699660176</v>
      </c>
      <c r="H350" s="42">
        <f t="shared" si="43"/>
        <v>9.7081343722816023</v>
      </c>
      <c r="I350" s="10">
        <f t="shared" si="44"/>
        <v>1.2899804058865694</v>
      </c>
      <c r="J350" s="4">
        <f t="shared" si="45"/>
        <v>1113.8050934183618</v>
      </c>
      <c r="K350" s="4">
        <f t="shared" si="46"/>
        <v>250.39456261372283</v>
      </c>
      <c r="L350" s="42">
        <f>Pressure!Q350</f>
        <v>0.49297936566097728</v>
      </c>
      <c r="M350" s="10">
        <f t="shared" si="40"/>
        <v>1.6045108546929461</v>
      </c>
      <c r="N350" s="10">
        <f t="shared" ref="N350:N413" si="47">N349-1/834*(me-mef)</f>
        <v>2.6101623315922193</v>
      </c>
    </row>
    <row r="351" spans="3:14">
      <c r="C351" s="4">
        <f>Pressure!AB351*1000000</f>
        <v>6411919.0881494675</v>
      </c>
      <c r="D351" s="78">
        <f>Pressure!I351</f>
        <v>1.3469012151470802E-4</v>
      </c>
      <c r="E351" s="40">
        <f>Pressure!H351</f>
        <v>134.69012151470801</v>
      </c>
      <c r="F351" s="10">
        <f t="shared" si="42"/>
        <v>4.5999999999999996</v>
      </c>
      <c r="G351" s="4">
        <f t="shared" si="41"/>
        <v>265104.19402307092</v>
      </c>
      <c r="H351" s="42">
        <f t="shared" si="43"/>
        <v>9.7098607692902927</v>
      </c>
      <c r="I351" s="10">
        <f t="shared" si="44"/>
        <v>1.2899967069305041</v>
      </c>
      <c r="J351" s="4">
        <f t="shared" si="45"/>
        <v>1114.0697438838777</v>
      </c>
      <c r="K351" s="4">
        <f t="shared" si="46"/>
        <v>250.4540586942758</v>
      </c>
      <c r="L351" s="42">
        <f>Pressure!Q351</f>
        <v>0.49442015312708204</v>
      </c>
      <c r="M351" s="10">
        <f t="shared" si="40"/>
        <v>1.6049470708176294</v>
      </c>
      <c r="N351" s="10">
        <f t="shared" si="47"/>
        <v>2.6101623315922193</v>
      </c>
    </row>
    <row r="352" spans="3:14">
      <c r="C352" s="4">
        <f>Pressure!AB352*1000000</f>
        <v>6413352.716697705</v>
      </c>
      <c r="D352" s="78">
        <f>Pressure!I352</f>
        <v>1.3469012151470802E-4</v>
      </c>
      <c r="E352" s="40">
        <f>Pressure!H352</f>
        <v>134.69012151470801</v>
      </c>
      <c r="F352" s="10">
        <f t="shared" si="42"/>
        <v>4.5999999999999996</v>
      </c>
      <c r="G352" s="4">
        <f t="shared" si="41"/>
        <v>265163.46815544594</v>
      </c>
      <c r="H352" s="42">
        <f t="shared" si="43"/>
        <v>9.7115768820908936</v>
      </c>
      <c r="I352" s="10">
        <f t="shared" si="44"/>
        <v>1.2900129042327813</v>
      </c>
      <c r="J352" s="4">
        <f t="shared" si="45"/>
        <v>1114.3328280531716</v>
      </c>
      <c r="K352" s="4">
        <f t="shared" si="46"/>
        <v>250.51320265571954</v>
      </c>
      <c r="L352" s="42">
        <f>Pressure!Q352</f>
        <v>0.49586098859278627</v>
      </c>
      <c r="M352" s="10">
        <f t="shared" si="40"/>
        <v>1.6053807287567075</v>
      </c>
      <c r="N352" s="10">
        <f t="shared" si="47"/>
        <v>2.6101623315922193</v>
      </c>
    </row>
    <row r="353" spans="3:14">
      <c r="C353" s="4">
        <f>Pressure!AB353*1000000</f>
        <v>6414777.811086325</v>
      </c>
      <c r="D353" s="78">
        <f>Pressure!I353</f>
        <v>1.3469012151470802E-4</v>
      </c>
      <c r="E353" s="40">
        <f>Pressure!H353</f>
        <v>134.69012151470801</v>
      </c>
      <c r="F353" s="10">
        <f t="shared" si="42"/>
        <v>4.5999999999999996</v>
      </c>
      <c r="G353" s="4">
        <f t="shared" si="41"/>
        <v>265222.38943846716</v>
      </c>
      <c r="H353" s="42">
        <f t="shared" si="43"/>
        <v>9.7132827131858459</v>
      </c>
      <c r="I353" s="10">
        <f t="shared" si="44"/>
        <v>1.2900289979398283</v>
      </c>
      <c r="J353" s="4">
        <f t="shared" si="45"/>
        <v>1114.59434612482</v>
      </c>
      <c r="K353" s="4">
        <f t="shared" si="46"/>
        <v>250.57199454269593</v>
      </c>
      <c r="L353" s="42">
        <f>Pressure!Q353</f>
        <v>0.49730187176489632</v>
      </c>
      <c r="M353" s="10">
        <f t="shared" si="40"/>
        <v>1.60581182856594</v>
      </c>
      <c r="N353" s="10">
        <f t="shared" si="47"/>
        <v>2.6101623315922193</v>
      </c>
    </row>
    <row r="354" spans="3:14">
      <c r="C354" s="4">
        <f>Pressure!AB354*1000000</f>
        <v>6416194.3723908551</v>
      </c>
      <c r="D354" s="78">
        <f>Pressure!I354</f>
        <v>1.3469012151470802E-4</v>
      </c>
      <c r="E354" s="40">
        <f>Pressure!H354</f>
        <v>134.69012151470801</v>
      </c>
      <c r="F354" s="10">
        <f t="shared" si="42"/>
        <v>4.5999999999999996</v>
      </c>
      <c r="G354" s="4">
        <f t="shared" si="41"/>
        <v>265280.95791660278</v>
      </c>
      <c r="H354" s="42">
        <f t="shared" si="43"/>
        <v>9.7149782650617595</v>
      </c>
      <c r="I354" s="10">
        <f t="shared" si="44"/>
        <v>1.2900449881970302</v>
      </c>
      <c r="J354" s="4">
        <f t="shared" si="45"/>
        <v>1114.8542982961926</v>
      </c>
      <c r="K354" s="4">
        <f t="shared" si="46"/>
        <v>250.63043439957571</v>
      </c>
      <c r="L354" s="42">
        <f>Pressure!Q354</f>
        <v>0.49874280235042068</v>
      </c>
      <c r="M354" s="10">
        <f t="shared" si="40"/>
        <v>1.606240370301028</v>
      </c>
      <c r="N354" s="10">
        <f t="shared" si="47"/>
        <v>2.6101623315922193</v>
      </c>
    </row>
    <row r="355" spans="3:14">
      <c r="C355" s="4">
        <f>Pressure!AB355*1000000</f>
        <v>6417602.4016800122</v>
      </c>
      <c r="D355" s="78">
        <f>Pressure!I355</f>
        <v>1.3469012151470802E-4</v>
      </c>
      <c r="E355" s="40">
        <f>Pressure!H355</f>
        <v>134.69012151470801</v>
      </c>
      <c r="F355" s="10">
        <f t="shared" si="42"/>
        <v>4.5999999999999996</v>
      </c>
      <c r="G355" s="4">
        <f t="shared" si="41"/>
        <v>265339.17363403953</v>
      </c>
      <c r="H355" s="42">
        <f t="shared" si="43"/>
        <v>9.7166635401892112</v>
      </c>
      <c r="I355" s="10">
        <f t="shared" si="44"/>
        <v>1.2900608751487299</v>
      </c>
      <c r="J355" s="4">
        <f t="shared" si="45"/>
        <v>1115.1126847634089</v>
      </c>
      <c r="K355" s="4">
        <f t="shared" si="46"/>
        <v>250.68852227044846</v>
      </c>
      <c r="L355" s="42">
        <f>Pressure!Q355</f>
        <v>0.50018378005656838</v>
      </c>
      <c r="M355" s="10">
        <f t="shared" si="40"/>
        <v>1.6066663540171722</v>
      </c>
      <c r="N355" s="10">
        <f t="shared" si="47"/>
        <v>2.6101623315922193</v>
      </c>
    </row>
    <row r="356" spans="3:14">
      <c r="C356" s="4">
        <f>Pressure!AB356*1000000</f>
        <v>6419001.900015153</v>
      </c>
      <c r="D356" s="78">
        <f>Pressure!I356</f>
        <v>1.3469012151470802E-4</v>
      </c>
      <c r="E356" s="40">
        <f>Pressure!H356</f>
        <v>134.69012151470801</v>
      </c>
      <c r="F356" s="10">
        <f t="shared" si="42"/>
        <v>4.5999999999999996</v>
      </c>
      <c r="G356" s="4">
        <f t="shared" si="41"/>
        <v>265397.03663465969</v>
      </c>
      <c r="H356" s="42">
        <f t="shared" si="43"/>
        <v>9.7183385410220247</v>
      </c>
      <c r="I356" s="10">
        <f t="shared" si="44"/>
        <v>1.2900766589382262</v>
      </c>
      <c r="J356" s="4">
        <f t="shared" si="45"/>
        <v>1115.3695057212371</v>
      </c>
      <c r="K356" s="4">
        <f t="shared" si="46"/>
        <v>250.74625819910011</v>
      </c>
      <c r="L356" s="42">
        <f>Pressure!Q356</f>
        <v>0.50162480459074799</v>
      </c>
      <c r="M356" s="10">
        <f t="shared" si="40"/>
        <v>1.6070897797695181</v>
      </c>
      <c r="N356" s="10">
        <f t="shared" si="47"/>
        <v>2.6101623315922193</v>
      </c>
    </row>
    <row r="357" spans="3:14">
      <c r="C357" s="4">
        <f>Pressure!AB357*1000000</f>
        <v>6420392.8684522528</v>
      </c>
      <c r="D357" s="78">
        <f>Pressure!I357</f>
        <v>1.3469012151470802E-4</v>
      </c>
      <c r="E357" s="40">
        <f>Pressure!H357</f>
        <v>134.69012151470801</v>
      </c>
      <c r="F357" s="10">
        <f t="shared" si="42"/>
        <v>4.5999999999999996</v>
      </c>
      <c r="G357" s="4">
        <f t="shared" si="41"/>
        <v>265454.54696212319</v>
      </c>
      <c r="H357" s="42">
        <f t="shared" si="43"/>
        <v>9.7200032699997152</v>
      </c>
      <c r="I357" s="10">
        <f t="shared" si="44"/>
        <v>1.2900923397077988</v>
      </c>
      <c r="J357" s="4">
        <f t="shared" si="45"/>
        <v>1115.6247613634594</v>
      </c>
      <c r="K357" s="4">
        <f t="shared" si="46"/>
        <v>250.80364222909478</v>
      </c>
      <c r="L357" s="42">
        <f>Pressure!Q357</f>
        <v>0.50306587566056593</v>
      </c>
      <c r="M357" s="10">
        <f t="shared" si="40"/>
        <v>1.6075106476127232</v>
      </c>
      <c r="N357" s="10">
        <f t="shared" si="47"/>
        <v>2.6101623315922193</v>
      </c>
    </row>
    <row r="358" spans="3:14">
      <c r="C358" s="4">
        <f>Pressure!AB358*1000000</f>
        <v>6421775.3080399008</v>
      </c>
      <c r="D358" s="78">
        <f>Pressure!I358</f>
        <v>1.3469012151470802E-4</v>
      </c>
      <c r="E358" s="40">
        <f>Pressure!H358</f>
        <v>134.69012151470801</v>
      </c>
      <c r="F358" s="10">
        <f t="shared" si="42"/>
        <v>4.5999999999999996</v>
      </c>
      <c r="G358" s="4">
        <f t="shared" si="41"/>
        <v>265511.70465978445</v>
      </c>
      <c r="H358" s="42">
        <f t="shared" si="43"/>
        <v>9.7216577295450737</v>
      </c>
      <c r="I358" s="10">
        <f t="shared" si="44"/>
        <v>1.2901079175986891</v>
      </c>
      <c r="J358" s="4">
        <f t="shared" si="45"/>
        <v>1115.8784518825007</v>
      </c>
      <c r="K358" s="4">
        <f t="shared" si="46"/>
        <v>250.86067440369155</v>
      </c>
      <c r="L358" s="42">
        <f>Pressure!Q358</f>
        <v>0.50450699297382529</v>
      </c>
      <c r="M358" s="10">
        <f t="shared" si="40"/>
        <v>1.6079289576013174</v>
      </c>
      <c r="N358" s="10">
        <f t="shared" si="47"/>
        <v>2.6101623315922193</v>
      </c>
    </row>
    <row r="359" spans="3:14">
      <c r="C359" s="4">
        <f>Pressure!AB359*1000000</f>
        <v>6423149.2198199704</v>
      </c>
      <c r="D359" s="78">
        <f>Pressure!I359</f>
        <v>1.3469012151470802E-4</v>
      </c>
      <c r="E359" s="40">
        <f>Pressure!H359</f>
        <v>134.69012151470801</v>
      </c>
      <c r="F359" s="10">
        <f t="shared" si="42"/>
        <v>4.5999999999999996</v>
      </c>
      <c r="G359" s="4">
        <f t="shared" si="41"/>
        <v>265568.50977072032</v>
      </c>
      <c r="H359" s="42">
        <f t="shared" si="43"/>
        <v>9.7233019220650085</v>
      </c>
      <c r="I359" s="10">
        <f t="shared" si="44"/>
        <v>1.2901233927511115</v>
      </c>
      <c r="J359" s="4">
        <f t="shared" si="45"/>
        <v>1116.1305774695554</v>
      </c>
      <c r="K359" s="4">
        <f t="shared" si="46"/>
        <v>250.9173547658728</v>
      </c>
      <c r="L359" s="42">
        <f>Pressure!Q359</f>
        <v>0.50594815623852452</v>
      </c>
      <c r="M359" s="10">
        <f t="shared" si="40"/>
        <v>1.6083447097895844</v>
      </c>
      <c r="N359" s="10">
        <f t="shared" si="47"/>
        <v>2.6101623315922193</v>
      </c>
    </row>
    <row r="360" spans="3:14">
      <c r="C360" s="4">
        <f>Pressure!AB360*1000000</f>
        <v>6424514.6048276518</v>
      </c>
      <c r="D360" s="78">
        <f>Pressure!I360</f>
        <v>1.3469012151470802E-4</v>
      </c>
      <c r="E360" s="40">
        <f>Pressure!H360</f>
        <v>134.69012151470801</v>
      </c>
      <c r="F360" s="10">
        <f t="shared" si="42"/>
        <v>4.5999999999999996</v>
      </c>
      <c r="G360" s="4">
        <f t="shared" si="41"/>
        <v>265624.96233773127</v>
      </c>
      <c r="H360" s="42">
        <f t="shared" si="43"/>
        <v>9.7249358499505512</v>
      </c>
      <c r="I360" s="10">
        <f t="shared" si="44"/>
        <v>1.2901387653042562</v>
      </c>
      <c r="J360" s="4">
        <f t="shared" si="45"/>
        <v>1116.3811383145901</v>
      </c>
      <c r="K360" s="4">
        <f t="shared" si="46"/>
        <v>250.97368335834497</v>
      </c>
      <c r="L360" s="42">
        <f>Pressure!Q360</f>
        <v>0.50738936516285604</v>
      </c>
      <c r="M360" s="10">
        <f t="shared" ref="M360:M423" si="48">(J360+J359)/2*(L360-L359)</f>
        <v>1.6087579042314004</v>
      </c>
      <c r="N360" s="10">
        <f t="shared" si="47"/>
        <v>2.6101623315922193</v>
      </c>
    </row>
    <row r="361" spans="3:14">
      <c r="C361" s="4">
        <f>Pressure!AB361*1000000</f>
        <v>6425871.464092006</v>
      </c>
      <c r="D361" s="78">
        <f>Pressure!I361</f>
        <v>1.3469012151470802E-4</v>
      </c>
      <c r="E361" s="40">
        <f>Pressure!H361</f>
        <v>134.69012151470801</v>
      </c>
      <c r="F361" s="10">
        <f t="shared" si="42"/>
        <v>4.5999999999999996</v>
      </c>
      <c r="G361" s="4">
        <f t="shared" si="41"/>
        <v>265681.0624033644</v>
      </c>
      <c r="H361" s="42">
        <f t="shared" si="43"/>
        <v>9.7265595155775912</v>
      </c>
      <c r="I361" s="10">
        <f t="shared" si="44"/>
        <v>1.2901540353962986</v>
      </c>
      <c r="J361" s="4">
        <f t="shared" si="45"/>
        <v>1116.6301346064467</v>
      </c>
      <c r="K361" s="4">
        <f t="shared" si="46"/>
        <v>251.02966022356162</v>
      </c>
      <c r="L361" s="42">
        <f>Pressure!Q361</f>
        <v>0.5088306194552048</v>
      </c>
      <c r="M361" s="10">
        <f t="shared" si="48"/>
        <v>1.6091685409803056</v>
      </c>
      <c r="N361" s="10">
        <f t="shared" si="47"/>
        <v>2.6101623315922193</v>
      </c>
    </row>
    <row r="362" spans="3:14">
      <c r="C362" s="4">
        <f>Pressure!AB362*1000000</f>
        <v>6427219.7986349678</v>
      </c>
      <c r="D362" s="78">
        <f>Pressure!I362</f>
        <v>1.3469012151470802E-4</v>
      </c>
      <c r="E362" s="40">
        <f>Pressure!H362</f>
        <v>134.69012151470801</v>
      </c>
      <c r="F362" s="10">
        <f t="shared" si="42"/>
        <v>4.5999999999999996</v>
      </c>
      <c r="G362" s="4">
        <f t="shared" si="41"/>
        <v>265736.81000987208</v>
      </c>
      <c r="H362" s="42">
        <f t="shared" si="43"/>
        <v>9.7281729213056742</v>
      </c>
      <c r="I362" s="10">
        <f t="shared" si="44"/>
        <v>1.2901692031643925</v>
      </c>
      <c r="J362" s="4">
        <f t="shared" si="45"/>
        <v>1116.8775665326605</v>
      </c>
      <c r="K362" s="4">
        <f t="shared" si="46"/>
        <v>251.08528540368249</v>
      </c>
      <c r="L362" s="42">
        <f>Pressure!Q362</f>
        <v>0.51027191882414724</v>
      </c>
      <c r="M362" s="10">
        <f t="shared" si="48"/>
        <v>1.6095766200899366</v>
      </c>
      <c r="N362" s="10">
        <f t="shared" si="47"/>
        <v>2.6101623315922193</v>
      </c>
    </row>
    <row r="363" spans="3:14">
      <c r="C363" s="4">
        <f>Pressure!AB363*1000000</f>
        <v>6428559.6094721835</v>
      </c>
      <c r="D363" s="78">
        <f>Pressure!I363</f>
        <v>1.3469012151470802E-4</v>
      </c>
      <c r="E363" s="40">
        <f>Pressure!H363</f>
        <v>134.69012151470801</v>
      </c>
      <c r="F363" s="10">
        <f t="shared" si="42"/>
        <v>4.5999999999999996</v>
      </c>
      <c r="G363" s="4">
        <f t="shared" si="41"/>
        <v>265792.20519924682</v>
      </c>
      <c r="H363" s="42">
        <f t="shared" si="43"/>
        <v>9.7297760694789979</v>
      </c>
      <c r="I363" s="10">
        <f t="shared" si="44"/>
        <v>1.2901842687446812</v>
      </c>
      <c r="J363" s="4">
        <f t="shared" si="45"/>
        <v>1117.1234342796115</v>
      </c>
      <c r="K363" s="4">
        <f t="shared" si="46"/>
        <v>251.14055894060778</v>
      </c>
      <c r="L363" s="42">
        <f>Pressure!Q363</f>
        <v>0.51171326297844955</v>
      </c>
      <c r="M363" s="10">
        <f t="shared" si="48"/>
        <v>1.6099821416131326</v>
      </c>
      <c r="N363" s="10">
        <f t="shared" si="47"/>
        <v>2.6101623315922193</v>
      </c>
    </row>
    <row r="364" spans="3:14">
      <c r="C364" s="4">
        <f>Pressure!AB364*1000000</f>
        <v>6429890.8976124246</v>
      </c>
      <c r="D364" s="78">
        <f>Pressure!I364</f>
        <v>1.3469012151470802E-4</v>
      </c>
      <c r="E364" s="40">
        <f>Pressure!H364</f>
        <v>134.69012151470801</v>
      </c>
      <c r="F364" s="10">
        <f t="shared" si="42"/>
        <v>4.5999999999999996</v>
      </c>
      <c r="G364" s="4">
        <f t="shared" si="41"/>
        <v>265847.24801319675</v>
      </c>
      <c r="H364" s="42">
        <f t="shared" si="43"/>
        <v>9.7313689624257353</v>
      </c>
      <c r="I364" s="10">
        <f t="shared" si="44"/>
        <v>1.2901992322722942</v>
      </c>
      <c r="J364" s="4">
        <f t="shared" si="45"/>
        <v>1117.3677380324184</v>
      </c>
      <c r="K364" s="4">
        <f t="shared" si="46"/>
        <v>251.19548087595396</v>
      </c>
      <c r="L364" s="42">
        <f>Pressure!Q364</f>
        <v>0.51315465162706686</v>
      </c>
      <c r="M364" s="10">
        <f t="shared" si="48"/>
        <v>1.6103851056030778</v>
      </c>
      <c r="N364" s="10">
        <f t="shared" si="47"/>
        <v>2.6101623315922193</v>
      </c>
    </row>
    <row r="365" spans="3:14">
      <c r="C365" s="4">
        <f>Pressure!AB365*1000000</f>
        <v>6431213.6640580092</v>
      </c>
      <c r="D365" s="78">
        <f>Pressure!I365</f>
        <v>1.3469012151470802E-4</v>
      </c>
      <c r="E365" s="40">
        <f>Pressure!H365</f>
        <v>134.69012151470801</v>
      </c>
      <c r="F365" s="10">
        <f t="shared" si="42"/>
        <v>4.5999999999999996</v>
      </c>
      <c r="G365" s="4">
        <f t="shared" si="41"/>
        <v>265901.93849316327</v>
      </c>
      <c r="H365" s="42">
        <f t="shared" si="43"/>
        <v>9.732951602458586</v>
      </c>
      <c r="I365" s="10">
        <f t="shared" si="44"/>
        <v>1.2902140938813564</v>
      </c>
      <c r="J365" s="4">
        <f t="shared" si="45"/>
        <v>1117.6104779750169</v>
      </c>
      <c r="K365" s="4">
        <f t="shared" si="46"/>
        <v>251.25005125107165</v>
      </c>
      <c r="L365" s="42">
        <f>Pressure!Q365</f>
        <v>0.5145960844791414</v>
      </c>
      <c r="M365" s="10">
        <f t="shared" si="48"/>
        <v>1.6107855121120351</v>
      </c>
      <c r="N365" s="10">
        <f t="shared" si="47"/>
        <v>2.6101623315922193</v>
      </c>
    </row>
    <row r="366" spans="3:14">
      <c r="C366" s="4">
        <f>Pressure!AB366*1000000</f>
        <v>6432527.9098047903</v>
      </c>
      <c r="D366" s="78">
        <f>Pressure!I366</f>
        <v>1.3469012151470802E-4</v>
      </c>
      <c r="E366" s="40">
        <f>Pressure!H366</f>
        <v>134.69012151470801</v>
      </c>
      <c r="F366" s="10">
        <f t="shared" si="42"/>
        <v>4.5999999999999996</v>
      </c>
      <c r="G366" s="4">
        <f t="shared" si="41"/>
        <v>265956.27668032044</v>
      </c>
      <c r="H366" s="42">
        <f t="shared" si="43"/>
        <v>9.7345239918747293</v>
      </c>
      <c r="I366" s="10">
        <f t="shared" si="44"/>
        <v>1.2902288537049891</v>
      </c>
      <c r="J366" s="4">
        <f t="shared" si="45"/>
        <v>1117.8516542901543</v>
      </c>
      <c r="K366" s="4">
        <f t="shared" si="46"/>
        <v>251.30427010704429</v>
      </c>
      <c r="L366" s="42">
        <f>Pressure!Q366</f>
        <v>0.51603756124400157</v>
      </c>
      <c r="M366" s="10">
        <f t="shared" si="48"/>
        <v>1.6111833611925106</v>
      </c>
      <c r="N366" s="10">
        <f t="shared" si="47"/>
        <v>2.6101623315922193</v>
      </c>
    </row>
    <row r="367" spans="3:14">
      <c r="C367" s="4">
        <f>Pressure!AB367*1000000</f>
        <v>6433833.6358417179</v>
      </c>
      <c r="D367" s="78">
        <f>Pressure!I367</f>
        <v>1.3469012151470802E-4</v>
      </c>
      <c r="E367" s="40">
        <f>Pressure!H367</f>
        <v>134.69012151470801</v>
      </c>
      <c r="F367" s="10">
        <f t="shared" si="42"/>
        <v>4.5999999999999996</v>
      </c>
      <c r="G367" s="4">
        <f t="shared" si="41"/>
        <v>266010.262615557</v>
      </c>
      <c r="H367" s="42">
        <f t="shared" si="43"/>
        <v>9.7360861329553376</v>
      </c>
      <c r="I367" s="10">
        <f t="shared" si="44"/>
        <v>1.2902435118753095</v>
      </c>
      <c r="J367" s="4">
        <f t="shared" si="45"/>
        <v>1118.0912671593126</v>
      </c>
      <c r="K367" s="4">
        <f t="shared" si="46"/>
        <v>251.35813748467078</v>
      </c>
      <c r="L367" s="42">
        <f>Pressure!Q367</f>
        <v>0.51747908163116041</v>
      </c>
      <c r="M367" s="10">
        <f t="shared" si="48"/>
        <v>1.6115786528964453</v>
      </c>
      <c r="N367" s="10">
        <f t="shared" si="47"/>
        <v>2.6101623315922193</v>
      </c>
    </row>
    <row r="368" spans="3:14">
      <c r="C368" s="4">
        <f>Pressure!AB368*1000000</f>
        <v>6435130.843151086</v>
      </c>
      <c r="D368" s="78">
        <f>Pressure!I368</f>
        <v>1.3469012151470802E-4</v>
      </c>
      <c r="E368" s="40">
        <f>Pressure!H368</f>
        <v>134.69012151470801</v>
      </c>
      <c r="F368" s="10">
        <f t="shared" si="42"/>
        <v>4.5999999999999996</v>
      </c>
      <c r="G368" s="4">
        <f t="shared" si="41"/>
        <v>266063.89633948629</v>
      </c>
      <c r="H368" s="42">
        <f t="shared" si="43"/>
        <v>9.7376380279658772</v>
      </c>
      <c r="I368" s="10">
        <f t="shared" si="44"/>
        <v>1.2902580685234357</v>
      </c>
      <c r="J368" s="4">
        <f t="shared" si="45"/>
        <v>1118.3293167627517</v>
      </c>
      <c r="K368" s="4">
        <f t="shared" si="46"/>
        <v>251.41165342447545</v>
      </c>
      <c r="L368" s="42">
        <f>Pressure!Q368</f>
        <v>0.51892064535031435</v>
      </c>
      <c r="M368" s="10">
        <f t="shared" si="48"/>
        <v>1.6119713872755557</v>
      </c>
      <c r="N368" s="10">
        <f t="shared" si="47"/>
        <v>2.6101623315922193</v>
      </c>
    </row>
    <row r="369" spans="3:14">
      <c r="C369" s="4">
        <f>Pressure!AB369*1000000</f>
        <v>6436419.5327095641</v>
      </c>
      <c r="D369" s="78">
        <f>Pressure!I369</f>
        <v>1.3469012151470802E-4</v>
      </c>
      <c r="E369" s="40">
        <f>Pressure!H369</f>
        <v>134.69012151470801</v>
      </c>
      <c r="F369" s="10">
        <f t="shared" si="42"/>
        <v>4.5999999999999996</v>
      </c>
      <c r="G369" s="4">
        <f t="shared" si="41"/>
        <v>266117.1778924893</v>
      </c>
      <c r="H369" s="42">
        <f t="shared" si="43"/>
        <v>9.7391796791573704</v>
      </c>
      <c r="I369" s="10">
        <f t="shared" si="44"/>
        <v>1.2902725237795021</v>
      </c>
      <c r="J369" s="4">
        <f t="shared" si="45"/>
        <v>1118.5658032796996</v>
      </c>
      <c r="K369" s="4">
        <f t="shared" si="46"/>
        <v>251.4648179667505</v>
      </c>
      <c r="L369" s="42">
        <f>Pressure!Q369</f>
        <v>0.52036225211134191</v>
      </c>
      <c r="M369" s="10">
        <f t="shared" si="48"/>
        <v>1.6123615643813749</v>
      </c>
      <c r="N369" s="10">
        <f t="shared" si="47"/>
        <v>2.6101623315922193</v>
      </c>
    </row>
    <row r="370" spans="3:14">
      <c r="C370" s="4">
        <f>Pressure!AB370*1000000</f>
        <v>6437699.7054860909</v>
      </c>
      <c r="D370" s="78">
        <f>Pressure!I370</f>
        <v>1.3469012151470802E-4</v>
      </c>
      <c r="E370" s="40">
        <f>Pressure!H370</f>
        <v>134.69012151470801</v>
      </c>
      <c r="F370" s="10">
        <f t="shared" si="42"/>
        <v>4.5999999999999996</v>
      </c>
      <c r="G370" s="4">
        <f t="shared" si="41"/>
        <v>266170.10731462733</v>
      </c>
      <c r="H370" s="42">
        <f t="shared" si="43"/>
        <v>9.740711088763863</v>
      </c>
      <c r="I370" s="10">
        <f t="shared" si="44"/>
        <v>1.2902868777726375</v>
      </c>
      <c r="J370" s="4">
        <f t="shared" si="45"/>
        <v>1118.8007268879655</v>
      </c>
      <c r="K370" s="4">
        <f t="shared" si="46"/>
        <v>251.51763115146926</v>
      </c>
      <c r="L370" s="42">
        <f>Pressure!Q370</f>
        <v>0.52180390162430235</v>
      </c>
      <c r="M370" s="10">
        <f t="shared" si="48"/>
        <v>1.6127491842651034</v>
      </c>
      <c r="N370" s="10">
        <f t="shared" si="47"/>
        <v>2.6101623315922193</v>
      </c>
    </row>
    <row r="371" spans="3:14">
      <c r="C371" s="4">
        <f>Pressure!AB371*1000000</f>
        <v>6438971.3624434453</v>
      </c>
      <c r="D371" s="78">
        <f>Pressure!I371</f>
        <v>1.3469012151470802E-4</v>
      </c>
      <c r="E371" s="40">
        <f>Pressure!H371</f>
        <v>134.69012151470801</v>
      </c>
      <c r="F371" s="10">
        <f t="shared" si="42"/>
        <v>4.5999999999999996</v>
      </c>
      <c r="G371" s="4">
        <f t="shared" si="41"/>
        <v>266222.6846457069</v>
      </c>
      <c r="H371" s="42">
        <f t="shared" si="43"/>
        <v>9.7422322590043429</v>
      </c>
      <c r="I371" s="10">
        <f t="shared" si="44"/>
        <v>1.2903011306309868</v>
      </c>
      <c r="J371" s="4">
        <f t="shared" si="45"/>
        <v>1119.0340877642284</v>
      </c>
      <c r="K371" s="4">
        <f t="shared" si="46"/>
        <v>251.57009301835089</v>
      </c>
      <c r="L371" s="42">
        <f>Pressure!Q371</f>
        <v>0.52324559359943434</v>
      </c>
      <c r="M371" s="10">
        <f t="shared" si="48"/>
        <v>1.6131342469775349</v>
      </c>
      <c r="N371" s="10">
        <f t="shared" si="47"/>
        <v>2.6101623315922193</v>
      </c>
    </row>
    <row r="372" spans="3:14">
      <c r="C372" s="4">
        <f>Pressure!AB372*1000000</f>
        <v>6440234.5045384783</v>
      </c>
      <c r="D372" s="78">
        <f>Pressure!I372</f>
        <v>1.3469012151470802E-4</v>
      </c>
      <c r="E372" s="40">
        <f>Pressure!H372</f>
        <v>134.69012151470801</v>
      </c>
      <c r="F372" s="10">
        <f t="shared" si="42"/>
        <v>4.5999999999999996</v>
      </c>
      <c r="G372" s="4">
        <f t="shared" si="41"/>
        <v>266274.90992528963</v>
      </c>
      <c r="H372" s="42">
        <f t="shared" si="43"/>
        <v>9.7437431920830306</v>
      </c>
      <c r="I372" s="10">
        <f t="shared" si="44"/>
        <v>1.2903152824817159</v>
      </c>
      <c r="J372" s="4">
        <f t="shared" si="45"/>
        <v>1119.2658860840793</v>
      </c>
      <c r="K372" s="4">
        <f t="shared" si="46"/>
        <v>251.62220360687004</v>
      </c>
      <c r="L372" s="42">
        <f>Pressure!Q372</f>
        <v>0.52468732774715487</v>
      </c>
      <c r="M372" s="10">
        <f t="shared" si="48"/>
        <v>1.6135167525695375</v>
      </c>
      <c r="N372" s="10">
        <f t="shared" si="47"/>
        <v>2.6101623315922193</v>
      </c>
    </row>
    <row r="373" spans="3:14">
      <c r="C373" s="4">
        <f>Pressure!AB373*1000000</f>
        <v>6441489.1327205338</v>
      </c>
      <c r="D373" s="78">
        <f>Pressure!I373</f>
        <v>1.3469012151470802E-4</v>
      </c>
      <c r="E373" s="40">
        <f>Pressure!H373</f>
        <v>134.69012151470801</v>
      </c>
      <c r="F373" s="10">
        <f t="shared" si="42"/>
        <v>4.5999999999999996</v>
      </c>
      <c r="G373" s="4">
        <f t="shared" si="41"/>
        <v>266326.78319262661</v>
      </c>
      <c r="H373" s="42">
        <f t="shared" si="43"/>
        <v>9.7452438901874494</v>
      </c>
      <c r="I373" s="10">
        <f t="shared" si="44"/>
        <v>1.2903293334509969</v>
      </c>
      <c r="J373" s="4">
        <f t="shared" si="45"/>
        <v>1119.4961220217319</v>
      </c>
      <c r="K373" s="4">
        <f t="shared" si="46"/>
        <v>251.6739629561917</v>
      </c>
      <c r="L373" s="42">
        <f>Pressure!Q373</f>
        <v>0.52612910377805766</v>
      </c>
      <c r="M373" s="10">
        <f t="shared" si="48"/>
        <v>1.6138967010913736</v>
      </c>
      <c r="N373" s="10">
        <f t="shared" si="47"/>
        <v>2.6101623315922193</v>
      </c>
    </row>
    <row r="374" spans="3:14">
      <c r="C374" s="4">
        <f>Pressure!AB374*1000000</f>
        <v>6442735.2479328867</v>
      </c>
      <c r="D374" s="78">
        <f>Pressure!I374</f>
        <v>1.3469012151470802E-4</v>
      </c>
      <c r="E374" s="40">
        <f>Pressure!H374</f>
        <v>134.69012151470801</v>
      </c>
      <c r="F374" s="10">
        <f t="shared" si="42"/>
        <v>4.5999999999999996</v>
      </c>
      <c r="G374" s="4">
        <f t="shared" si="41"/>
        <v>266378.30448671797</v>
      </c>
      <c r="H374" s="42">
        <f t="shared" si="43"/>
        <v>9.7467343554902488</v>
      </c>
      <c r="I374" s="10">
        <f t="shared" si="44"/>
        <v>1.2903432836640272</v>
      </c>
      <c r="J374" s="4">
        <f t="shared" si="45"/>
        <v>1119.7247957502855</v>
      </c>
      <c r="K374" s="4">
        <f t="shared" si="46"/>
        <v>251.72537110523032</v>
      </c>
      <c r="L374" s="42">
        <f>Pressure!Q374</f>
        <v>0.52757092140291206</v>
      </c>
      <c r="M374" s="10">
        <f t="shared" si="48"/>
        <v>1.6142740925931724</v>
      </c>
      <c r="N374" s="10">
        <f t="shared" si="47"/>
        <v>2.6101623315922193</v>
      </c>
    </row>
    <row r="375" spans="3:14">
      <c r="C375" s="4">
        <f>Pressure!AB375*1000000</f>
        <v>6443972.8511123573</v>
      </c>
      <c r="D375" s="78">
        <f>Pressure!I375</f>
        <v>1.3469012151470802E-4</v>
      </c>
      <c r="E375" s="40">
        <f>Pressure!H375</f>
        <v>134.69012151470801</v>
      </c>
      <c r="F375" s="10">
        <f t="shared" si="42"/>
        <v>4.5999999999999996</v>
      </c>
      <c r="G375" s="4">
        <f t="shared" si="41"/>
        <v>266429.47384629713</v>
      </c>
      <c r="H375" s="42">
        <f t="shared" si="43"/>
        <v>9.7482145901486792</v>
      </c>
      <c r="I375" s="10">
        <f t="shared" si="44"/>
        <v>1.2903571332450281</v>
      </c>
      <c r="J375" s="4">
        <f t="shared" si="45"/>
        <v>1119.9519074416553</v>
      </c>
      <c r="K375" s="4">
        <f t="shared" si="46"/>
        <v>251.77642809263418</v>
      </c>
      <c r="L375" s="42">
        <f>Pressure!Q375</f>
        <v>0.52901278033266175</v>
      </c>
      <c r="M375" s="10">
        <f t="shared" si="48"/>
        <v>1.6146489271248163</v>
      </c>
      <c r="N375" s="10">
        <f t="shared" si="47"/>
        <v>2.6101623315922193</v>
      </c>
    </row>
    <row r="376" spans="3:14">
      <c r="C376" s="4">
        <f>Pressure!AB376*1000000</f>
        <v>6445201.9431893239</v>
      </c>
      <c r="D376" s="78">
        <f>Pressure!I376</f>
        <v>1.3469012151470802E-4</v>
      </c>
      <c r="E376" s="40">
        <f>Pressure!H376</f>
        <v>134.69012151470801</v>
      </c>
      <c r="F376" s="10">
        <f t="shared" si="42"/>
        <v>4.5999999999999996</v>
      </c>
      <c r="G376" s="4">
        <f t="shared" si="41"/>
        <v>266480.29130983102</v>
      </c>
      <c r="H376" s="42">
        <f t="shared" si="43"/>
        <v>9.7496845963046734</v>
      </c>
      <c r="I376" s="10">
        <f t="shared" si="44"/>
        <v>1.2903708823172475</v>
      </c>
      <c r="J376" s="4">
        <f t="shared" si="45"/>
        <v>1120.1774572665747</v>
      </c>
      <c r="K376" s="4">
        <f t="shared" si="46"/>
        <v>251.82713395678584</v>
      </c>
      <c r="L376" s="42">
        <f>Pressure!Q376</f>
        <v>0.53045468027842313</v>
      </c>
      <c r="M376" s="10">
        <f t="shared" si="48"/>
        <v>1.6150212047356385</v>
      </c>
      <c r="N376" s="10">
        <f t="shared" si="47"/>
        <v>2.6101623315922193</v>
      </c>
    </row>
    <row r="377" spans="3:14">
      <c r="C377" s="4">
        <f>Pressure!AB377*1000000</f>
        <v>6446422.5250873286</v>
      </c>
      <c r="D377" s="78">
        <f>Pressure!I377</f>
        <v>1.3469012151470802E-4</v>
      </c>
      <c r="E377" s="40">
        <f>Pressure!H377</f>
        <v>134.69012151470801</v>
      </c>
      <c r="F377" s="10">
        <f t="shared" si="42"/>
        <v>4.5999999999999996</v>
      </c>
      <c r="G377" s="4">
        <f t="shared" si="41"/>
        <v>266530.756915504</v>
      </c>
      <c r="H377" s="42">
        <f t="shared" si="43"/>
        <v>9.7511443760843282</v>
      </c>
      <c r="I377" s="10">
        <f t="shared" si="44"/>
        <v>1.2903845310029582</v>
      </c>
      <c r="J377" s="4">
        <f t="shared" si="45"/>
        <v>1120.4014453945219</v>
      </c>
      <c r="K377" s="4">
        <f t="shared" si="46"/>
        <v>251.8774887357857</v>
      </c>
      <c r="L377" s="42">
        <f>Pressure!Q377</f>
        <v>0.5318966209514846</v>
      </c>
      <c r="M377" s="10">
        <f t="shared" si="48"/>
        <v>1.6153909254752361</v>
      </c>
      <c r="N377" s="10">
        <f t="shared" si="47"/>
        <v>2.6101623315922193</v>
      </c>
    </row>
    <row r="378" spans="3:14">
      <c r="C378" s="4">
        <f>Pressure!AB378*1000000</f>
        <v>6447634.5977237774</v>
      </c>
      <c r="D378" s="78">
        <f>Pressure!I378</f>
        <v>1.3469012151470802E-4</v>
      </c>
      <c r="E378" s="40">
        <f>Pressure!H378</f>
        <v>134.69012151470801</v>
      </c>
      <c r="F378" s="10">
        <f t="shared" si="42"/>
        <v>4.5999999999999996</v>
      </c>
      <c r="G378" s="4">
        <f t="shared" si="41"/>
        <v>266580.87070124672</v>
      </c>
      <c r="H378" s="42">
        <f t="shared" si="43"/>
        <v>9.7525939315988186</v>
      </c>
      <c r="I378" s="10">
        <f t="shared" si="44"/>
        <v>1.2903980794234693</v>
      </c>
      <c r="J378" s="4">
        <f t="shared" si="45"/>
        <v>1120.6238719938499</v>
      </c>
      <c r="K378" s="4">
        <f t="shared" si="46"/>
        <v>251.92749246748122</v>
      </c>
      <c r="L378" s="42">
        <f>Pressure!Q378</f>
        <v>0.53333860206330475</v>
      </c>
      <c r="M378" s="10">
        <f t="shared" si="48"/>
        <v>1.6157580893923893</v>
      </c>
      <c r="N378" s="10">
        <f t="shared" si="47"/>
        <v>2.6101623315922193</v>
      </c>
    </row>
    <row r="379" spans="3:14">
      <c r="C379" s="4">
        <f>Pressure!AB379*1000000</f>
        <v>6448838.1620094134</v>
      </c>
      <c r="D379" s="78">
        <f>Pressure!I379</f>
        <v>1.3469012151470802E-4</v>
      </c>
      <c r="E379" s="40">
        <f>Pressure!H379</f>
        <v>134.69012151470801</v>
      </c>
      <c r="F379" s="10">
        <f t="shared" si="42"/>
        <v>4.5999999999999996</v>
      </c>
      <c r="G379" s="4">
        <f t="shared" si="41"/>
        <v>266630.63270471431</v>
      </c>
      <c r="H379" s="42">
        <f t="shared" si="43"/>
        <v>9.7540332649437325</v>
      </c>
      <c r="I379" s="10">
        <f t="shared" si="44"/>
        <v>1.2904115276991217</v>
      </c>
      <c r="J379" s="4">
        <f t="shared" si="45"/>
        <v>1120.8447372316882</v>
      </c>
      <c r="K379" s="4">
        <f t="shared" si="46"/>
        <v>251.97714518944477</v>
      </c>
      <c r="L379" s="42">
        <f>Pressure!Q379</f>
        <v>0.53478062332551146</v>
      </c>
      <c r="M379" s="10">
        <f t="shared" si="48"/>
        <v>1.6161226965360715</v>
      </c>
      <c r="N379" s="10">
        <f t="shared" si="47"/>
        <v>2.6101623315922193</v>
      </c>
    </row>
    <row r="380" spans="3:14">
      <c r="C380" s="4">
        <f>Pressure!AB380*1000000</f>
        <v>6450033.2188481223</v>
      </c>
      <c r="D380" s="78">
        <f>Pressure!I380</f>
        <v>1.3469012151470802E-4</v>
      </c>
      <c r="E380" s="40">
        <f>Pressure!H380</f>
        <v>134.69012151470801</v>
      </c>
      <c r="F380" s="10">
        <f t="shared" si="42"/>
        <v>4.5999999999999996</v>
      </c>
      <c r="G380" s="4">
        <f t="shared" si="41"/>
        <v>266680.04296327848</v>
      </c>
      <c r="H380" s="42">
        <f t="shared" si="43"/>
        <v>9.7554623781988798</v>
      </c>
      <c r="I380" s="10">
        <f t="shared" si="44"/>
        <v>1.2904248759492896</v>
      </c>
      <c r="J380" s="4">
        <f t="shared" si="45"/>
        <v>1121.0640412739081</v>
      </c>
      <c r="K380" s="4">
        <f t="shared" si="46"/>
        <v>252.0264469389659</v>
      </c>
      <c r="L380" s="42">
        <f>Pressure!Q380</f>
        <v>0.53622268444990029</v>
      </c>
      <c r="M380" s="10">
        <f t="shared" si="48"/>
        <v>1.616484746954481</v>
      </c>
      <c r="N380" s="10">
        <f t="shared" si="47"/>
        <v>2.6101623315922193</v>
      </c>
    </row>
    <row r="381" spans="3:14">
      <c r="C381" s="4">
        <f>Pressure!AB381*1000000</f>
        <v>6451219.7691380884</v>
      </c>
      <c r="D381" s="78">
        <f>Pressure!I381</f>
        <v>1.3469012151470802E-4</v>
      </c>
      <c r="E381" s="40">
        <f>Pressure!H381</f>
        <v>134.69012151470801</v>
      </c>
      <c r="F381" s="10">
        <f t="shared" si="42"/>
        <v>4.5999999999999996</v>
      </c>
      <c r="G381" s="4">
        <f t="shared" si="41"/>
        <v>266729.10151407501</v>
      </c>
      <c r="H381" s="42">
        <f t="shared" si="43"/>
        <v>9.7568812734296788</v>
      </c>
      <c r="I381" s="10">
        <f t="shared" si="44"/>
        <v>1.2904381242923961</v>
      </c>
      <c r="J381" s="4">
        <f t="shared" si="45"/>
        <v>1121.2817842853353</v>
      </c>
      <c r="K381" s="4">
        <f t="shared" si="46"/>
        <v>252.07539775309908</v>
      </c>
      <c r="L381" s="42">
        <f>Pressure!Q381</f>
        <v>0.53766478514843341</v>
      </c>
      <c r="M381" s="10">
        <f t="shared" si="48"/>
        <v>1.6168442406959074</v>
      </c>
      <c r="N381" s="10">
        <f t="shared" si="47"/>
        <v>2.6101623315922193</v>
      </c>
    </row>
    <row r="382" spans="3:14">
      <c r="C382" s="4">
        <f>Pressure!AB382*1000000</f>
        <v>6452397.8137706788</v>
      </c>
      <c r="D382" s="78">
        <f>Pressure!I382</f>
        <v>1.3469012151470802E-4</v>
      </c>
      <c r="E382" s="40">
        <f>Pressure!H382</f>
        <v>134.69012151470801</v>
      </c>
      <c r="F382" s="10">
        <f t="shared" si="42"/>
        <v>4.5999999999999996</v>
      </c>
      <c r="G382" s="4">
        <f t="shared" si="41"/>
        <v>266777.80839395802</v>
      </c>
      <c r="H382" s="42">
        <f t="shared" si="43"/>
        <v>9.7582899526858107</v>
      </c>
      <c r="I382" s="10">
        <f t="shared" si="44"/>
        <v>1.2904512728459028</v>
      </c>
      <c r="J382" s="4">
        <f t="shared" si="45"/>
        <v>1121.4979664295436</v>
      </c>
      <c r="K382" s="4">
        <f t="shared" si="46"/>
        <v>252.12399766861733</v>
      </c>
      <c r="L382" s="42">
        <f>Pressure!Q382</f>
        <v>0.53910692513323821</v>
      </c>
      <c r="M382" s="10">
        <f t="shared" si="48"/>
        <v>1.6172011778082367</v>
      </c>
      <c r="N382" s="10">
        <f t="shared" si="47"/>
        <v>2.6101623315922193</v>
      </c>
    </row>
    <row r="383" spans="3:14">
      <c r="C383" s="4">
        <f>Pressure!AB383*1000000</f>
        <v>6453567.3536303733</v>
      </c>
      <c r="D383" s="78">
        <f>Pressure!I383</f>
        <v>1.3469012151470802E-4</v>
      </c>
      <c r="E383" s="40">
        <f>Pressure!H383</f>
        <v>134.69012151470801</v>
      </c>
      <c r="F383" s="10">
        <f t="shared" si="42"/>
        <v>4.5999999999999996</v>
      </c>
      <c r="G383" s="4">
        <f t="shared" si="41"/>
        <v>266826.16363949678</v>
      </c>
      <c r="H383" s="42">
        <f t="shared" si="43"/>
        <v>9.759688418001188</v>
      </c>
      <c r="I383" s="10">
        <f t="shared" si="44"/>
        <v>1.2904643217263119</v>
      </c>
      <c r="J383" s="4">
        <f t="shared" si="45"/>
        <v>1121.712587868843</v>
      </c>
      <c r="K383" s="4">
        <f t="shared" si="46"/>
        <v>252.17224672200959</v>
      </c>
      <c r="L383" s="42">
        <f>Pressure!Q383</f>
        <v>0.54054910411660628</v>
      </c>
      <c r="M383" s="10">
        <f t="shared" si="48"/>
        <v>1.6175555583392855</v>
      </c>
      <c r="N383" s="10">
        <f t="shared" si="47"/>
        <v>2.6101623315922193</v>
      </c>
    </row>
    <row r="384" spans="3:14">
      <c r="C384" s="4">
        <f>Pressure!AB384*1000000</f>
        <v>6454728.3895958532</v>
      </c>
      <c r="D384" s="78">
        <f>Pressure!I384</f>
        <v>1.3469012151470802E-4</v>
      </c>
      <c r="E384" s="40">
        <f>Pressure!H384</f>
        <v>134.69012151470801</v>
      </c>
      <c r="F384" s="10">
        <f t="shared" si="42"/>
        <v>4.5999999999999996</v>
      </c>
      <c r="G384" s="4">
        <f t="shared" si="41"/>
        <v>266874.16728702083</v>
      </c>
      <c r="H384" s="42">
        <f t="shared" si="43"/>
        <v>9.7610766713952302</v>
      </c>
      <c r="I384" s="10">
        <f t="shared" si="44"/>
        <v>1.2904772710491812</v>
      </c>
      <c r="J384" s="4">
        <f t="shared" si="45"/>
        <v>1121.9256487644802</v>
      </c>
      <c r="K384" s="4">
        <f t="shared" si="46"/>
        <v>252.22014494952572</v>
      </c>
      <c r="L384" s="42">
        <f>Pressure!Q384</f>
        <v>0.54199132181099174</v>
      </c>
      <c r="M384" s="10">
        <f t="shared" si="48"/>
        <v>1.6179073823361869</v>
      </c>
      <c r="N384" s="10">
        <f t="shared" si="47"/>
        <v>2.6101623315922193</v>
      </c>
    </row>
    <row r="385" spans="3:14">
      <c r="C385" s="4">
        <f>Pressure!AB385*1000000</f>
        <v>6455880.9225389864</v>
      </c>
      <c r="D385" s="78">
        <f>Pressure!I385</f>
        <v>1.3469012151470802E-4</v>
      </c>
      <c r="E385" s="40">
        <f>Pressure!H385</f>
        <v>134.69012151470801</v>
      </c>
      <c r="F385" s="10">
        <f t="shared" si="42"/>
        <v>4.5999999999999996</v>
      </c>
      <c r="G385" s="4">
        <f t="shared" si="41"/>
        <v>266921.81937257806</v>
      </c>
      <c r="H385" s="42">
        <f t="shared" si="43"/>
        <v>9.7624547148716871</v>
      </c>
      <c r="I385" s="10">
        <f t="shared" si="44"/>
        <v>1.2904901209291153</v>
      </c>
      <c r="J385" s="4">
        <f t="shared" si="45"/>
        <v>1122.1371492764508</v>
      </c>
      <c r="K385" s="4">
        <f t="shared" si="46"/>
        <v>252.2676923871343</v>
      </c>
      <c r="L385" s="42">
        <f>Pressure!Q385</f>
        <v>0.54343357792901026</v>
      </c>
      <c r="M385" s="10">
        <f t="shared" si="48"/>
        <v>1.6182566498461393</v>
      </c>
      <c r="N385" s="10">
        <f t="shared" si="47"/>
        <v>2.6101623315922193</v>
      </c>
    </row>
    <row r="386" spans="3:14">
      <c r="C386" s="4">
        <f>Pressure!AB386*1000000</f>
        <v>6457024.9533253806</v>
      </c>
      <c r="D386" s="78">
        <f>Pressure!I386</f>
        <v>1.3469012151470802E-4</v>
      </c>
      <c r="E386" s="40">
        <f>Pressure!H386</f>
        <v>134.69012151470801</v>
      </c>
      <c r="F386" s="10">
        <f t="shared" si="42"/>
        <v>4.5999999999999996</v>
      </c>
      <c r="G386" s="4">
        <f t="shared" si="41"/>
        <v>266969.11993195739</v>
      </c>
      <c r="H386" s="42">
        <f t="shared" si="43"/>
        <v>9.7638225504193148</v>
      </c>
      <c r="I386" s="10">
        <f t="shared" si="44"/>
        <v>1.2905028714797744</v>
      </c>
      <c r="J386" s="4">
        <f t="shared" si="45"/>
        <v>1122.3470895636021</v>
      </c>
      <c r="K386" s="4">
        <f t="shared" si="46"/>
        <v>252.31488907054589</v>
      </c>
      <c r="L386" s="42">
        <f>Pressure!Q386</f>
        <v>0.54487587218343769</v>
      </c>
      <c r="M386" s="10">
        <f t="shared" si="48"/>
        <v>1.6186033609159707</v>
      </c>
      <c r="N386" s="10">
        <f t="shared" si="47"/>
        <v>2.6101623315922193</v>
      </c>
    </row>
    <row r="387" spans="3:14">
      <c r="C387" s="4">
        <f>Pressure!AB387*1000000</f>
        <v>6458160.4828137308</v>
      </c>
      <c r="D387" s="78">
        <f>Pressure!I387</f>
        <v>1.3469012151470802E-4</v>
      </c>
      <c r="E387" s="40">
        <f>Pressure!H387</f>
        <v>134.69012151470801</v>
      </c>
      <c r="F387" s="10">
        <f t="shared" si="42"/>
        <v>4.5999999999999996</v>
      </c>
      <c r="G387" s="4">
        <f t="shared" si="41"/>
        <v>267016.06900066207</v>
      </c>
      <c r="H387" s="42">
        <f t="shared" si="43"/>
        <v>9.7651801800110967</v>
      </c>
      <c r="I387" s="10">
        <f t="shared" si="44"/>
        <v>1.2905155228138685</v>
      </c>
      <c r="J387" s="4">
        <f t="shared" si="45"/>
        <v>1122.5554697835121</v>
      </c>
      <c r="K387" s="4">
        <f t="shared" si="46"/>
        <v>252.36173503518549</v>
      </c>
      <c r="L387" s="42">
        <f>Pressure!Q387</f>
        <v>0.54631820428720879</v>
      </c>
      <c r="M387" s="10">
        <f t="shared" si="48"/>
        <v>1.6189475155921176</v>
      </c>
      <c r="N387" s="10">
        <f t="shared" si="47"/>
        <v>2.6101623315922193</v>
      </c>
    </row>
    <row r="388" spans="3:14">
      <c r="C388" s="4">
        <f>Pressure!AB388*1000000</f>
        <v>6459287.5118573261</v>
      </c>
      <c r="D388" s="78">
        <f>Pressure!I388</f>
        <v>1.3469012151470802E-4</v>
      </c>
      <c r="E388" s="40">
        <f>Pressure!H388</f>
        <v>134.69012151470801</v>
      </c>
      <c r="F388" s="10">
        <f t="shared" si="42"/>
        <v>4.5999999999999996</v>
      </c>
      <c r="G388" s="4">
        <f t="shared" si="41"/>
        <v>267062.66661397181</v>
      </c>
      <c r="H388" s="42">
        <f t="shared" si="43"/>
        <v>9.7665276056060186</v>
      </c>
      <c r="I388" s="10">
        <f t="shared" si="44"/>
        <v>1.2905280750431789</v>
      </c>
      <c r="J388" s="4">
        <f t="shared" si="45"/>
        <v>1122.7622900927679</v>
      </c>
      <c r="K388" s="4">
        <f t="shared" si="46"/>
        <v>252.40823031625555</v>
      </c>
      <c r="L388" s="42">
        <f>Pressure!Q388</f>
        <v>0.54776057395341604</v>
      </c>
      <c r="M388" s="10">
        <f t="shared" si="48"/>
        <v>1.6192891139209857</v>
      </c>
      <c r="N388" s="10">
        <f t="shared" si="47"/>
        <v>2.6101623315922193</v>
      </c>
    </row>
    <row r="389" spans="3:14">
      <c r="C389" s="4">
        <f>Pressure!AB389*1000000</f>
        <v>6460406.041301976</v>
      </c>
      <c r="D389" s="78">
        <f>Pressure!I389</f>
        <v>1.3469012151470802E-4</v>
      </c>
      <c r="E389" s="40">
        <f>Pressure!H389</f>
        <v>134.69012151470801</v>
      </c>
      <c r="F389" s="10">
        <f t="shared" si="42"/>
        <v>4.5999999999999996</v>
      </c>
      <c r="G389" s="4">
        <f t="shared" si="41"/>
        <v>267108.91280685703</v>
      </c>
      <c r="H389" s="42">
        <f t="shared" si="43"/>
        <v>9.767864829146685</v>
      </c>
      <c r="I389" s="10">
        <f t="shared" si="44"/>
        <v>1.2905405282785349</v>
      </c>
      <c r="J389" s="4">
        <f t="shared" si="45"/>
        <v>1122.9675506465828</v>
      </c>
      <c r="K389" s="4">
        <f t="shared" si="46"/>
        <v>252.45437494864953</v>
      </c>
      <c r="L389" s="42">
        <f>Pressure!Q389</f>
        <v>0.54920298089530839</v>
      </c>
      <c r="M389" s="10">
        <f t="shared" si="48"/>
        <v>1.6196281559486196</v>
      </c>
      <c r="N389" s="10">
        <f t="shared" si="47"/>
        <v>2.6101623315922193</v>
      </c>
    </row>
    <row r="390" spans="3:14">
      <c r="C390" s="4">
        <f>Pressure!AB390*1000000</f>
        <v>6461516.0719874417</v>
      </c>
      <c r="D390" s="78">
        <f>Pressure!I390</f>
        <v>1.3469012151470802E-4</v>
      </c>
      <c r="E390" s="40">
        <f>Pressure!H390</f>
        <v>134.69012151470801</v>
      </c>
      <c r="F390" s="10">
        <f t="shared" si="42"/>
        <v>4.5999999999999996</v>
      </c>
      <c r="G390" s="4">
        <f t="shared" si="41"/>
        <v>267154.80761403812</v>
      </c>
      <c r="H390" s="42">
        <f t="shared" si="43"/>
        <v>9.7691918525609704</v>
      </c>
      <c r="I390" s="10">
        <f t="shared" si="44"/>
        <v>1.2905528826298351</v>
      </c>
      <c r="J390" s="4">
        <f t="shared" si="45"/>
        <v>1123.1712515990614</v>
      </c>
      <c r="K390" s="4">
        <f t="shared" si="46"/>
        <v>252.50016896701169</v>
      </c>
      <c r="L390" s="42">
        <f>Pressure!Q390</f>
        <v>0.55064542482628975</v>
      </c>
      <c r="M390" s="10">
        <f t="shared" si="48"/>
        <v>1.6199646417204885</v>
      </c>
      <c r="N390" s="10">
        <f t="shared" si="47"/>
        <v>2.6101623315922193</v>
      </c>
    </row>
    <row r="391" spans="3:14">
      <c r="C391" s="4">
        <f>Pressure!AB391*1000000</f>
        <v>6462617.604747544</v>
      </c>
      <c r="D391" s="78">
        <f>Pressure!I391</f>
        <v>1.3469012151470802E-4</v>
      </c>
      <c r="E391" s="40">
        <f>Pressure!H391</f>
        <v>134.69012151470801</v>
      </c>
      <c r="F391" s="10">
        <f t="shared" si="42"/>
        <v>4.5999999999999996</v>
      </c>
      <c r="G391" s="4">
        <f t="shared" si="41"/>
        <v>267200.35106998985</v>
      </c>
      <c r="H391" s="42">
        <f t="shared" si="43"/>
        <v>9.770508677762205</v>
      </c>
      <c r="I391" s="10">
        <f t="shared" si="44"/>
        <v>1.2905651382060481</v>
      </c>
      <c r="J391" s="4">
        <f t="shared" si="45"/>
        <v>1123.3733931032173</v>
      </c>
      <c r="K391" s="4">
        <f t="shared" si="46"/>
        <v>252.54561240574102</v>
      </c>
      <c r="L391" s="42">
        <f>Pressure!Q391</f>
        <v>0.55208790545991815</v>
      </c>
      <c r="M391" s="10">
        <f t="shared" si="48"/>
        <v>1.620298571282311</v>
      </c>
      <c r="N391" s="10">
        <f t="shared" si="47"/>
        <v>2.6101623315922193</v>
      </c>
    </row>
    <row r="392" spans="3:14">
      <c r="C392" s="4">
        <f>Pressure!AB392*1000000</f>
        <v>6463710.640408854</v>
      </c>
      <c r="D392" s="78">
        <f>Pressure!I392</f>
        <v>1.3469012151470802E-4</v>
      </c>
      <c r="E392" s="40">
        <f>Pressure!H392</f>
        <v>134.69012151470801</v>
      </c>
      <c r="F392" s="10">
        <f t="shared" si="42"/>
        <v>4.5999999999999996</v>
      </c>
      <c r="G392" s="4">
        <f t="shared" si="41"/>
        <v>267245.54320888716</v>
      </c>
      <c r="H392" s="42">
        <f t="shared" si="43"/>
        <v>9.7718153066475644</v>
      </c>
      <c r="I392" s="10">
        <f t="shared" si="44"/>
        <v>1.2905772951152028</v>
      </c>
      <c r="J392" s="4">
        <f t="shared" si="45"/>
        <v>1123.5739753107337</v>
      </c>
      <c r="K392" s="4">
        <f t="shared" si="46"/>
        <v>252.59070529893748</v>
      </c>
      <c r="L392" s="42">
        <f>Pressure!Q392</f>
        <v>0.55353042250990414</v>
      </c>
      <c r="M392" s="10">
        <f t="shared" si="48"/>
        <v>1.6206299446791401</v>
      </c>
      <c r="N392" s="10">
        <f t="shared" si="47"/>
        <v>2.6101623315922193</v>
      </c>
    </row>
    <row r="393" spans="3:14">
      <c r="C393" s="4">
        <f>Pressure!AB393*1000000</f>
        <v>6464795.1797923632</v>
      </c>
      <c r="D393" s="78">
        <f>Pressure!I393</f>
        <v>1.3469012151470802E-4</v>
      </c>
      <c r="E393" s="40">
        <f>Pressure!H393</f>
        <v>134.69012151470801</v>
      </c>
      <c r="F393" s="10">
        <f t="shared" si="42"/>
        <v>4.5999999999999996</v>
      </c>
      <c r="G393" s="4">
        <f t="shared" si="41"/>
        <v>267290.38406467444</v>
      </c>
      <c r="H393" s="42">
        <f t="shared" si="43"/>
        <v>9.7731117411001502</v>
      </c>
      <c r="I393" s="10">
        <f t="shared" si="44"/>
        <v>1.2905893534644082</v>
      </c>
      <c r="J393" s="4">
        <f t="shared" si="45"/>
        <v>1123.7729983722709</v>
      </c>
      <c r="K393" s="4">
        <f t="shared" si="46"/>
        <v>252.63544768047095</v>
      </c>
      <c r="L393" s="42">
        <f>Pressure!Q393</f>
        <v>0.55497297569010962</v>
      </c>
      <c r="M393" s="10">
        <f t="shared" si="48"/>
        <v>1.6209587619557839</v>
      </c>
      <c r="N393" s="10">
        <f t="shared" si="47"/>
        <v>2.6101623315922193</v>
      </c>
    </row>
    <row r="394" spans="3:14">
      <c r="C394" s="4">
        <f>Pressure!AB394*1000000</f>
        <v>6465871.2237121407</v>
      </c>
      <c r="D394" s="78">
        <f>Pressure!I394</f>
        <v>1.3469012151470802E-4</v>
      </c>
      <c r="E394" s="40">
        <f>Pressure!H394</f>
        <v>134.69012151470801</v>
      </c>
      <c r="F394" s="10">
        <f t="shared" si="42"/>
        <v>4.5999999999999996</v>
      </c>
      <c r="G394" s="4">
        <f t="shared" si="41"/>
        <v>267334.87367100979</v>
      </c>
      <c r="H394" s="42">
        <f t="shared" si="43"/>
        <v>9.774397982987324</v>
      </c>
      <c r="I394" s="10">
        <f t="shared" si="44"/>
        <v>1.2906013133598404</v>
      </c>
      <c r="J394" s="4">
        <f t="shared" si="45"/>
        <v>1123.9704624372173</v>
      </c>
      <c r="K394" s="4">
        <f t="shared" si="46"/>
        <v>252.67983958392549</v>
      </c>
      <c r="L394" s="42">
        <f>Pressure!Q394</f>
        <v>0.55641556471454678</v>
      </c>
      <c r="M394" s="10">
        <f t="shared" si="48"/>
        <v>1.6212850231570923</v>
      </c>
      <c r="N394" s="10">
        <f t="shared" si="47"/>
        <v>2.6101623315922193</v>
      </c>
    </row>
    <row r="395" spans="3:14">
      <c r="C395" s="4">
        <f>Pressure!AB395*1000000</f>
        <v>6466938.7729758397</v>
      </c>
      <c r="D395" s="78">
        <f>Pressure!I395</f>
        <v>1.3469012151470802E-4</v>
      </c>
      <c r="E395" s="40">
        <f>Pressure!H395</f>
        <v>134.69012151470801</v>
      </c>
      <c r="F395" s="10">
        <f t="shared" si="42"/>
        <v>4.5999999999999996</v>
      </c>
      <c r="G395" s="4">
        <f t="shared" si="41"/>
        <v>267379.01206128614</v>
      </c>
      <c r="H395" s="42">
        <f t="shared" si="43"/>
        <v>9.7756740341613995</v>
      </c>
      <c r="I395" s="10">
        <f t="shared" si="44"/>
        <v>1.2906131749067518</v>
      </c>
      <c r="J395" s="4">
        <f t="shared" si="45"/>
        <v>1124.1663676537851</v>
      </c>
      <c r="K395" s="4">
        <f t="shared" si="46"/>
        <v>252.72388104262063</v>
      </c>
      <c r="L395" s="42">
        <f>Pressure!Q395</f>
        <v>0.55785818929737663</v>
      </c>
      <c r="M395" s="10">
        <f t="shared" si="48"/>
        <v>1.6216087283272196</v>
      </c>
      <c r="N395" s="10">
        <f t="shared" si="47"/>
        <v>2.6101623315922193</v>
      </c>
    </row>
    <row r="396" spans="3:14">
      <c r="C396" s="4">
        <f>Pressure!AB396*1000000</f>
        <v>6467997.8283853605</v>
      </c>
      <c r="D396" s="78">
        <f>Pressure!I396</f>
        <v>1.3469012151470802E-4</v>
      </c>
      <c r="E396" s="40">
        <f>Pressure!H396</f>
        <v>134.69012151470801</v>
      </c>
      <c r="F396" s="10">
        <f t="shared" si="42"/>
        <v>4.5999999999999996</v>
      </c>
      <c r="G396" s="4">
        <f t="shared" si="41"/>
        <v>267422.79926865833</v>
      </c>
      <c r="H396" s="42">
        <f t="shared" si="43"/>
        <v>9.7769398964603589</v>
      </c>
      <c r="I396" s="10">
        <f t="shared" si="44"/>
        <v>1.2906249382094803</v>
      </c>
      <c r="J396" s="4">
        <f t="shared" si="45"/>
        <v>1124.3607141691307</v>
      </c>
      <c r="K396" s="4">
        <f t="shared" si="46"/>
        <v>252.76757208963866</v>
      </c>
      <c r="L396" s="42">
        <f>Pressure!Q396</f>
        <v>0.55930084915290779</v>
      </c>
      <c r="M396" s="10">
        <f t="shared" si="48"/>
        <v>1.6219298775102726</v>
      </c>
      <c r="N396" s="10">
        <f t="shared" si="47"/>
        <v>2.6101623315922193</v>
      </c>
    </row>
    <row r="397" spans="3:14">
      <c r="C397" s="4">
        <f>Pressure!AB397*1000000</f>
        <v>6469048.390735643</v>
      </c>
      <c r="D397" s="78">
        <f>Pressure!I397</f>
        <v>1.3469012151470802E-4</v>
      </c>
      <c r="E397" s="40">
        <f>Pressure!H397</f>
        <v>134.69012151470801</v>
      </c>
      <c r="F397" s="10">
        <f t="shared" si="42"/>
        <v>4.5999999999999996</v>
      </c>
      <c r="G397" s="4">
        <f t="shared" si="41"/>
        <v>267466.23532599374</v>
      </c>
      <c r="H397" s="42">
        <f t="shared" si="43"/>
        <v>9.7781955717064886</v>
      </c>
      <c r="I397" s="10">
        <f t="shared" si="44"/>
        <v>1.2906366033714378</v>
      </c>
      <c r="J397" s="4">
        <f t="shared" si="45"/>
        <v>1124.5535021291328</v>
      </c>
      <c r="K397" s="4">
        <f t="shared" si="46"/>
        <v>252.81091275777456</v>
      </c>
      <c r="L397" s="42">
        <f>Pressure!Q397</f>
        <v>0.56074354399559534</v>
      </c>
      <c r="M397" s="10">
        <f t="shared" si="48"/>
        <v>1.6222484707501124</v>
      </c>
      <c r="N397" s="10">
        <f t="shared" si="47"/>
        <v>2.6101623315922193</v>
      </c>
    </row>
    <row r="398" spans="3:14">
      <c r="C398" s="4">
        <f>Pressure!AB398*1000000</f>
        <v>6470090.4608153552</v>
      </c>
      <c r="D398" s="78">
        <f>Pressure!I398</f>
        <v>1.3469012151470802E-4</v>
      </c>
      <c r="E398" s="40">
        <f>Pressure!H398</f>
        <v>134.69012151470801</v>
      </c>
      <c r="F398" s="10">
        <f t="shared" si="42"/>
        <v>4.5999999999999996</v>
      </c>
      <c r="G398" s="4">
        <f t="shared" si="41"/>
        <v>267509.32026590011</v>
      </c>
      <c r="H398" s="42">
        <f t="shared" si="43"/>
        <v>9.7794410617071748</v>
      </c>
      <c r="I398" s="10">
        <f t="shared" si="44"/>
        <v>1.2906481704951205</v>
      </c>
      <c r="J398" s="4">
        <f t="shared" si="45"/>
        <v>1124.7447316785192</v>
      </c>
      <c r="K398" s="4">
        <f t="shared" si="46"/>
        <v>252.85390307956459</v>
      </c>
      <c r="L398" s="42">
        <f>Pressure!Q398</f>
        <v>0.56218627354003958</v>
      </c>
      <c r="M398" s="10">
        <f t="shared" si="48"/>
        <v>1.6225645080902773</v>
      </c>
      <c r="N398" s="10">
        <f t="shared" si="47"/>
        <v>2.6101623315922193</v>
      </c>
    </row>
    <row r="399" spans="3:14">
      <c r="C399" s="4">
        <f>Pressure!AB399*1000000</f>
        <v>6471124.0394070325</v>
      </c>
      <c r="D399" s="78">
        <f>Pressure!I399</f>
        <v>1.3469012151470802E-4</v>
      </c>
      <c r="E399" s="40">
        <f>Pressure!H399</f>
        <v>134.69012151470801</v>
      </c>
      <c r="F399" s="10">
        <f t="shared" si="42"/>
        <v>4.5999999999999996</v>
      </c>
      <c r="G399" s="4">
        <f t="shared" si="41"/>
        <v>267552.05412073189</v>
      </c>
      <c r="H399" s="42">
        <f t="shared" si="43"/>
        <v>9.7806763682551274</v>
      </c>
      <c r="I399" s="10">
        <f t="shared" si="44"/>
        <v>1.2906596396821126</v>
      </c>
      <c r="J399" s="4">
        <f t="shared" si="45"/>
        <v>1124.9344029608926</v>
      </c>
      <c r="K399" s="4">
        <f t="shared" si="46"/>
        <v>252.89654308729209</v>
      </c>
      <c r="L399" s="42">
        <f>Pressure!Q399</f>
        <v>0.56362903750098481</v>
      </c>
      <c r="M399" s="10">
        <f t="shared" si="48"/>
        <v>1.622877989574093</v>
      </c>
      <c r="N399" s="10">
        <f t="shared" si="47"/>
        <v>2.6101623315922193</v>
      </c>
    </row>
    <row r="400" spans="3:14">
      <c r="C400" s="4">
        <f>Pressure!AB400*1000000</f>
        <v>6472149.1272866176</v>
      </c>
      <c r="D400" s="78">
        <f>Pressure!I400</f>
        <v>1.3469012151470802E-4</v>
      </c>
      <c r="E400" s="40">
        <f>Pressure!H400</f>
        <v>134.69012151470801</v>
      </c>
      <c r="F400" s="10">
        <f t="shared" si="42"/>
        <v>4.5999999999999996</v>
      </c>
      <c r="G400" s="4">
        <f t="shared" si="41"/>
        <v>267594.43692257081</v>
      </c>
      <c r="H400" s="42">
        <f t="shared" si="43"/>
        <v>9.7819014931277692</v>
      </c>
      <c r="I400" s="10">
        <f t="shared" si="44"/>
        <v>1.2906710110330839</v>
      </c>
      <c r="J400" s="4">
        <f t="shared" si="45"/>
        <v>1125.1225161186458</v>
      </c>
      <c r="K400" s="4">
        <f t="shared" si="46"/>
        <v>252.93883281296834</v>
      </c>
      <c r="L400" s="42">
        <f>Pressure!Q400</f>
        <v>0.56507183559331775</v>
      </c>
      <c r="M400" s="10">
        <f t="shared" si="48"/>
        <v>1.6231889152442476</v>
      </c>
      <c r="N400" s="10">
        <f t="shared" si="47"/>
        <v>2.6101623315922193</v>
      </c>
    </row>
    <row r="401" spans="3:14">
      <c r="C401" s="4">
        <f>Pressure!AB401*1000000</f>
        <v>6473165.725223925</v>
      </c>
      <c r="D401" s="78">
        <f>Pressure!I401</f>
        <v>1.3469012151470802E-4</v>
      </c>
      <c r="E401" s="40">
        <f>Pressure!H401</f>
        <v>134.69012151470801</v>
      </c>
      <c r="F401" s="10">
        <f t="shared" si="42"/>
        <v>4.5999999999999996</v>
      </c>
      <c r="G401" s="4">
        <f t="shared" si="41"/>
        <v>267636.46870324528</v>
      </c>
      <c r="H401" s="42">
        <f t="shared" si="43"/>
        <v>9.7831164380878555</v>
      </c>
      <c r="I401" s="10">
        <f t="shared" si="44"/>
        <v>1.2906822846477959</v>
      </c>
      <c r="J401" s="4">
        <f t="shared" si="45"/>
        <v>1125.3090712930461</v>
      </c>
      <c r="K401" s="4">
        <f t="shared" si="46"/>
        <v>252.98077228835172</v>
      </c>
      <c r="L401" s="42">
        <f>Pressure!Q401</f>
        <v>0.56651466753206692</v>
      </c>
      <c r="M401" s="10">
        <f t="shared" si="48"/>
        <v>1.6234972851437888</v>
      </c>
      <c r="N401" s="10">
        <f t="shared" si="47"/>
        <v>2.6101623315922193</v>
      </c>
    </row>
    <row r="402" spans="3:14">
      <c r="C402" s="4">
        <f>Pressure!AB402*1000000</f>
        <v>6474173.8339823382</v>
      </c>
      <c r="D402" s="78">
        <f>Pressure!I402</f>
        <v>1.3469012151470802E-4</v>
      </c>
      <c r="E402" s="40">
        <f>Pressure!H402</f>
        <v>134.69012151470801</v>
      </c>
      <c r="F402" s="10">
        <f t="shared" si="42"/>
        <v>4.5999999999999996</v>
      </c>
      <c r="G402" s="4">
        <f t="shared" si="41"/>
        <v>267678.14949431777</v>
      </c>
      <c r="H402" s="42">
        <f t="shared" si="43"/>
        <v>9.7843212048831081</v>
      </c>
      <c r="I402" s="10">
        <f t="shared" si="44"/>
        <v>1.2906934606251026</v>
      </c>
      <c r="J402" s="4">
        <f t="shared" si="45"/>
        <v>1125.4940686241825</v>
      </c>
      <c r="K402" s="4">
        <f t="shared" si="46"/>
        <v>253.02236154493562</v>
      </c>
      <c r="L402" s="42">
        <f>Pressure!Q402</f>
        <v>0.56795753303240082</v>
      </c>
      <c r="M402" s="10">
        <f t="shared" si="48"/>
        <v>1.6238030993148935</v>
      </c>
      <c r="N402" s="10">
        <f t="shared" si="47"/>
        <v>2.6101623315922193</v>
      </c>
    </row>
    <row r="403" spans="3:14">
      <c r="C403" s="4">
        <f>Pressure!AB403*1000000</f>
        <v>6475173.4543188456</v>
      </c>
      <c r="D403" s="78">
        <f>Pressure!I403</f>
        <v>1.3469012151470802E-4</v>
      </c>
      <c r="E403" s="40">
        <f>Pressure!H403</f>
        <v>134.69012151470801</v>
      </c>
      <c r="F403" s="10">
        <f t="shared" si="42"/>
        <v>4.5999999999999996</v>
      </c>
      <c r="G403" s="4">
        <f t="shared" si="41"/>
        <v>267719.4793270863</v>
      </c>
      <c r="H403" s="42">
        <f t="shared" si="43"/>
        <v>9.7855157952462655</v>
      </c>
      <c r="I403" s="10">
        <f t="shared" si="44"/>
        <v>1.290704539062951</v>
      </c>
      <c r="J403" s="4">
        <f t="shared" si="45"/>
        <v>1125.6775082509691</v>
      </c>
      <c r="K403" s="4">
        <f t="shared" si="46"/>
        <v>253.06360061394926</v>
      </c>
      <c r="L403" s="42">
        <f>Pressure!Q403</f>
        <v>0.56940043180962707</v>
      </c>
      <c r="M403" s="10">
        <f t="shared" si="48"/>
        <v>1.6241063577998269</v>
      </c>
      <c r="N403" s="10">
        <f t="shared" si="47"/>
        <v>2.6101623315922193</v>
      </c>
    </row>
    <row r="404" spans="3:14">
      <c r="C404" s="4">
        <f>Pressure!AB404*1000000</f>
        <v>6476164.5869842824</v>
      </c>
      <c r="D404" s="78">
        <f>Pressure!I404</f>
        <v>1.3469012151470802E-4</v>
      </c>
      <c r="E404" s="40">
        <f>Pressure!H404</f>
        <v>134.69012151470801</v>
      </c>
      <c r="F404" s="10">
        <f t="shared" si="42"/>
        <v>4.5999999999999996</v>
      </c>
      <c r="G404" s="4">
        <f t="shared" si="41"/>
        <v>267760.45823259471</v>
      </c>
      <c r="H404" s="42">
        <f t="shared" si="43"/>
        <v>9.7867002108953756</v>
      </c>
      <c r="I404" s="10">
        <f t="shared" si="44"/>
        <v>1.2907155200583877</v>
      </c>
      <c r="J404" s="4">
        <f t="shared" si="45"/>
        <v>1125.859390311191</v>
      </c>
      <c r="K404" s="4">
        <f t="shared" si="46"/>
        <v>253.10448952636818</v>
      </c>
      <c r="L404" s="42">
        <f>Pressure!Q404</f>
        <v>0.57084336357919119</v>
      </c>
      <c r="M404" s="10">
        <f t="shared" si="48"/>
        <v>1.6244070606405987</v>
      </c>
      <c r="N404" s="10">
        <f t="shared" si="47"/>
        <v>2.6101623315922193</v>
      </c>
    </row>
    <row r="405" spans="3:14">
      <c r="C405" s="4">
        <f>Pressure!AB405*1000000</f>
        <v>6477147.2327231579</v>
      </c>
      <c r="D405" s="78">
        <f>Pressure!I405</f>
        <v>1.3469012151470802E-4</v>
      </c>
      <c r="E405" s="40">
        <f>Pressure!H405</f>
        <v>134.69012151470801</v>
      </c>
      <c r="F405" s="10">
        <f t="shared" si="42"/>
        <v>4.5999999999999996</v>
      </c>
      <c r="G405" s="4">
        <f t="shared" si="41"/>
        <v>267801.08624162496</v>
      </c>
      <c r="H405" s="42">
        <f t="shared" si="43"/>
        <v>9.7878744535336235</v>
      </c>
      <c r="I405" s="10">
        <f t="shared" si="44"/>
        <v>1.2907264037075579</v>
      </c>
      <c r="J405" s="4">
        <f t="shared" si="45"/>
        <v>1126.0397149414728</v>
      </c>
      <c r="K405" s="4">
        <f t="shared" si="46"/>
        <v>253.14502831290696</v>
      </c>
      <c r="L405" s="42">
        <f>Pressure!Q405</f>
        <v>0.57228632805667501</v>
      </c>
      <c r="M405" s="10">
        <f t="shared" si="48"/>
        <v>1.6247052078785971</v>
      </c>
      <c r="N405" s="10">
        <f t="shared" si="47"/>
        <v>2.6101623315922193</v>
      </c>
    </row>
    <row r="406" spans="3:14">
      <c r="C406" s="4">
        <f>Pressure!AB406*1000000</f>
        <v>6478121.3922731532</v>
      </c>
      <c r="D406" s="78">
        <f>Pressure!I406</f>
        <v>1.3469012151470802E-4</v>
      </c>
      <c r="E406" s="40">
        <f>Pressure!H406</f>
        <v>134.69012151470801</v>
      </c>
      <c r="F406" s="10">
        <f t="shared" si="42"/>
        <v>4.5999999999999996</v>
      </c>
      <c r="G406" s="4">
        <f t="shared" si="41"/>
        <v>267841.36338467698</v>
      </c>
      <c r="H406" s="42">
        <f t="shared" si="43"/>
        <v>9.7890385248486993</v>
      </c>
      <c r="I406" s="10">
        <f t="shared" si="44"/>
        <v>1.2907371901057023</v>
      </c>
      <c r="J406" s="4">
        <f t="shared" si="45"/>
        <v>1126.2184822771856</v>
      </c>
      <c r="K406" s="4">
        <f t="shared" si="46"/>
        <v>253.18521700399839</v>
      </c>
      <c r="L406" s="42">
        <f>Pressure!Q406</f>
        <v>0.57372932495779583</v>
      </c>
      <c r="M406" s="10">
        <f t="shared" si="48"/>
        <v>1.6250007995552427</v>
      </c>
      <c r="N406" s="10">
        <f t="shared" si="47"/>
        <v>2.6101623315922193</v>
      </c>
    </row>
    <row r="407" spans="3:14">
      <c r="C407" s="4">
        <f>Pressure!AB407*1000000</f>
        <v>6479087.0663665356</v>
      </c>
      <c r="D407" s="78">
        <f>Pressure!I407</f>
        <v>1.3469012151470802E-4</v>
      </c>
      <c r="E407" s="40">
        <f>Pressure!H407</f>
        <v>134.69012151470801</v>
      </c>
      <c r="F407" s="10">
        <f t="shared" si="42"/>
        <v>4.5999999999999996</v>
      </c>
      <c r="G407" s="4">
        <f t="shared" si="41"/>
        <v>267881.28969202674</v>
      </c>
      <c r="H407" s="42">
        <f t="shared" si="43"/>
        <v>9.7901924265145368</v>
      </c>
      <c r="I407" s="10">
        <f t="shared" si="44"/>
        <v>1.2907478793471754</v>
      </c>
      <c r="J407" s="4">
        <f t="shared" si="45"/>
        <v>1126.3956924527072</v>
      </c>
      <c r="K407" s="4">
        <f t="shared" si="46"/>
        <v>253.22505562985191</v>
      </c>
      <c r="L407" s="42">
        <f>Pressure!Q407</f>
        <v>0.57517235399840516</v>
      </c>
      <c r="M407" s="10">
        <f t="shared" si="48"/>
        <v>1.6252938357117315</v>
      </c>
      <c r="N407" s="10">
        <f t="shared" si="47"/>
        <v>2.6101623315922193</v>
      </c>
    </row>
    <row r="408" spans="3:14">
      <c r="C408" s="4">
        <f>Pressure!AB408*1000000</f>
        <v>6480044.255728378</v>
      </c>
      <c r="D408" s="78">
        <f>Pressure!I408</f>
        <v>1.3469012151470802E-4</v>
      </c>
      <c r="E408" s="40">
        <f>Pressure!H408</f>
        <v>134.69012151470801</v>
      </c>
      <c r="F408" s="10">
        <f t="shared" si="42"/>
        <v>4.5999999999999996</v>
      </c>
      <c r="G408" s="4">
        <f t="shared" si="41"/>
        <v>267920.86519365269</v>
      </c>
      <c r="H408" s="42">
        <f t="shared" si="43"/>
        <v>9.7913361601891946</v>
      </c>
      <c r="I408" s="10">
        <f t="shared" si="44"/>
        <v>1.290758471525427</v>
      </c>
      <c r="J408" s="4">
        <f t="shared" si="45"/>
        <v>1126.5713456010953</v>
      </c>
      <c r="K408" s="4">
        <f t="shared" si="46"/>
        <v>253.26454422038023</v>
      </c>
      <c r="L408" s="42">
        <f>Pressure!Q408</f>
        <v>0.5766154148944872</v>
      </c>
      <c r="M408" s="10">
        <f t="shared" si="48"/>
        <v>1.6255843163886077</v>
      </c>
      <c r="N408" s="10">
        <f t="shared" si="47"/>
        <v>2.6101623315922193</v>
      </c>
    </row>
    <row r="409" spans="3:14">
      <c r="C409" s="4">
        <f>Pressure!AB409*1000000</f>
        <v>6480992.9610784268</v>
      </c>
      <c r="D409" s="78">
        <f>Pressure!I409</f>
        <v>1.3469012151470802E-4</v>
      </c>
      <c r="E409" s="40">
        <f>Pressure!H409</f>
        <v>134.69012151470801</v>
      </c>
      <c r="F409" s="10">
        <f t="shared" si="42"/>
        <v>4.5999999999999996</v>
      </c>
      <c r="G409" s="4">
        <f t="shared" si="41"/>
        <v>267960.08991931321</v>
      </c>
      <c r="H409" s="42">
        <f t="shared" si="43"/>
        <v>9.7924697275170605</v>
      </c>
      <c r="I409" s="10">
        <f t="shared" si="44"/>
        <v>1.2907689667330258</v>
      </c>
      <c r="J409" s="4">
        <f t="shared" si="45"/>
        <v>1126.7454418544305</v>
      </c>
      <c r="K409" s="4">
        <f t="shared" si="46"/>
        <v>253.30368280527642</v>
      </c>
      <c r="L409" s="42">
        <f>Pressure!Q409</f>
        <v>0.57805850736215791</v>
      </c>
      <c r="M409" s="10">
        <f t="shared" si="48"/>
        <v>1.6258722416265208</v>
      </c>
      <c r="N409" s="10">
        <f t="shared" si="47"/>
        <v>2.6101623315922193</v>
      </c>
    </row>
    <row r="410" spans="3:14">
      <c r="C410" s="4">
        <f>Pressure!AB410*1000000</f>
        <v>6481933.1831291718</v>
      </c>
      <c r="D410" s="78">
        <f>Pressure!I410</f>
        <v>1.3469012151470802E-4</v>
      </c>
      <c r="E410" s="40">
        <f>Pressure!H410</f>
        <v>134.69012151470801</v>
      </c>
      <c r="F410" s="10">
        <f t="shared" si="42"/>
        <v>4.5999999999999996</v>
      </c>
      <c r="G410" s="4">
        <f t="shared" si="41"/>
        <v>267998.96389846655</v>
      </c>
      <c r="H410" s="42">
        <f t="shared" si="43"/>
        <v>9.7935931301265846</v>
      </c>
      <c r="I410" s="10">
        <f t="shared" si="44"/>
        <v>1.2907793650616388</v>
      </c>
      <c r="J410" s="4">
        <f t="shared" si="45"/>
        <v>1126.9179813434605</v>
      </c>
      <c r="K410" s="4">
        <f t="shared" si="46"/>
        <v>253.34247141393385</v>
      </c>
      <c r="L410" s="42">
        <f>Pressure!Q410</f>
        <v>0.57950163111766384</v>
      </c>
      <c r="M410" s="10">
        <f t="shared" si="48"/>
        <v>1.6261576114658409</v>
      </c>
      <c r="N410" s="10">
        <f t="shared" si="47"/>
        <v>2.6101623315922193</v>
      </c>
    </row>
    <row r="411" spans="3:14">
      <c r="C411" s="4">
        <f>Pressure!AB411*1000000</f>
        <v>6482864.9225872988</v>
      </c>
      <c r="D411" s="78">
        <f>Pressure!I411</f>
        <v>1.3469012151470802E-4</v>
      </c>
      <c r="E411" s="40">
        <f>Pressure!H411</f>
        <v>134.69012151470801</v>
      </c>
      <c r="F411" s="10">
        <f t="shared" si="42"/>
        <v>4.5999999999999996</v>
      </c>
      <c r="G411" s="4">
        <f t="shared" si="41"/>
        <v>268037.48716033093</v>
      </c>
      <c r="H411" s="42">
        <f t="shared" si="43"/>
        <v>9.7947063696320225</v>
      </c>
      <c r="I411" s="10">
        <f t="shared" si="44"/>
        <v>1.2907896666020513</v>
      </c>
      <c r="J411" s="4">
        <f t="shared" si="45"/>
        <v>1127.0889641978695</v>
      </c>
      <c r="K411" s="4">
        <f t="shared" si="46"/>
        <v>253.38091007550682</v>
      </c>
      <c r="L411" s="42">
        <f>Pressure!Q411</f>
        <v>0.58094478587738063</v>
      </c>
      <c r="M411" s="10">
        <f t="shared" si="48"/>
        <v>1.6264404259463385</v>
      </c>
      <c r="N411" s="10">
        <f t="shared" si="47"/>
        <v>2.6101623315922193</v>
      </c>
    </row>
    <row r="412" spans="3:14">
      <c r="C412" s="4">
        <f>Pressure!AB412*1000000</f>
        <v>6483788.1801532414</v>
      </c>
      <c r="D412" s="78">
        <f>Pressure!I412</f>
        <v>1.3469012151470802E-4</v>
      </c>
      <c r="E412" s="40">
        <f>Pressure!H412</f>
        <v>134.69012151470801</v>
      </c>
      <c r="F412" s="10">
        <f t="shared" si="42"/>
        <v>4.5999999999999996</v>
      </c>
      <c r="G412" s="4">
        <f t="shared" ref="G412:G475" si="49">IF(C412/(1+(k-1)/2*N412^2)^(k/(k-1))&lt;patm*1000000,patm*1000000,C412/(1+(k-1)/2*N412^2)^(k/(k-1)))</f>
        <v>268075.65973386628</v>
      </c>
      <c r="H412" s="42">
        <f t="shared" si="43"/>
        <v>9.7958094476329052</v>
      </c>
      <c r="I412" s="10">
        <f t="shared" si="44"/>
        <v>1.2907998714441615</v>
      </c>
      <c r="J412" s="4">
        <f t="shared" si="45"/>
        <v>1127.2583905461927</v>
      </c>
      <c r="K412" s="4">
        <f t="shared" si="46"/>
        <v>253.4189988188914</v>
      </c>
      <c r="L412" s="42">
        <f>Pressure!Q412</f>
        <v>0.58238797135781195</v>
      </c>
      <c r="M412" s="10">
        <f t="shared" si="48"/>
        <v>1.6267206851076916</v>
      </c>
      <c r="N412" s="10">
        <f t="shared" si="47"/>
        <v>2.6101623315922193</v>
      </c>
    </row>
    <row r="413" spans="3:14">
      <c r="C413" s="4">
        <f>Pressure!AB413*1000000</f>
        <v>6484702.9565211665</v>
      </c>
      <c r="D413" s="78">
        <f>Pressure!I413</f>
        <v>1.3469012151470802E-4</v>
      </c>
      <c r="E413" s="40">
        <f>Pressure!H413</f>
        <v>134.69012151470801</v>
      </c>
      <c r="F413" s="10">
        <f t="shared" ref="F413:F476" si="50">aexit/E413</f>
        <v>4.5999999999999996</v>
      </c>
      <c r="G413" s="4">
        <f t="shared" si="49"/>
        <v>268113.48164777318</v>
      </c>
      <c r="H413" s="42">
        <f t="shared" ref="H413:H476" si="51">1/(((k+1)/2)^(1/(k-1))*(patm*1000000/C413)^(1/k)*SQRT((k+1)/(k-1)*(1-(patm*1000000/C413)^((k-1)/k))))</f>
        <v>9.7969023657140237</v>
      </c>
      <c r="I413" s="10">
        <f t="shared" ref="I413:I476" si="52">etanoz*SQRT(2*k^2/(k-1)*(2/(k+1))^((k+1)/(k-1))*(1-(G413/C413)^((k-1)/k)))+(G413-patm*1000000)/C413*(aexit/E413)</f>
        <v>1.290809979676985</v>
      </c>
      <c r="J413" s="4">
        <f t="shared" ref="J413:J476" si="53">I413*D413*C413</f>
        <v>1127.4262605158171</v>
      </c>
      <c r="K413" s="4">
        <f t="shared" ref="K413:K474" si="54">J413/4.4482</f>
        <v>253.45673767272541</v>
      </c>
      <c r="L413" s="42">
        <f>Pressure!Q413</f>
        <v>0.58383118727558836</v>
      </c>
      <c r="M413" s="10">
        <f t="shared" si="48"/>
        <v>1.6269983889894195</v>
      </c>
      <c r="N413" s="10">
        <f t="shared" si="47"/>
        <v>2.6101623315922193</v>
      </c>
    </row>
    <row r="414" spans="3:14">
      <c r="C414" s="4">
        <f>Pressure!AB414*1000000</f>
        <v>6485609.2523787711</v>
      </c>
      <c r="D414" s="78">
        <f>Pressure!I414</f>
        <v>1.3469012151470802E-4</v>
      </c>
      <c r="E414" s="40">
        <f>Pressure!H414</f>
        <v>134.69012151470801</v>
      </c>
      <c r="F414" s="10">
        <f t="shared" si="50"/>
        <v>4.5999999999999996</v>
      </c>
      <c r="G414" s="4">
        <f t="shared" si="49"/>
        <v>268150.9529304849</v>
      </c>
      <c r="H414" s="42">
        <f t="shared" si="51"/>
        <v>9.7979851254452051</v>
      </c>
      <c r="I414" s="10">
        <f t="shared" si="52"/>
        <v>1.2908199913886522</v>
      </c>
      <c r="J414" s="4">
        <f t="shared" si="53"/>
        <v>1127.5925742329409</v>
      </c>
      <c r="K414" s="4">
        <f t="shared" si="54"/>
        <v>253.49412666537947</v>
      </c>
      <c r="L414" s="42">
        <f>Pressure!Q414</f>
        <v>0.58527443334746609</v>
      </c>
      <c r="M414" s="10">
        <f t="shared" si="48"/>
        <v>1.6272735376307266</v>
      </c>
      <c r="N414" s="10">
        <f t="shared" ref="N414:N477" si="55">N413-1/834*(me-mef)</f>
        <v>2.6101623315922193</v>
      </c>
    </row>
    <row r="415" spans="3:14">
      <c r="C415" s="4">
        <f>Pressure!AB415*1000000</f>
        <v>6486507.0684077134</v>
      </c>
      <c r="D415" s="78">
        <f>Pressure!I415</f>
        <v>1.3469012151470802E-4</v>
      </c>
      <c r="E415" s="40">
        <f>Pressure!H415</f>
        <v>134.69012151470801</v>
      </c>
      <c r="F415" s="10">
        <f t="shared" si="50"/>
        <v>4.5999999999999996</v>
      </c>
      <c r="G415" s="4">
        <f t="shared" si="49"/>
        <v>268188.07361018495</v>
      </c>
      <c r="H415" s="42">
        <f t="shared" si="51"/>
        <v>9.7990577283818361</v>
      </c>
      <c r="I415" s="10">
        <f t="shared" si="52"/>
        <v>1.2908299066664159</v>
      </c>
      <c r="J415" s="4">
        <f t="shared" si="53"/>
        <v>1127.757331822655</v>
      </c>
      <c r="K415" s="4">
        <f t="shared" si="54"/>
        <v>253.53116582497529</v>
      </c>
      <c r="L415" s="42">
        <f>Pressure!Q415</f>
        <v>0.58671770929032563</v>
      </c>
      <c r="M415" s="10">
        <f t="shared" si="48"/>
        <v>1.6275461310702761</v>
      </c>
      <c r="N415" s="10">
        <f t="shared" si="55"/>
        <v>2.6101623315922193</v>
      </c>
    </row>
    <row r="416" spans="3:14">
      <c r="C416" s="4">
        <f>Pressure!AB416*1000000</f>
        <v>6487396.4052831288</v>
      </c>
      <c r="D416" s="78">
        <f>Pressure!I416</f>
        <v>1.3469012151470802E-4</v>
      </c>
      <c r="E416" s="40">
        <f>Pressure!H416</f>
        <v>134.69012151470801</v>
      </c>
      <c r="F416" s="10">
        <f t="shared" si="50"/>
        <v>4.5999999999999996</v>
      </c>
      <c r="G416" s="4">
        <f t="shared" si="49"/>
        <v>268224.84371478716</v>
      </c>
      <c r="H416" s="42">
        <f t="shared" si="51"/>
        <v>9.8001201760642829</v>
      </c>
      <c r="I416" s="10">
        <f t="shared" si="52"/>
        <v>1.2908397255966486</v>
      </c>
      <c r="J416" s="4">
        <f t="shared" si="53"/>
        <v>1127.9205334088531</v>
      </c>
      <c r="K416" s="4">
        <f t="shared" si="54"/>
        <v>253.56785517936538</v>
      </c>
      <c r="L416" s="42">
        <f>Pressure!Q416</f>
        <v>0.58816101482117089</v>
      </c>
      <c r="M416" s="10">
        <f t="shared" si="48"/>
        <v>1.6278161693469351</v>
      </c>
      <c r="N416" s="10">
        <f t="shared" si="55"/>
        <v>2.6101623315922193</v>
      </c>
    </row>
    <row r="417" spans="3:14">
      <c r="C417" s="4">
        <f>Pressure!AB417*1000000</f>
        <v>6488277.2636741651</v>
      </c>
      <c r="D417" s="78">
        <f>Pressure!I417</f>
        <v>1.3469012151470802E-4</v>
      </c>
      <c r="E417" s="40">
        <f>Pressure!H417</f>
        <v>134.69012151470801</v>
      </c>
      <c r="F417" s="10">
        <f t="shared" si="50"/>
        <v>4.5999999999999996</v>
      </c>
      <c r="G417" s="4">
        <f t="shared" si="49"/>
        <v>268261.26327195775</v>
      </c>
      <c r="H417" s="42">
        <f t="shared" si="51"/>
        <v>9.8011724700185514</v>
      </c>
      <c r="I417" s="10">
        <f t="shared" si="52"/>
        <v>1.2908494482648489</v>
      </c>
      <c r="J417" s="4">
        <f t="shared" si="53"/>
        <v>1128.0821791143298</v>
      </c>
      <c r="K417" s="4">
        <f t="shared" si="54"/>
        <v>253.60419475615527</v>
      </c>
      <c r="L417" s="42">
        <f>Pressure!Q417</f>
        <v>0.5896043496571276</v>
      </c>
      <c r="M417" s="10">
        <f t="shared" si="48"/>
        <v>1.6280836524987716</v>
      </c>
      <c r="N417" s="10">
        <f t="shared" si="55"/>
        <v>2.6101623315922193</v>
      </c>
    </row>
    <row r="418" spans="3:14">
      <c r="C418" s="4">
        <f>Pressure!AB418*1000000</f>
        <v>6489149.6442438057</v>
      </c>
      <c r="D418" s="78">
        <f>Pressure!I418</f>
        <v>1.3469012151470802E-4</v>
      </c>
      <c r="E418" s="40">
        <f>Pressure!H418</f>
        <v>134.69012151470801</v>
      </c>
      <c r="F418" s="10">
        <f t="shared" si="50"/>
        <v>4.5999999999999996</v>
      </c>
      <c r="G418" s="4">
        <f t="shared" si="49"/>
        <v>268297.33230910817</v>
      </c>
      <c r="H418" s="42">
        <f t="shared" si="51"/>
        <v>9.8022146117560816</v>
      </c>
      <c r="I418" s="10">
        <f t="shared" si="52"/>
        <v>1.2908590747556421</v>
      </c>
      <c r="J418" s="4">
        <f t="shared" si="53"/>
        <v>1128.2422690607486</v>
      </c>
      <c r="K418" s="4">
        <f t="shared" si="54"/>
        <v>253.64018458269607</v>
      </c>
      <c r="L418" s="42">
        <f>Pressure!Q418</f>
        <v>0.59104771351544239</v>
      </c>
      <c r="M418" s="10">
        <f t="shared" si="48"/>
        <v>1.6283485805639779</v>
      </c>
      <c r="N418" s="10">
        <f t="shared" si="55"/>
        <v>2.6101623315922193</v>
      </c>
    </row>
    <row r="419" spans="3:14">
      <c r="C419" s="4">
        <f>Pressure!AB419*1000000</f>
        <v>6490013.5476483051</v>
      </c>
      <c r="D419" s="78">
        <f>Pressure!I419</f>
        <v>1.3469012151470802E-4</v>
      </c>
      <c r="E419" s="40">
        <f>Pressure!H419</f>
        <v>134.69012151470801</v>
      </c>
      <c r="F419" s="10">
        <f t="shared" si="50"/>
        <v>4.5999999999999996</v>
      </c>
      <c r="G419" s="4">
        <f t="shared" si="49"/>
        <v>268333.05085337156</v>
      </c>
      <c r="H419" s="42">
        <f t="shared" si="51"/>
        <v>9.8032466027730703</v>
      </c>
      <c r="I419" s="10">
        <f t="shared" si="52"/>
        <v>1.2908686051527762</v>
      </c>
      <c r="J419" s="4">
        <f t="shared" si="53"/>
        <v>1128.4008033685386</v>
      </c>
      <c r="K419" s="4">
        <f t="shared" si="54"/>
        <v>253.67582468606147</v>
      </c>
      <c r="L419" s="42">
        <f>Pressure!Q419</f>
        <v>0.59249110611348144</v>
      </c>
      <c r="M419" s="10">
        <f t="shared" si="48"/>
        <v>1.6286109535802671</v>
      </c>
      <c r="N419" s="10">
        <f t="shared" si="55"/>
        <v>2.6101623315922193</v>
      </c>
    </row>
    <row r="420" spans="3:14">
      <c r="C420" s="4">
        <f>Pressure!AB420*1000000</f>
        <v>6490868.9745383523</v>
      </c>
      <c r="D420" s="78">
        <f>Pressure!I420</f>
        <v>1.3469012151470802E-4</v>
      </c>
      <c r="E420" s="40">
        <f>Pressure!H420</f>
        <v>134.69012151470801</v>
      </c>
      <c r="F420" s="10">
        <f t="shared" si="50"/>
        <v>4.5999999999999996</v>
      </c>
      <c r="G420" s="4">
        <f t="shared" si="49"/>
        <v>268368.4189316511</v>
      </c>
      <c r="H420" s="42">
        <f t="shared" si="51"/>
        <v>9.804268444551905</v>
      </c>
      <c r="I420" s="10">
        <f t="shared" si="52"/>
        <v>1.2908780395391359</v>
      </c>
      <c r="J420" s="4">
        <f t="shared" si="53"/>
        <v>1128.5577821571073</v>
      </c>
      <c r="K420" s="4">
        <f t="shared" si="54"/>
        <v>253.71111509309549</v>
      </c>
      <c r="L420" s="42">
        <f>Pressure!Q420</f>
        <v>0.59393452716872941</v>
      </c>
      <c r="M420" s="10">
        <f t="shared" si="48"/>
        <v>1.6288707715852004</v>
      </c>
      <c r="N420" s="10">
        <f t="shared" si="55"/>
        <v>2.6101623315922193</v>
      </c>
    </row>
    <row r="421" spans="3:14">
      <c r="C421" s="4">
        <f>Pressure!AB421*1000000</f>
        <v>6491715.9255577642</v>
      </c>
      <c r="D421" s="78">
        <f>Pressure!I421</f>
        <v>1.3469012151470802E-4</v>
      </c>
      <c r="E421" s="40">
        <f>Pressure!H421</f>
        <v>134.69012151470801</v>
      </c>
      <c r="F421" s="10">
        <f t="shared" si="50"/>
        <v>4.5999999999999996</v>
      </c>
      <c r="G421" s="4">
        <f t="shared" si="49"/>
        <v>268403.43657056568</v>
      </c>
      <c r="H421" s="42">
        <f t="shared" si="51"/>
        <v>9.80528013855956</v>
      </c>
      <c r="I421" s="10">
        <f t="shared" si="52"/>
        <v>1.29088737799673</v>
      </c>
      <c r="J421" s="4">
        <f t="shared" si="53"/>
        <v>1128.7132055446007</v>
      </c>
      <c r="K421" s="4">
        <f t="shared" si="54"/>
        <v>253.7460558303585</v>
      </c>
      <c r="L421" s="42">
        <f>Pressure!Q421</f>
        <v>0.59537797639878809</v>
      </c>
      <c r="M421" s="10">
        <f t="shared" si="48"/>
        <v>1.6291280346159129</v>
      </c>
      <c r="N421" s="10">
        <f t="shared" si="55"/>
        <v>2.6101623315922193</v>
      </c>
    </row>
    <row r="422" spans="3:14">
      <c r="C422" s="4">
        <f>Pressure!AB422*1000000</f>
        <v>6492554.4013446756</v>
      </c>
      <c r="D422" s="78">
        <f>Pressure!I422</f>
        <v>1.3469012151470802E-4</v>
      </c>
      <c r="E422" s="40">
        <f>Pressure!H422</f>
        <v>134.69012151470801</v>
      </c>
      <c r="F422" s="10">
        <f t="shared" si="50"/>
        <v>4.5999999999999996</v>
      </c>
      <c r="G422" s="4">
        <f t="shared" si="49"/>
        <v>268438.10379649932</v>
      </c>
      <c r="H422" s="42">
        <f t="shared" si="51"/>
        <v>9.8062816862490561</v>
      </c>
      <c r="I422" s="10">
        <f t="shared" si="52"/>
        <v>1.2908966206067072</v>
      </c>
      <c r="J422" s="4">
        <f t="shared" si="53"/>
        <v>1128.8670736481229</v>
      </c>
      <c r="K422" s="4">
        <f t="shared" si="54"/>
        <v>253.78064692417672</v>
      </c>
      <c r="L422" s="42">
        <f>Pressure!Q422</f>
        <v>0.5968214535213755</v>
      </c>
      <c r="M422" s="10">
        <f t="shared" si="48"/>
        <v>1.6293827427095984</v>
      </c>
      <c r="N422" s="10">
        <f t="shared" si="55"/>
        <v>2.6101623315922193</v>
      </c>
    </row>
    <row r="423" spans="3:14">
      <c r="C423" s="4">
        <f>Pressure!AB423*1000000</f>
        <v>6493384.4025304196</v>
      </c>
      <c r="D423" s="78">
        <f>Pressure!I423</f>
        <v>1.3469012151470802E-4</v>
      </c>
      <c r="E423" s="40">
        <f>Pressure!H423</f>
        <v>134.69012151470801</v>
      </c>
      <c r="F423" s="10">
        <f t="shared" si="50"/>
        <v>4.5999999999999996</v>
      </c>
      <c r="G423" s="4">
        <f t="shared" si="49"/>
        <v>268472.42063555476</v>
      </c>
      <c r="H423" s="42">
        <f t="shared" si="51"/>
        <v>9.8072730890581354</v>
      </c>
      <c r="I423" s="10">
        <f t="shared" si="52"/>
        <v>1.2909057674493443</v>
      </c>
      <c r="J423" s="4">
        <f t="shared" si="53"/>
        <v>1129.0193865835292</v>
      </c>
      <c r="K423" s="4">
        <f t="shared" si="54"/>
        <v>253.81488840059558</v>
      </c>
      <c r="L423" s="42">
        <f>Pressure!Q423</f>
        <v>0.59826495825432424</v>
      </c>
      <c r="M423" s="10">
        <f t="shared" si="48"/>
        <v>1.6296348959026352</v>
      </c>
      <c r="N423" s="10">
        <f t="shared" si="55"/>
        <v>2.6101623315922193</v>
      </c>
    </row>
    <row r="424" spans="3:14">
      <c r="C424" s="4">
        <f>Pressure!AB424*1000000</f>
        <v>6494205.929740781</v>
      </c>
      <c r="D424" s="78">
        <f>Pressure!I424</f>
        <v>1.3469012151470802E-4</v>
      </c>
      <c r="E424" s="40">
        <f>Pressure!H424</f>
        <v>134.69012151470801</v>
      </c>
      <c r="F424" s="10">
        <f t="shared" si="50"/>
        <v>4.5999999999999996</v>
      </c>
      <c r="G424" s="4">
        <f t="shared" si="49"/>
        <v>268506.38711360557</v>
      </c>
      <c r="H424" s="42">
        <f t="shared" si="51"/>
        <v>9.8082543484107507</v>
      </c>
      <c r="I424" s="10">
        <f t="shared" si="52"/>
        <v>1.2909148186040622</v>
      </c>
      <c r="J424" s="4">
        <f t="shared" si="53"/>
        <v>1129.1701444656569</v>
      </c>
      <c r="K424" s="4">
        <f t="shared" si="54"/>
        <v>253.84878028543162</v>
      </c>
      <c r="L424" s="42">
        <f>Pressure!Q424</f>
        <v>0.5997084903155806</v>
      </c>
      <c r="M424" s="10">
        <f t="shared" ref="M424:M473" si="56">(J424+J423)/2*(L424-L423)</f>
        <v>1.6298844942314807</v>
      </c>
      <c r="N424" s="10">
        <f t="shared" si="55"/>
        <v>2.6101623315922193</v>
      </c>
    </row>
    <row r="425" spans="3:14">
      <c r="C425" s="4">
        <f>Pressure!AB425*1000000</f>
        <v>6495018.9835947929</v>
      </c>
      <c r="D425" s="78">
        <f>Pressure!I425</f>
        <v>1.3469012151470802E-4</v>
      </c>
      <c r="E425" s="40">
        <f>Pressure!H425</f>
        <v>134.69012151470801</v>
      </c>
      <c r="F425" s="10">
        <f t="shared" si="50"/>
        <v>4.5999999999999996</v>
      </c>
      <c r="G425" s="4">
        <f t="shared" si="49"/>
        <v>268540.00325624581</v>
      </c>
      <c r="H425" s="42">
        <f t="shared" si="51"/>
        <v>9.8092254657156541</v>
      </c>
      <c r="I425" s="10">
        <f t="shared" si="52"/>
        <v>1.2909237741494153</v>
      </c>
      <c r="J425" s="4">
        <f t="shared" si="53"/>
        <v>1129.3193474081045</v>
      </c>
      <c r="K425" s="4">
        <f t="shared" si="54"/>
        <v>253.88232260422294</v>
      </c>
      <c r="L425" s="42">
        <f>Pressure!Q425</f>
        <v>0.60115204942320355</v>
      </c>
      <c r="M425" s="10">
        <f t="shared" si="56"/>
        <v>1.6301315377325476</v>
      </c>
      <c r="N425" s="10">
        <f t="shared" si="55"/>
        <v>2.6101623315922193</v>
      </c>
    </row>
    <row r="426" spans="3:14">
      <c r="C426" s="4">
        <f>Pressure!AB426*1000000</f>
        <v>6495823.5647056559</v>
      </c>
      <c r="D426" s="78">
        <f>Pressure!I426</f>
        <v>1.3469012151470802E-4</v>
      </c>
      <c r="E426" s="40">
        <f>Pressure!H426</f>
        <v>134.69012151470801</v>
      </c>
      <c r="F426" s="10">
        <f t="shared" si="50"/>
        <v>4.5999999999999996</v>
      </c>
      <c r="G426" s="4">
        <f t="shared" si="49"/>
        <v>268573.26908882876</v>
      </c>
      <c r="H426" s="42">
        <f t="shared" si="51"/>
        <v>9.8101864423674847</v>
      </c>
      <c r="I426" s="10">
        <f t="shared" si="52"/>
        <v>1.2909326341631018</v>
      </c>
      <c r="J426" s="4">
        <f t="shared" si="53"/>
        <v>1129.4669955233999</v>
      </c>
      <c r="K426" s="4">
        <f t="shared" si="54"/>
        <v>253.91551538226696</v>
      </c>
      <c r="L426" s="42">
        <f>Pressure!Q426</f>
        <v>0.60259563529536297</v>
      </c>
      <c r="M426" s="10">
        <f t="shared" si="56"/>
        <v>1.6303760264412872</v>
      </c>
      <c r="N426" s="10">
        <f t="shared" si="55"/>
        <v>2.6101623315922193</v>
      </c>
    </row>
    <row r="427" spans="3:14">
      <c r="C427" s="4">
        <f>Pressure!AB427*1000000</f>
        <v>6496619.6736800708</v>
      </c>
      <c r="D427" s="78">
        <f>Pressure!I427</f>
        <v>1.3469012151470802E-4</v>
      </c>
      <c r="E427" s="40">
        <f>Pressure!H427</f>
        <v>134.69012151470801</v>
      </c>
      <c r="F427" s="10">
        <f t="shared" si="50"/>
        <v>4.5999999999999996</v>
      </c>
      <c r="G427" s="4">
        <f t="shared" si="49"/>
        <v>268606.18463643861</v>
      </c>
      <c r="H427" s="42">
        <f t="shared" si="51"/>
        <v>9.8111372797459797</v>
      </c>
      <c r="I427" s="10">
        <f t="shared" si="52"/>
        <v>1.2909413987219587</v>
      </c>
      <c r="J427" s="4">
        <f t="shared" si="53"/>
        <v>1129.613088922878</v>
      </c>
      <c r="K427" s="4">
        <f t="shared" si="54"/>
        <v>253.94835864459287</v>
      </c>
      <c r="L427" s="42">
        <f>Pressure!Q427</f>
        <v>0.60403924765033912</v>
      </c>
      <c r="M427" s="10">
        <f t="shared" si="56"/>
        <v>1.6306179603935971</v>
      </c>
      <c r="N427" s="10">
        <f t="shared" si="55"/>
        <v>2.6101623315922193</v>
      </c>
    </row>
    <row r="428" spans="3:14">
      <c r="C428" s="4">
        <f>Pressure!AB428*1000000</f>
        <v>6497407.311118871</v>
      </c>
      <c r="D428" s="78">
        <f>Pressure!I428</f>
        <v>1.3469012151470802E-4</v>
      </c>
      <c r="E428" s="40">
        <f>Pressure!H428</f>
        <v>134.69012151470801</v>
      </c>
      <c r="F428" s="10">
        <f t="shared" si="50"/>
        <v>4.5999999999999996</v>
      </c>
      <c r="G428" s="4">
        <f t="shared" si="49"/>
        <v>268638.74992391729</v>
      </c>
      <c r="H428" s="42">
        <f t="shared" si="51"/>
        <v>9.8120779792167756</v>
      </c>
      <c r="I428" s="10">
        <f t="shared" si="52"/>
        <v>1.2909500679019712</v>
      </c>
      <c r="J428" s="4">
        <f t="shared" si="53"/>
        <v>1129.7576277167982</v>
      </c>
      <c r="K428" s="4">
        <f t="shared" si="54"/>
        <v>253.9808524159881</v>
      </c>
      <c r="L428" s="42">
        <f>Pressure!Q428</f>
        <v>0.60548288620652102</v>
      </c>
      <c r="M428" s="10">
        <f t="shared" si="56"/>
        <v>1.630857339624687</v>
      </c>
      <c r="N428" s="10">
        <f t="shared" si="55"/>
        <v>2.6101623315922193</v>
      </c>
    </row>
    <row r="429" spans="3:14">
      <c r="C429" s="4">
        <f>Pressure!AB429*1000000</f>
        <v>6498186.4776162915</v>
      </c>
      <c r="D429" s="78">
        <f>Pressure!I429</f>
        <v>1.3469012151470802E-4</v>
      </c>
      <c r="E429" s="40">
        <f>Pressure!H429</f>
        <v>134.69012151470801</v>
      </c>
      <c r="F429" s="10">
        <f t="shared" si="50"/>
        <v>4.5999999999999996</v>
      </c>
      <c r="G429" s="4">
        <f t="shared" si="49"/>
        <v>268670.96497583372</v>
      </c>
      <c r="H429" s="42">
        <f t="shared" si="51"/>
        <v>9.8130085421304774</v>
      </c>
      <c r="I429" s="10">
        <f t="shared" si="52"/>
        <v>1.2909586417782648</v>
      </c>
      <c r="J429" s="4">
        <f t="shared" si="53"/>
        <v>1129.9006120142074</v>
      </c>
      <c r="K429" s="4">
        <f t="shared" si="54"/>
        <v>254.01299672096744</v>
      </c>
      <c r="L429" s="42">
        <f>Pressure!Q429</f>
        <v>0.60692655068240553</v>
      </c>
      <c r="M429" s="10">
        <f t="shared" si="56"/>
        <v>1.6310941641696881</v>
      </c>
      <c r="N429" s="10">
        <f t="shared" si="55"/>
        <v>2.6101623315922193</v>
      </c>
    </row>
    <row r="430" spans="3:14">
      <c r="C430" s="4">
        <f>Pressure!AB430*1000000</f>
        <v>6498957.1737606274</v>
      </c>
      <c r="D430" s="78">
        <f>Pressure!I430</f>
        <v>1.3469012151470802E-4</v>
      </c>
      <c r="E430" s="40">
        <f>Pressure!H430</f>
        <v>134.69012151470801</v>
      </c>
      <c r="F430" s="10">
        <f t="shared" si="50"/>
        <v>4.5999999999999996</v>
      </c>
      <c r="G430" s="4">
        <f t="shared" si="49"/>
        <v>268702.82981651119</v>
      </c>
      <c r="H430" s="42">
        <f t="shared" si="51"/>
        <v>9.8139289698235004</v>
      </c>
      <c r="I430" s="10">
        <f t="shared" si="52"/>
        <v>1.2909671204251154</v>
      </c>
      <c r="J430" s="4">
        <f t="shared" si="53"/>
        <v>1130.0420419230632</v>
      </c>
      <c r="K430" s="4">
        <f t="shared" si="54"/>
        <v>254.0447915838009</v>
      </c>
      <c r="L430" s="42">
        <f>Pressure!Q430</f>
        <v>0.60837024079659585</v>
      </c>
      <c r="M430" s="10">
        <f t="shared" si="56"/>
        <v>1.6313284340631382</v>
      </c>
      <c r="N430" s="10">
        <f t="shared" si="55"/>
        <v>2.6101623315922193</v>
      </c>
    </row>
    <row r="431" spans="3:14">
      <c r="C431" s="4">
        <f>Pressure!AB431*1000000</f>
        <v>6499719.4001341444</v>
      </c>
      <c r="D431" s="78">
        <f>Pressure!I431</f>
        <v>1.3469012151470802E-4</v>
      </c>
      <c r="E431" s="40">
        <f>Pressure!H431</f>
        <v>134.69012151470801</v>
      </c>
      <c r="F431" s="10">
        <f t="shared" si="50"/>
        <v>4.5999999999999996</v>
      </c>
      <c r="G431" s="4">
        <f t="shared" si="49"/>
        <v>268734.34447002388</v>
      </c>
      <c r="H431" s="42">
        <f t="shared" si="51"/>
        <v>9.8148392636179764</v>
      </c>
      <c r="I431" s="10">
        <f t="shared" si="52"/>
        <v>1.2909755039159494</v>
      </c>
      <c r="J431" s="4">
        <f t="shared" si="53"/>
        <v>1130.1819175502173</v>
      </c>
      <c r="K431" s="4">
        <f t="shared" si="54"/>
        <v>254.07623702850981</v>
      </c>
      <c r="L431" s="42">
        <f>Pressure!Q431</f>
        <v>0.60981395626780066</v>
      </c>
      <c r="M431" s="10">
        <f t="shared" si="56"/>
        <v>1.6315601493396836</v>
      </c>
      <c r="N431" s="10">
        <f t="shared" si="55"/>
        <v>2.6101623315922193</v>
      </c>
    </row>
    <row r="432" spans="3:14">
      <c r="C432" s="4">
        <f>Pressure!AB432*1000000</f>
        <v>6500473.1573126931</v>
      </c>
      <c r="D432" s="78">
        <f>Pressure!I432</f>
        <v>1.3469012151470802E-4</v>
      </c>
      <c r="E432" s="40">
        <f>Pressure!H432</f>
        <v>134.69012151470801</v>
      </c>
      <c r="F432" s="10">
        <f t="shared" si="50"/>
        <v>4.5999999999999996</v>
      </c>
      <c r="G432" s="4">
        <f t="shared" si="49"/>
        <v>268765.50896018057</v>
      </c>
      <c r="H432" s="42">
        <f t="shared" si="51"/>
        <v>9.8157394248212491</v>
      </c>
      <c r="I432" s="10">
        <f t="shared" si="52"/>
        <v>1.2909837923233407</v>
      </c>
      <c r="J432" s="4">
        <f t="shared" si="53"/>
        <v>1130.320239001343</v>
      </c>
      <c r="K432" s="4">
        <f t="shared" si="54"/>
        <v>254.10733307885056</v>
      </c>
      <c r="L432" s="42">
        <f>Pressure!Q432</f>
        <v>0.61125769681483277</v>
      </c>
      <c r="M432" s="10">
        <f t="shared" si="56"/>
        <v>1.6317893100335104</v>
      </c>
      <c r="N432" s="10">
        <f t="shared" si="55"/>
        <v>2.6101623315922193</v>
      </c>
    </row>
    <row r="433" spans="3:14">
      <c r="C433" s="4">
        <f>Pressure!AB433*1000000</f>
        <v>6501218.4458660316</v>
      </c>
      <c r="D433" s="78">
        <f>Pressure!I433</f>
        <v>1.3469012151470802E-4</v>
      </c>
      <c r="E433" s="40">
        <f>Pressure!H433</f>
        <v>134.69012151470801</v>
      </c>
      <c r="F433" s="10">
        <f t="shared" si="50"/>
        <v>4.5999999999999996</v>
      </c>
      <c r="G433" s="4">
        <f t="shared" si="49"/>
        <v>268796.32331053825</v>
      </c>
      <c r="H433" s="42">
        <f t="shared" si="51"/>
        <v>9.8166294547263231</v>
      </c>
      <c r="I433" s="10">
        <f t="shared" si="52"/>
        <v>1.2909919857190171</v>
      </c>
      <c r="J433" s="4">
        <f t="shared" si="53"/>
        <v>1130.457006380997</v>
      </c>
      <c r="K433" s="4">
        <f t="shared" si="54"/>
        <v>254.13807975832853</v>
      </c>
      <c r="L433" s="42">
        <f>Pressure!Q433</f>
        <v>0.61270146215660803</v>
      </c>
      <c r="M433" s="10">
        <f t="shared" si="56"/>
        <v>1.632015916178583</v>
      </c>
      <c r="N433" s="10">
        <f t="shared" si="55"/>
        <v>2.6101623315922193</v>
      </c>
    </row>
    <row r="434" spans="3:14">
      <c r="C434" s="4">
        <f>Pressure!AB434*1000000</f>
        <v>6501955.2663576035</v>
      </c>
      <c r="D434" s="78">
        <f>Pressure!I434</f>
        <v>1.3469012151470802E-4</v>
      </c>
      <c r="E434" s="40">
        <f>Pressure!H434</f>
        <v>134.69012151470801</v>
      </c>
      <c r="F434" s="10">
        <f t="shared" si="50"/>
        <v>4.5999999999999996</v>
      </c>
      <c r="G434" s="4">
        <f t="shared" si="49"/>
        <v>268826.78754439281</v>
      </c>
      <c r="H434" s="42">
        <f t="shared" si="51"/>
        <v>9.8175093546115804</v>
      </c>
      <c r="I434" s="10">
        <f t="shared" si="52"/>
        <v>1.2910000841738578</v>
      </c>
      <c r="J434" s="4">
        <f t="shared" si="53"/>
        <v>1130.5922197925756</v>
      </c>
      <c r="K434" s="4">
        <f t="shared" si="54"/>
        <v>254.1684770901883</v>
      </c>
      <c r="L434" s="42">
        <f>Pressure!Q434</f>
        <v>0.61414525201214409</v>
      </c>
      <c r="M434" s="10">
        <f t="shared" si="56"/>
        <v>1.6322399678085309</v>
      </c>
      <c r="N434" s="10">
        <f t="shared" si="55"/>
        <v>2.6101623315922193</v>
      </c>
    </row>
    <row r="435" spans="3:14">
      <c r="C435" s="4">
        <f>Pressure!AB435*1000000</f>
        <v>6502683.6193450782</v>
      </c>
      <c r="D435" s="78">
        <f>Pressure!I435</f>
        <v>1.3469012151470802E-4</v>
      </c>
      <c r="E435" s="40">
        <f>Pressure!H435</f>
        <v>134.69012151470801</v>
      </c>
      <c r="F435" s="10">
        <f t="shared" si="50"/>
        <v>4.5999999999999996</v>
      </c>
      <c r="G435" s="4">
        <f t="shared" si="49"/>
        <v>268856.90168480139</v>
      </c>
      <c r="H435" s="42">
        <f t="shared" si="51"/>
        <v>9.8183791257414246</v>
      </c>
      <c r="I435" s="10">
        <f t="shared" si="52"/>
        <v>1.2910080877579018</v>
      </c>
      <c r="J435" s="4">
        <f t="shared" si="53"/>
        <v>1130.7258793384169</v>
      </c>
      <c r="K435" s="4">
        <f t="shared" si="54"/>
        <v>254.19852509743649</v>
      </c>
      <c r="L435" s="42">
        <f>Pressure!Q435</f>
        <v>0.6155890661005593</v>
      </c>
      <c r="M435" s="10">
        <f t="shared" si="56"/>
        <v>1.6324614649568119</v>
      </c>
      <c r="N435" s="10">
        <f t="shared" si="55"/>
        <v>2.6101623315922193</v>
      </c>
    </row>
    <row r="436" spans="3:14">
      <c r="C436" s="4">
        <f>Pressure!AB436*1000000</f>
        <v>6503403.5053793844</v>
      </c>
      <c r="D436" s="78">
        <f>Pressure!I436</f>
        <v>1.3469012151470802E-4</v>
      </c>
      <c r="E436" s="40">
        <f>Pressure!H436</f>
        <v>134.69012151470801</v>
      </c>
      <c r="F436" s="10">
        <f t="shared" si="50"/>
        <v>4.5999999999999996</v>
      </c>
      <c r="G436" s="4">
        <f t="shared" si="49"/>
        <v>268886.66575454234</v>
      </c>
      <c r="H436" s="42">
        <f t="shared" si="51"/>
        <v>9.8192387693651515</v>
      </c>
      <c r="I436" s="10">
        <f t="shared" si="52"/>
        <v>1.2910159965403387</v>
      </c>
      <c r="J436" s="4">
        <f t="shared" si="53"/>
        <v>1130.8579851196212</v>
      </c>
      <c r="K436" s="4">
        <f t="shared" si="54"/>
        <v>254.22822380280141</v>
      </c>
      <c r="L436" s="42">
        <f>Pressure!Q436</f>
        <v>0.61703290414107148</v>
      </c>
      <c r="M436" s="10">
        <f t="shared" si="56"/>
        <v>1.6326804076565284</v>
      </c>
      <c r="N436" s="10">
        <f t="shared" si="55"/>
        <v>2.6101623315922193</v>
      </c>
    </row>
    <row r="437" spans="3:14">
      <c r="C437" s="4">
        <f>Pressure!AB437*1000000</f>
        <v>6504114.9250059426</v>
      </c>
      <c r="D437" s="78">
        <f>Pressure!I437</f>
        <v>1.3469012151470802E-4</v>
      </c>
      <c r="E437" s="40">
        <f>Pressure!H437</f>
        <v>134.69012151470801</v>
      </c>
      <c r="F437" s="10">
        <f t="shared" si="50"/>
        <v>4.5999999999999996</v>
      </c>
      <c r="G437" s="4">
        <f t="shared" si="49"/>
        <v>268916.07977616647</v>
      </c>
      <c r="H437" s="42">
        <f t="shared" si="51"/>
        <v>9.8200882867184323</v>
      </c>
      <c r="I437" s="10">
        <f t="shared" si="52"/>
        <v>1.2910238105895235</v>
      </c>
      <c r="J437" s="4">
        <f t="shared" si="53"/>
        <v>1130.988537236278</v>
      </c>
      <c r="K437" s="4">
        <f t="shared" si="54"/>
        <v>254.25757322878425</v>
      </c>
      <c r="L437" s="42">
        <f>Pressure!Q437</f>
        <v>0.61847676585299671</v>
      </c>
      <c r="M437" s="10">
        <f t="shared" si="56"/>
        <v>1.6328967959404603</v>
      </c>
      <c r="N437" s="10">
        <f t="shared" si="55"/>
        <v>2.6101623315922193</v>
      </c>
    </row>
    <row r="438" spans="3:14">
      <c r="C438" s="4">
        <f>Pressure!AB438*1000000</f>
        <v>6504817.8787636571</v>
      </c>
      <c r="D438" s="78">
        <f>Pressure!I438</f>
        <v>1.3469012151470802E-4</v>
      </c>
      <c r="E438" s="40">
        <f>Pressure!H438</f>
        <v>134.69012151470801</v>
      </c>
      <c r="F438" s="10">
        <f t="shared" si="50"/>
        <v>4.5999999999999996</v>
      </c>
      <c r="G438" s="4">
        <f t="shared" si="49"/>
        <v>268945.14377195499</v>
      </c>
      <c r="H438" s="42">
        <f t="shared" si="51"/>
        <v>9.8209276790220734</v>
      </c>
      <c r="I438" s="10">
        <f t="shared" si="52"/>
        <v>1.2910315299729673</v>
      </c>
      <c r="J438" s="4">
        <f t="shared" si="53"/>
        <v>1131.1175357872819</v>
      </c>
      <c r="K438" s="4">
        <f t="shared" si="54"/>
        <v>254.28657339761745</v>
      </c>
      <c r="L438" s="42">
        <f>Pressure!Q438</f>
        <v>0.61992065095574822</v>
      </c>
      <c r="M438" s="10">
        <f t="shared" si="56"/>
        <v>1.6331106298412161</v>
      </c>
      <c r="N438" s="10">
        <f t="shared" si="55"/>
        <v>2.6101623315922193</v>
      </c>
    </row>
    <row r="439" spans="3:14">
      <c r="C439" s="4">
        <f>Pressure!AB439*1000000</f>
        <v>6505512.367185344</v>
      </c>
      <c r="D439" s="78">
        <f>Pressure!I439</f>
        <v>1.3469012151470802E-4</v>
      </c>
      <c r="E439" s="40">
        <f>Pressure!H439</f>
        <v>134.69012151470801</v>
      </c>
      <c r="F439" s="10">
        <f t="shared" si="50"/>
        <v>4.5999999999999996</v>
      </c>
      <c r="G439" s="4">
        <f t="shared" si="49"/>
        <v>268973.8577639375</v>
      </c>
      <c r="H439" s="42">
        <f t="shared" si="51"/>
        <v>9.821756947482605</v>
      </c>
      <c r="I439" s="10">
        <f t="shared" si="52"/>
        <v>1.2910391547573432</v>
      </c>
      <c r="J439" s="4">
        <f t="shared" si="53"/>
        <v>1131.2449808704091</v>
      </c>
      <c r="K439" s="4">
        <f t="shared" si="54"/>
        <v>254.31522433128211</v>
      </c>
      <c r="L439" s="42">
        <f>Pressure!Q439</f>
        <v>0.62136455916883537</v>
      </c>
      <c r="M439" s="10">
        <f t="shared" si="56"/>
        <v>1.6333219093912805</v>
      </c>
      <c r="N439" s="10">
        <f t="shared" si="55"/>
        <v>2.6101623315922193</v>
      </c>
    </row>
    <row r="440" spans="3:14">
      <c r="C440" s="4">
        <f>Pressure!AB440*1000000</f>
        <v>6506198.3907973636</v>
      </c>
      <c r="D440" s="78">
        <f>Pressure!I440</f>
        <v>1.3469012151470802E-4</v>
      </c>
      <c r="E440" s="40">
        <f>Pressure!H440</f>
        <v>134.69012151470801</v>
      </c>
      <c r="F440" s="10">
        <f t="shared" si="50"/>
        <v>4.5999999999999996</v>
      </c>
      <c r="G440" s="4">
        <f t="shared" si="49"/>
        <v>269002.22177387663</v>
      </c>
      <c r="H440" s="42">
        <f t="shared" si="51"/>
        <v>9.8225760932917936</v>
      </c>
      <c r="I440" s="10">
        <f t="shared" si="52"/>
        <v>1.2910466850084836</v>
      </c>
      <c r="J440" s="4">
        <f t="shared" si="53"/>
        <v>1131.3708725822516</v>
      </c>
      <c r="K440" s="4">
        <f t="shared" si="54"/>
        <v>254.34352605149311</v>
      </c>
      <c r="L440" s="42">
        <f>Pressure!Q440</f>
        <v>0.62280849021186224</v>
      </c>
      <c r="M440" s="10">
        <f t="shared" si="56"/>
        <v>1.6335306346225151</v>
      </c>
      <c r="N440" s="10">
        <f t="shared" si="55"/>
        <v>2.6101623315922193</v>
      </c>
    </row>
    <row r="441" spans="3:14">
      <c r="C441" s="4">
        <f>Pressure!AB441*1000000</f>
        <v>6506875.9501206502</v>
      </c>
      <c r="D441" s="78">
        <f>Pressure!I441</f>
        <v>1.3469012151470802E-4</v>
      </c>
      <c r="E441" s="40">
        <f>Pressure!H441</f>
        <v>134.69012151470801</v>
      </c>
      <c r="F441" s="10">
        <f t="shared" si="50"/>
        <v>4.5999999999999996</v>
      </c>
      <c r="G441" s="4">
        <f t="shared" si="49"/>
        <v>269030.23582331074</v>
      </c>
      <c r="H441" s="42">
        <f t="shared" si="51"/>
        <v>9.8233851176278701</v>
      </c>
      <c r="I441" s="10">
        <f t="shared" si="52"/>
        <v>1.2910541207913937</v>
      </c>
      <c r="J441" s="4">
        <f t="shared" si="53"/>
        <v>1131.4952110184063</v>
      </c>
      <c r="K441" s="4">
        <f t="shared" si="54"/>
        <v>254.37147857974153</v>
      </c>
      <c r="L441" s="42">
        <f>Pressure!Q441</f>
        <v>0.62425244380452649</v>
      </c>
      <c r="M441" s="10">
        <f t="shared" si="56"/>
        <v>1.6337368055666242</v>
      </c>
      <c r="N441" s="10">
        <f t="shared" si="55"/>
        <v>2.6101623315922193</v>
      </c>
    </row>
    <row r="442" spans="3:14">
      <c r="C442" s="4">
        <f>Pressure!AB442*1000000</f>
        <v>6507545.0456693275</v>
      </c>
      <c r="D442" s="78">
        <f>Pressure!I442</f>
        <v>1.3469012151470802E-4</v>
      </c>
      <c r="E442" s="40">
        <f>Pressure!H442</f>
        <v>134.69012151470801</v>
      </c>
      <c r="F442" s="10">
        <f t="shared" si="50"/>
        <v>4.5999999999999996</v>
      </c>
      <c r="G442" s="4">
        <f t="shared" si="49"/>
        <v>269057.89993349643</v>
      </c>
      <c r="H442" s="42">
        <f t="shared" si="51"/>
        <v>9.8241840216539504</v>
      </c>
      <c r="I442" s="10">
        <f t="shared" si="52"/>
        <v>1.2910614621702361</v>
      </c>
      <c r="J442" s="4">
        <f t="shared" si="53"/>
        <v>1131.6179962732188</v>
      </c>
      <c r="K442" s="4">
        <f t="shared" si="54"/>
        <v>254.39908193723727</v>
      </c>
      <c r="L442" s="42">
        <f>Pressure!Q442</f>
        <v>0.62569641966661826</v>
      </c>
      <c r="M442" s="10">
        <f t="shared" si="56"/>
        <v>1.6339404222551011</v>
      </c>
      <c r="N442" s="10">
        <f t="shared" si="55"/>
        <v>2.6101623315922193</v>
      </c>
    </row>
    <row r="443" spans="3:14">
      <c r="C443" s="4">
        <f>Pressure!AB443*1000000</f>
        <v>6508205.6779518668</v>
      </c>
      <c r="D443" s="78">
        <f>Pressure!I443</f>
        <v>1.3469012151470802E-4</v>
      </c>
      <c r="E443" s="40">
        <f>Pressure!H443</f>
        <v>134.69012151470801</v>
      </c>
      <c r="F443" s="10">
        <f t="shared" si="50"/>
        <v>4.5999999999999996</v>
      </c>
      <c r="G443" s="4">
        <f t="shared" si="49"/>
        <v>269085.21412545687</v>
      </c>
      <c r="H443" s="42">
        <f t="shared" si="51"/>
        <v>9.8249728065193569</v>
      </c>
      <c r="I443" s="10">
        <f t="shared" si="52"/>
        <v>1.2910687092083466</v>
      </c>
      <c r="J443" s="4">
        <f t="shared" si="53"/>
        <v>1131.7392284399987</v>
      </c>
      <c r="K443" s="4">
        <f t="shared" si="54"/>
        <v>254.42633614495722</v>
      </c>
      <c r="L443" s="42">
        <f>Pressure!Q443</f>
        <v>0.62714041751801919</v>
      </c>
      <c r="M443" s="10">
        <f t="shared" si="56"/>
        <v>1.6341414847193225</v>
      </c>
      <c r="N443" s="10">
        <f t="shared" si="55"/>
        <v>2.6101623315922193</v>
      </c>
    </row>
    <row r="444" spans="3:14">
      <c r="C444" s="4">
        <f>Pressure!AB444*1000000</f>
        <v>6508857.8474704372</v>
      </c>
      <c r="D444" s="78">
        <f>Pressure!I444</f>
        <v>1.3469012151470802E-4</v>
      </c>
      <c r="E444" s="40">
        <f>Pressure!H444</f>
        <v>134.69012151470801</v>
      </c>
      <c r="F444" s="10">
        <f t="shared" si="50"/>
        <v>4.5999999999999996</v>
      </c>
      <c r="G444" s="4">
        <f t="shared" si="49"/>
        <v>269112.17841995432</v>
      </c>
      <c r="H444" s="42">
        <f t="shared" si="51"/>
        <v>9.825751473358876</v>
      </c>
      <c r="I444" s="10">
        <f t="shared" si="52"/>
        <v>1.2910758619682279</v>
      </c>
      <c r="J444" s="4">
        <f t="shared" si="53"/>
        <v>1131.8589076108988</v>
      </c>
      <c r="K444" s="4">
        <f t="shared" si="54"/>
        <v>254.45324122361828</v>
      </c>
      <c r="L444" s="42">
        <f>Pressure!Q444</f>
        <v>0.62858443707870082</v>
      </c>
      <c r="M444" s="10">
        <f t="shared" si="56"/>
        <v>1.6343399929899878</v>
      </c>
      <c r="N444" s="10">
        <f t="shared" si="55"/>
        <v>2.6101623315922193</v>
      </c>
    </row>
    <row r="445" spans="3:14">
      <c r="C445" s="4">
        <f>Pressure!AB445*1000000</f>
        <v>6509501.5547209112</v>
      </c>
      <c r="D445" s="78">
        <f>Pressure!I445</f>
        <v>1.3469012151470802E-4</v>
      </c>
      <c r="E445" s="40">
        <f>Pressure!H445</f>
        <v>134.69012151470801</v>
      </c>
      <c r="F445" s="10">
        <f t="shared" si="50"/>
        <v>4.5999999999999996</v>
      </c>
      <c r="G445" s="4">
        <f t="shared" si="49"/>
        <v>269138.79283749108</v>
      </c>
      <c r="H445" s="42">
        <f t="shared" si="51"/>
        <v>9.8265200232927743</v>
      </c>
      <c r="I445" s="10">
        <f t="shared" si="52"/>
        <v>1.2910829205115502</v>
      </c>
      <c r="J445" s="4">
        <f t="shared" si="53"/>
        <v>1131.9770338769163</v>
      </c>
      <c r="K445" s="4">
        <f t="shared" si="54"/>
        <v>254.47979719367751</v>
      </c>
      <c r="L445" s="42">
        <f>Pressure!Q445</f>
        <v>0.63002847806872397</v>
      </c>
      <c r="M445" s="10">
        <f t="shared" si="56"/>
        <v>1.6345359470980321</v>
      </c>
      <c r="N445" s="10">
        <f t="shared" si="55"/>
        <v>2.6101623315922193</v>
      </c>
    </row>
    <row r="446" spans="3:14">
      <c r="C446" s="4">
        <f>Pressure!AB446*1000000</f>
        <v>6510136.8001933154</v>
      </c>
      <c r="D446" s="78">
        <f>Pressure!I446</f>
        <v>1.3469012151470802E-4</v>
      </c>
      <c r="E446" s="40">
        <f>Pressure!H446</f>
        <v>134.69012151470801</v>
      </c>
      <c r="F446" s="10">
        <f t="shared" si="50"/>
        <v>4.5999999999999996</v>
      </c>
      <c r="G446" s="4">
        <f t="shared" si="49"/>
        <v>269165.05739832745</v>
      </c>
      <c r="H446" s="42">
        <f t="shared" si="51"/>
        <v>9.8272784574273455</v>
      </c>
      <c r="I446" s="10">
        <f t="shared" si="52"/>
        <v>1.2910898848991585</v>
      </c>
      <c r="J446" s="4">
        <f t="shared" si="53"/>
        <v>1132.0936073279756</v>
      </c>
      <c r="K446" s="4">
        <f t="shared" si="54"/>
        <v>254.50600407535086</v>
      </c>
      <c r="L446" s="42">
        <f>Pressure!Q446</f>
        <v>0.63147254020823718</v>
      </c>
      <c r="M446" s="10">
        <f t="shared" si="56"/>
        <v>1.6347293470736823</v>
      </c>
      <c r="N446" s="10">
        <f t="shared" si="55"/>
        <v>2.6101623315922193</v>
      </c>
    </row>
    <row r="447" spans="3:14">
      <c r="C447" s="4">
        <f>Pressure!AB447*1000000</f>
        <v>6510763.5843714578</v>
      </c>
      <c r="D447" s="78">
        <f>Pressure!I447</f>
        <v>1.3469012151470802E-4</v>
      </c>
      <c r="E447" s="40">
        <f>Pressure!H447</f>
        <v>134.69012151470801</v>
      </c>
      <c r="F447" s="10">
        <f t="shared" si="50"/>
        <v>4.5999999999999996</v>
      </c>
      <c r="G447" s="4">
        <f t="shared" si="49"/>
        <v>269190.97212246672</v>
      </c>
      <c r="H447" s="42">
        <f t="shared" si="51"/>
        <v>9.8280267768544469</v>
      </c>
      <c r="I447" s="10">
        <f t="shared" si="52"/>
        <v>1.2910967551910693</v>
      </c>
      <c r="J447" s="4">
        <f t="shared" si="53"/>
        <v>1132.2086280528599</v>
      </c>
      <c r="K447" s="4">
        <f t="shared" si="54"/>
        <v>254.53186188859763</v>
      </c>
      <c r="L447" s="42">
        <f>Pressure!Q447</f>
        <v>0.63291662321747566</v>
      </c>
      <c r="M447" s="10">
        <f t="shared" si="56"/>
        <v>1.6349201929470913</v>
      </c>
      <c r="N447" s="10">
        <f t="shared" si="55"/>
        <v>2.6101623315922193</v>
      </c>
    </row>
    <row r="448" spans="3:14">
      <c r="C448" s="4">
        <f>Pressure!AB448*1000000</f>
        <v>6511381.9077329207</v>
      </c>
      <c r="D448" s="78">
        <f>Pressure!I448</f>
        <v>1.3469012151470802E-4</v>
      </c>
      <c r="E448" s="40">
        <f>Pressure!H448</f>
        <v>134.69012151470801</v>
      </c>
      <c r="F448" s="10">
        <f t="shared" si="50"/>
        <v>4.5999999999999996</v>
      </c>
      <c r="G448" s="4">
        <f t="shared" si="49"/>
        <v>269216.53702965484</v>
      </c>
      <c r="H448" s="42">
        <f t="shared" si="51"/>
        <v>9.8287649826515349</v>
      </c>
      <c r="I448" s="10">
        <f t="shared" si="52"/>
        <v>1.2911035314464718</v>
      </c>
      <c r="J448" s="4">
        <f t="shared" si="53"/>
        <v>1132.3220961392101</v>
      </c>
      <c r="K448" s="4">
        <f t="shared" si="54"/>
        <v>254.55737065312039</v>
      </c>
      <c r="L448" s="42">
        <f>Pressure!Q448</f>
        <v>0.63436072681676015</v>
      </c>
      <c r="M448" s="10">
        <f t="shared" si="56"/>
        <v>1.6351084847480353</v>
      </c>
      <c r="N448" s="10">
        <f t="shared" si="55"/>
        <v>2.6101623315922193</v>
      </c>
    </row>
    <row r="449" spans="3:14">
      <c r="C449" s="4">
        <f>Pressure!AB449*1000000</f>
        <v>6511991.770749351</v>
      </c>
      <c r="D449" s="78">
        <f>Pressure!I449</f>
        <v>1.3469012151470802E-4</v>
      </c>
      <c r="E449" s="40">
        <f>Pressure!H449</f>
        <v>134.69012151470801</v>
      </c>
      <c r="F449" s="10">
        <f t="shared" si="50"/>
        <v>4.5999999999999996</v>
      </c>
      <c r="G449" s="4">
        <f t="shared" si="49"/>
        <v>269241.75213939225</v>
      </c>
      <c r="H449" s="42">
        <f t="shared" si="51"/>
        <v>9.8294930758819685</v>
      </c>
      <c r="I449" s="10">
        <f t="shared" si="52"/>
        <v>1.2911102137237327</v>
      </c>
      <c r="J449" s="4">
        <f t="shared" si="53"/>
        <v>1132.4340116735775</v>
      </c>
      <c r="K449" s="4">
        <f t="shared" si="54"/>
        <v>254.58253038837677</v>
      </c>
      <c r="L449" s="42">
        <f>Pressure!Q449</f>
        <v>0.63580485072649584</v>
      </c>
      <c r="M449" s="10">
        <f t="shared" si="56"/>
        <v>1.6352942225061988</v>
      </c>
      <c r="N449" s="10">
        <f t="shared" si="55"/>
        <v>2.6101623315922193</v>
      </c>
    </row>
    <row r="450" spans="3:14">
      <c r="C450" s="4">
        <f>Pressure!AB450*1000000</f>
        <v>6512593.1738860328</v>
      </c>
      <c r="D450" s="78">
        <f>Pressure!I450</f>
        <v>1.3469012151470802E-4</v>
      </c>
      <c r="E450" s="40">
        <f>Pressure!H450</f>
        <v>134.69012151470801</v>
      </c>
      <c r="F450" s="10">
        <f t="shared" si="50"/>
        <v>4.5999999999999996</v>
      </c>
      <c r="G450" s="4">
        <f t="shared" si="49"/>
        <v>269266.61747091642</v>
      </c>
      <c r="H450" s="42">
        <f t="shared" si="51"/>
        <v>9.8302110575945569</v>
      </c>
      <c r="I450" s="10">
        <f t="shared" si="52"/>
        <v>1.2911168020803923</v>
      </c>
      <c r="J450" s="4">
        <f t="shared" si="53"/>
        <v>1132.5443747413465</v>
      </c>
      <c r="K450" s="4">
        <f t="shared" si="54"/>
        <v>254.607341113562</v>
      </c>
      <c r="L450" s="42">
        <f>Pressure!Q450</f>
        <v>0.63724899466717111</v>
      </c>
      <c r="M450" s="10">
        <f t="shared" si="56"/>
        <v>1.63547740625078</v>
      </c>
      <c r="N450" s="10">
        <f t="shared" si="55"/>
        <v>2.6101623315922193</v>
      </c>
    </row>
    <row r="451" spans="3:14">
      <c r="C451" s="4">
        <f>Pressure!AB451*1000000</f>
        <v>6513186.1176028876</v>
      </c>
      <c r="D451" s="78">
        <f>Pressure!I451</f>
        <v>1.3469012151470802E-4</v>
      </c>
      <c r="E451" s="40">
        <f>Pressure!H451</f>
        <v>134.69012151470801</v>
      </c>
      <c r="F451" s="10">
        <f t="shared" si="50"/>
        <v>4.5999999999999996</v>
      </c>
      <c r="G451" s="4">
        <f t="shared" si="49"/>
        <v>269291.13304324303</v>
      </c>
      <c r="H451" s="42">
        <f t="shared" si="51"/>
        <v>9.8309189288247332</v>
      </c>
      <c r="I451" s="10">
        <f t="shared" si="52"/>
        <v>1.2911232965731771</v>
      </c>
      <c r="J451" s="4">
        <f t="shared" si="53"/>
        <v>1132.6531854269165</v>
      </c>
      <c r="K451" s="4">
        <f t="shared" si="54"/>
        <v>254.63180284764994</v>
      </c>
      <c r="L451" s="42">
        <f>Pressure!Q451</f>
        <v>0.63869315835935636</v>
      </c>
      <c r="M451" s="10">
        <f t="shared" si="56"/>
        <v>1.6356580360108115</v>
      </c>
      <c r="N451" s="10">
        <f t="shared" si="55"/>
        <v>2.6101623315922193</v>
      </c>
    </row>
    <row r="452" spans="3:14">
      <c r="C452" s="4">
        <f>Pressure!AB452*1000000</f>
        <v>6513770.6023528175</v>
      </c>
      <c r="D452" s="78">
        <f>Pressure!I452</f>
        <v>1.3469012151470802E-4</v>
      </c>
      <c r="E452" s="40">
        <f>Pressure!H452</f>
        <v>134.69012151470801</v>
      </c>
      <c r="F452" s="10">
        <f t="shared" si="50"/>
        <v>4.5999999999999996</v>
      </c>
      <c r="G452" s="4">
        <f t="shared" si="49"/>
        <v>269315.29887509753</v>
      </c>
      <c r="H452" s="42">
        <f t="shared" si="51"/>
        <v>9.8316166905925826</v>
      </c>
      <c r="I452" s="10">
        <f t="shared" si="52"/>
        <v>1.2911296972579827</v>
      </c>
      <c r="J452" s="4">
        <f t="shared" si="53"/>
        <v>1132.7604438133999</v>
      </c>
      <c r="K452" s="4">
        <f t="shared" si="54"/>
        <v>254.65591560932509</v>
      </c>
      <c r="L452" s="42">
        <f>Pressure!Q452</f>
        <v>0.64013734152370294</v>
      </c>
      <c r="M452" s="10">
        <f t="shared" si="56"/>
        <v>1.6358361118150746</v>
      </c>
      <c r="N452" s="10">
        <f t="shared" si="55"/>
        <v>2.6101623315922193</v>
      </c>
    </row>
    <row r="453" spans="3:14">
      <c r="C453" s="4">
        <f>Pressure!AB453*1000000</f>
        <v>6514346.6285830475</v>
      </c>
      <c r="D453" s="78">
        <f>Pressure!I453</f>
        <v>1.3469012151470802E-4</v>
      </c>
      <c r="E453" s="40">
        <f>Pressure!H453</f>
        <v>134.69012151470801</v>
      </c>
      <c r="F453" s="10">
        <f t="shared" si="50"/>
        <v>4.5999999999999996</v>
      </c>
      <c r="G453" s="4">
        <f t="shared" si="49"/>
        <v>269339.11498497071</v>
      </c>
      <c r="H453" s="42">
        <f t="shared" si="51"/>
        <v>9.8323043439044451</v>
      </c>
      <c r="I453" s="10">
        <f t="shared" si="52"/>
        <v>1.2911360041898896</v>
      </c>
      <c r="J453" s="4">
        <f t="shared" si="53"/>
        <v>1132.8661499828661</v>
      </c>
      <c r="K453" s="4">
        <f t="shared" si="54"/>
        <v>254.67967941703748</v>
      </c>
      <c r="L453" s="42">
        <f>Pressure!Q453</f>
        <v>0.64158154388094213</v>
      </c>
      <c r="M453" s="10">
        <f t="shared" si="56"/>
        <v>1.6360116336921802</v>
      </c>
      <c r="N453" s="10">
        <f t="shared" si="55"/>
        <v>2.6101623315922193</v>
      </c>
    </row>
    <row r="454" spans="3:14">
      <c r="C454" s="4">
        <f>Pressure!AB454*1000000</f>
        <v>6514914.1967348</v>
      </c>
      <c r="D454" s="78">
        <f>Pressure!I454</f>
        <v>1.3469012151470802E-4</v>
      </c>
      <c r="E454" s="40">
        <f>Pressure!H454</f>
        <v>134.69012151470801</v>
      </c>
      <c r="F454" s="10">
        <f t="shared" si="50"/>
        <v>4.5999999999999996</v>
      </c>
      <c r="G454" s="4">
        <f t="shared" si="49"/>
        <v>269362.58139110514</v>
      </c>
      <c r="H454" s="42">
        <f t="shared" si="51"/>
        <v>9.8329818897525421</v>
      </c>
      <c r="I454" s="10">
        <f t="shared" si="52"/>
        <v>1.2911422174231606</v>
      </c>
      <c r="J454" s="4">
        <f t="shared" si="53"/>
        <v>1132.9703040162835</v>
      </c>
      <c r="K454" s="4">
        <f t="shared" si="54"/>
        <v>254.7030942889896</v>
      </c>
      <c r="L454" s="42">
        <f>Pressure!Q454</f>
        <v>0.6430257651518837</v>
      </c>
      <c r="M454" s="10">
        <f t="shared" si="56"/>
        <v>1.6361846016701964</v>
      </c>
      <c r="N454" s="10">
        <f t="shared" si="55"/>
        <v>2.6101623315922193</v>
      </c>
    </row>
    <row r="455" spans="3:14">
      <c r="C455" s="4">
        <f>Pressure!AB455*1000000</f>
        <v>6515473.3072429625</v>
      </c>
      <c r="D455" s="78">
        <f>Pressure!I455</f>
        <v>1.3469012151470802E-4</v>
      </c>
      <c r="E455" s="40">
        <f>Pressure!H455</f>
        <v>134.69012151470801</v>
      </c>
      <c r="F455" s="10">
        <f t="shared" si="50"/>
        <v>4.5999999999999996</v>
      </c>
      <c r="G455" s="4">
        <f t="shared" si="49"/>
        <v>269385.69811148144</v>
      </c>
      <c r="H455" s="42">
        <f t="shared" si="51"/>
        <v>9.8336493291146017</v>
      </c>
      <c r="I455" s="10">
        <f t="shared" si="52"/>
        <v>1.2911483370112391</v>
      </c>
      <c r="J455" s="4">
        <f t="shared" si="53"/>
        <v>1133.0729059934583</v>
      </c>
      <c r="K455" s="4">
        <f t="shared" si="54"/>
        <v>254.72616024312268</v>
      </c>
      <c r="L455" s="42">
        <f>Pressure!Q455</f>
        <v>0.64447000505741481</v>
      </c>
      <c r="M455" s="10">
        <f t="shared" si="56"/>
        <v>1.6363550157769395</v>
      </c>
      <c r="N455" s="10">
        <f t="shared" si="55"/>
        <v>2.6101623315922193</v>
      </c>
    </row>
    <row r="456" spans="3:14">
      <c r="C456" s="4">
        <f>Pressure!AB456*1000000</f>
        <v>6516023.9605365656</v>
      </c>
      <c r="D456" s="78">
        <f>Pressure!I456</f>
        <v>1.3469012151470802E-4</v>
      </c>
      <c r="E456" s="40">
        <f>Pressure!H456</f>
        <v>134.69012151470801</v>
      </c>
      <c r="F456" s="10">
        <f t="shared" si="50"/>
        <v>4.5999999999999996</v>
      </c>
      <c r="G456" s="4">
        <f t="shared" si="49"/>
        <v>269408.46516383812</v>
      </c>
      <c r="H456" s="42">
        <f t="shared" si="51"/>
        <v>9.834306662954388</v>
      </c>
      <c r="I456" s="10">
        <f t="shared" si="52"/>
        <v>1.2911543630067548</v>
      </c>
      <c r="J456" s="4">
        <f t="shared" si="53"/>
        <v>1133.1739559931216</v>
      </c>
      <c r="K456" s="4">
        <f t="shared" si="54"/>
        <v>254.74887729713629</v>
      </c>
      <c r="L456" s="42">
        <f>Pressure!Q456</f>
        <v>0.64591426331849922</v>
      </c>
      <c r="M456" s="10">
        <f t="shared" si="56"/>
        <v>1.6365228760403669</v>
      </c>
      <c r="N456" s="10">
        <f t="shared" si="55"/>
        <v>2.6101623315922193</v>
      </c>
    </row>
    <row r="457" spans="3:14">
      <c r="C457" s="4">
        <f>Pressure!AB457*1000000</f>
        <v>6516566.1570385639</v>
      </c>
      <c r="D457" s="78">
        <f>Pressure!I457</f>
        <v>1.3469012151470802E-4</v>
      </c>
      <c r="E457" s="40">
        <f>Pressure!H457</f>
        <v>134.69012151470801</v>
      </c>
      <c r="F457" s="10">
        <f t="shared" si="50"/>
        <v>4.5999999999999996</v>
      </c>
      <c r="G457" s="4">
        <f t="shared" si="49"/>
        <v>269430.8825656625</v>
      </c>
      <c r="H457" s="42">
        <f t="shared" si="51"/>
        <v>9.8349538922215061</v>
      </c>
      <c r="I457" s="10">
        <f t="shared" si="52"/>
        <v>1.2911602954615224</v>
      </c>
      <c r="J457" s="4">
        <f t="shared" si="53"/>
        <v>1133.2734540928891</v>
      </c>
      <c r="K457" s="4">
        <f t="shared" si="54"/>
        <v>254.77124546847918</v>
      </c>
      <c r="L457" s="42">
        <f>Pressure!Q457</f>
        <v>0.64735853965617562</v>
      </c>
      <c r="M457" s="10">
        <f t="shared" si="56"/>
        <v>1.6366881824876027</v>
      </c>
      <c r="N457" s="10">
        <f t="shared" si="55"/>
        <v>2.6101623315922193</v>
      </c>
    </row>
    <row r="458" spans="3:14">
      <c r="C458" s="4">
        <f>Pressure!AB458*1000000</f>
        <v>6517099.8971656756</v>
      </c>
      <c r="D458" s="78">
        <f>Pressure!I458</f>
        <v>1.3469012151470802E-4</v>
      </c>
      <c r="E458" s="40">
        <f>Pressure!H458</f>
        <v>134.69012151470801</v>
      </c>
      <c r="F458" s="10">
        <f t="shared" si="50"/>
        <v>4.5999999999999996</v>
      </c>
      <c r="G458" s="4">
        <f t="shared" si="49"/>
        <v>269452.95033418399</v>
      </c>
      <c r="H458" s="42">
        <f t="shared" si="51"/>
        <v>9.8355910178511401</v>
      </c>
      <c r="I458" s="10">
        <f t="shared" si="52"/>
        <v>1.2911661344265417</v>
      </c>
      <c r="J458" s="4">
        <f t="shared" si="53"/>
        <v>1133.3714003692328</v>
      </c>
      <c r="K458" s="4">
        <f t="shared" si="54"/>
        <v>254.79326477434307</v>
      </c>
      <c r="L458" s="42">
        <f>Pressure!Q458</f>
        <v>0.6488028337915569</v>
      </c>
      <c r="M458" s="10">
        <f t="shared" si="56"/>
        <v>1.6368509351458922</v>
      </c>
      <c r="N458" s="10">
        <f t="shared" si="55"/>
        <v>2.6101623315922193</v>
      </c>
    </row>
    <row r="459" spans="3:14">
      <c r="C459" s="4">
        <f>Pressure!AB459*1000000</f>
        <v>6517625.1813286869</v>
      </c>
      <c r="D459" s="78">
        <f>Pressure!I459</f>
        <v>1.3469012151470802E-4</v>
      </c>
      <c r="E459" s="40">
        <f>Pressure!H459</f>
        <v>134.69012151470801</v>
      </c>
      <c r="F459" s="10">
        <f t="shared" si="50"/>
        <v>4.5999999999999996</v>
      </c>
      <c r="G459" s="4">
        <f t="shared" si="49"/>
        <v>269474.66848638677</v>
      </c>
      <c r="H459" s="42">
        <f t="shared" si="51"/>
        <v>9.8362180407645017</v>
      </c>
      <c r="I459" s="10">
        <f t="shared" si="52"/>
        <v>1.2911718799520009</v>
      </c>
      <c r="J459" s="4">
        <f t="shared" si="53"/>
        <v>1133.4677948975357</v>
      </c>
      <c r="K459" s="4">
        <f t="shared" si="54"/>
        <v>254.81493523167475</v>
      </c>
      <c r="L459" s="42">
        <f>Pressure!Q459</f>
        <v>0.65024714544582884</v>
      </c>
      <c r="M459" s="10">
        <f t="shared" si="56"/>
        <v>1.6370111340421165</v>
      </c>
      <c r="N459" s="10">
        <f t="shared" si="55"/>
        <v>2.6101623315922193</v>
      </c>
    </row>
    <row r="460" spans="3:14">
      <c r="C460" s="4">
        <f>Pressure!AB460*1000000</f>
        <v>6518142.0099321883</v>
      </c>
      <c r="D460" s="78">
        <f>Pressure!I460</f>
        <v>1.3469012151470802E-4</v>
      </c>
      <c r="E460" s="40">
        <f>Pressure!H460</f>
        <v>134.69012151470801</v>
      </c>
      <c r="F460" s="10">
        <f t="shared" si="50"/>
        <v>4.5999999999999996</v>
      </c>
      <c r="G460" s="4">
        <f t="shared" si="49"/>
        <v>269496.03703899879</v>
      </c>
      <c r="H460" s="42">
        <f t="shared" si="51"/>
        <v>9.8368349618684814</v>
      </c>
      <c r="I460" s="10">
        <f t="shared" si="52"/>
        <v>1.2911775320872758</v>
      </c>
      <c r="J460" s="4">
        <f t="shared" si="53"/>
        <v>1133.5626377520441</v>
      </c>
      <c r="K460" s="4">
        <f t="shared" si="54"/>
        <v>254.83625685716564</v>
      </c>
      <c r="L460" s="42">
        <f>Pressure!Q460</f>
        <v>0.65169147434024888</v>
      </c>
      <c r="M460" s="10">
        <f t="shared" si="56"/>
        <v>1.6371687792026681</v>
      </c>
      <c r="N460" s="10">
        <f t="shared" si="55"/>
        <v>2.6101623315922193</v>
      </c>
    </row>
    <row r="461" spans="3:14">
      <c r="C461" s="4">
        <f>Pressure!AB461*1000000</f>
        <v>6518650.3833747273</v>
      </c>
      <c r="D461" s="78">
        <f>Pressure!I461</f>
        <v>1.3469012151470802E-4</v>
      </c>
      <c r="E461" s="40">
        <f>Pressure!H461</f>
        <v>134.69012151470801</v>
      </c>
      <c r="F461" s="10">
        <f t="shared" si="50"/>
        <v>4.5999999999999996</v>
      </c>
      <c r="G461" s="4">
        <f t="shared" si="49"/>
        <v>269517.0560084983</v>
      </c>
      <c r="H461" s="42">
        <f t="shared" si="51"/>
        <v>9.8374417820557944</v>
      </c>
      <c r="I461" s="10">
        <f t="shared" si="52"/>
        <v>1.2911830908809316</v>
      </c>
      <c r="J461" s="4">
        <f t="shared" si="53"/>
        <v>1133.6559290058949</v>
      </c>
      <c r="K461" s="4">
        <f t="shared" si="54"/>
        <v>254.85722966725751</v>
      </c>
      <c r="L461" s="42">
        <f>Pressure!Q461</f>
        <v>0.65313582019614524</v>
      </c>
      <c r="M461" s="10">
        <f t="shared" si="56"/>
        <v>1.6373238706540651</v>
      </c>
      <c r="N461" s="10">
        <f t="shared" si="55"/>
        <v>2.6101623315922193</v>
      </c>
    </row>
    <row r="462" spans="3:14">
      <c r="C462" s="4">
        <f>Pressure!AB462*1000000</f>
        <v>6519150.3020490129</v>
      </c>
      <c r="D462" s="78">
        <f>Pressure!I462</f>
        <v>1.3469012151470802E-4</v>
      </c>
      <c r="E462" s="40">
        <f>Pressure!H462</f>
        <v>134.69012151470801</v>
      </c>
      <c r="F462" s="10">
        <f t="shared" si="50"/>
        <v>4.5999999999999996</v>
      </c>
      <c r="G462" s="4">
        <f t="shared" si="49"/>
        <v>269537.72541112197</v>
      </c>
      <c r="H462" s="42">
        <f t="shared" si="51"/>
        <v>9.8380385022053414</v>
      </c>
      <c r="I462" s="10">
        <f t="shared" si="52"/>
        <v>1.291188556380727</v>
      </c>
      <c r="J462" s="4">
        <f t="shared" si="53"/>
        <v>1133.7476687311539</v>
      </c>
      <c r="K462" s="4">
        <f t="shared" si="54"/>
        <v>254.87785367815158</v>
      </c>
      <c r="L462" s="42">
        <f>Pressure!Q462</f>
        <v>0.65458018273491558</v>
      </c>
      <c r="M462" s="10">
        <f t="shared" si="56"/>
        <v>1.6374764084222415</v>
      </c>
      <c r="N462" s="10">
        <f t="shared" si="55"/>
        <v>2.6101623315922193</v>
      </c>
    </row>
    <row r="463" spans="3:14">
      <c r="C463" s="4">
        <f>Pressure!AB463*1000000</f>
        <v>6519641.7663413379</v>
      </c>
      <c r="D463" s="78">
        <f>Pressure!I463</f>
        <v>1.3469012151470802E-4</v>
      </c>
      <c r="E463" s="40">
        <f>Pressure!H463</f>
        <v>134.69012151470801</v>
      </c>
      <c r="F463" s="10">
        <f t="shared" si="50"/>
        <v>4.5999999999999996</v>
      </c>
      <c r="G463" s="4">
        <f t="shared" si="49"/>
        <v>269558.04526284139</v>
      </c>
      <c r="H463" s="42">
        <f t="shared" si="51"/>
        <v>9.8386251231813961</v>
      </c>
      <c r="I463" s="10">
        <f t="shared" si="52"/>
        <v>1.2911939286336089</v>
      </c>
      <c r="J463" s="4">
        <f t="shared" si="53"/>
        <v>1133.8378569987096</v>
      </c>
      <c r="K463" s="4">
        <f t="shared" si="54"/>
        <v>254.89812890578429</v>
      </c>
      <c r="L463" s="42">
        <f>Pressure!Q463</f>
        <v>0.65602456167802581</v>
      </c>
      <c r="M463" s="10">
        <f t="shared" si="56"/>
        <v>1.637626392532872</v>
      </c>
      <c r="N463" s="10">
        <f t="shared" si="55"/>
        <v>2.6101623315922193</v>
      </c>
    </row>
    <row r="464" spans="3:14">
      <c r="C464" s="4">
        <f>Pressure!AB464*1000000</f>
        <v>6520124.7766323695</v>
      </c>
      <c r="D464" s="78">
        <f>Pressure!I464</f>
        <v>1.3469012151470802E-4</v>
      </c>
      <c r="E464" s="40">
        <f>Pressure!H464</f>
        <v>134.69012151470801</v>
      </c>
      <c r="F464" s="10">
        <f t="shared" si="50"/>
        <v>4.5999999999999996</v>
      </c>
      <c r="G464" s="4">
        <f t="shared" si="49"/>
        <v>269578.01557939535</v>
      </c>
      <c r="H464" s="42">
        <f t="shared" si="51"/>
        <v>9.8392016458346401</v>
      </c>
      <c r="I464" s="10">
        <f t="shared" si="52"/>
        <v>1.2911992076857211</v>
      </c>
      <c r="J464" s="4">
        <f t="shared" si="53"/>
        <v>1133.9264938784179</v>
      </c>
      <c r="K464" s="4">
        <f t="shared" si="54"/>
        <v>254.91805536585989</v>
      </c>
      <c r="L464" s="42">
        <f>Pressure!Q464</f>
        <v>0.657468956747009</v>
      </c>
      <c r="M464" s="10">
        <f t="shared" si="56"/>
        <v>1.6377738230113998</v>
      </c>
      <c r="N464" s="10">
        <f t="shared" si="55"/>
        <v>2.6101623315922193</v>
      </c>
    </row>
    <row r="465" spans="3:14">
      <c r="C465" s="4">
        <f>Pressure!AB465*1000000</f>
        <v>6520599.3332964005</v>
      </c>
      <c r="D465" s="78">
        <f>Pressure!I465</f>
        <v>1.3469012151470802E-4</v>
      </c>
      <c r="E465" s="40">
        <f>Pressure!H465</f>
        <v>134.69012151470801</v>
      </c>
      <c r="F465" s="10">
        <f t="shared" si="50"/>
        <v>4.5999999999999996</v>
      </c>
      <c r="G465" s="4">
        <f t="shared" si="49"/>
        <v>269597.63637625921</v>
      </c>
      <c r="H465" s="42">
        <f t="shared" si="51"/>
        <v>9.8397680710012487</v>
      </c>
      <c r="I465" s="10">
        <f t="shared" si="52"/>
        <v>1.2912043935823976</v>
      </c>
      <c r="J465" s="4">
        <f t="shared" si="53"/>
        <v>1134.0135794389648</v>
      </c>
      <c r="K465" s="4">
        <f t="shared" si="54"/>
        <v>254.93763307381971</v>
      </c>
      <c r="L465" s="42">
        <f>Pressure!Q465</f>
        <v>0.65891336766346453</v>
      </c>
      <c r="M465" s="10">
        <f t="shared" si="56"/>
        <v>1.6379186998832909</v>
      </c>
      <c r="N465" s="10">
        <f t="shared" si="55"/>
        <v>2.6101623315922193</v>
      </c>
    </row>
    <row r="466" spans="3:14">
      <c r="C466" s="4">
        <f>Pressure!AB466*1000000</f>
        <v>6521065.4367015315</v>
      </c>
      <c r="D466" s="78">
        <f>Pressure!I466</f>
        <v>1.3469012151470802E-4</v>
      </c>
      <c r="E466" s="40">
        <f>Pressure!H466</f>
        <v>134.69012151470801</v>
      </c>
      <c r="F466" s="10">
        <f t="shared" si="50"/>
        <v>4.5999999999999996</v>
      </c>
      <c r="G466" s="4">
        <f t="shared" si="49"/>
        <v>269616.90766865236</v>
      </c>
      <c r="H466" s="42">
        <f t="shared" si="51"/>
        <v>9.8403243995030909</v>
      </c>
      <c r="I466" s="10">
        <f t="shared" si="52"/>
        <v>1.2912094863681665</v>
      </c>
      <c r="J466" s="4">
        <f t="shared" si="53"/>
        <v>1134.0991137479004</v>
      </c>
      <c r="K466" s="4">
        <f t="shared" si="54"/>
        <v>254.95686204484971</v>
      </c>
      <c r="L466" s="42">
        <f>Pressure!Q466</f>
        <v>0.6603577941490566</v>
      </c>
      <c r="M466" s="10">
        <f t="shared" si="56"/>
        <v>1.638061023173329</v>
      </c>
      <c r="N466" s="10">
        <f t="shared" si="55"/>
        <v>2.6101623315922193</v>
      </c>
    </row>
    <row r="467" spans="3:14">
      <c r="C467" s="4">
        <f>Pressure!AB467*1000000</f>
        <v>6521523.0872102631</v>
      </c>
      <c r="D467" s="78">
        <f>Pressure!I467</f>
        <v>1.3469012151470802E-4</v>
      </c>
      <c r="E467" s="40">
        <f>Pressure!H467</f>
        <v>134.69012151470801</v>
      </c>
      <c r="F467" s="10">
        <f t="shared" si="50"/>
        <v>4.5999999999999996</v>
      </c>
      <c r="G467" s="4">
        <f t="shared" si="49"/>
        <v>269635.82947156247</v>
      </c>
      <c r="H467" s="42">
        <f t="shared" si="51"/>
        <v>9.8408706321484853</v>
      </c>
      <c r="I467" s="10">
        <f t="shared" si="52"/>
        <v>1.2912144860867556</v>
      </c>
      <c r="J467" s="4">
        <f t="shared" si="53"/>
        <v>1134.183096871747</v>
      </c>
      <c r="K467" s="4">
        <f t="shared" si="54"/>
        <v>254.97574229390474</v>
      </c>
      <c r="L467" s="42">
        <f>Pressure!Q467</f>
        <v>0.66180223592551313</v>
      </c>
      <c r="M467" s="10">
        <f t="shared" si="56"/>
        <v>1.6382007929060927</v>
      </c>
      <c r="N467" s="10">
        <f t="shared" si="55"/>
        <v>2.6101623315922193</v>
      </c>
    </row>
    <row r="468" spans="3:14">
      <c r="C468" s="4">
        <f>Pressure!AB468*1000000</f>
        <v>6521972.2851788411</v>
      </c>
      <c r="D468" s="78">
        <f>Pressure!I468</f>
        <v>1.3469012151470802E-4</v>
      </c>
      <c r="E468" s="40">
        <f>Pressure!H468</f>
        <v>134.69012151470801</v>
      </c>
      <c r="F468" s="10">
        <f t="shared" si="50"/>
        <v>4.5999999999999996</v>
      </c>
      <c r="G468" s="4">
        <f t="shared" si="49"/>
        <v>269654.40179971873</v>
      </c>
      <c r="H468" s="42">
        <f t="shared" si="51"/>
        <v>9.8414067697313872</v>
      </c>
      <c r="I468" s="10">
        <f t="shared" si="52"/>
        <v>1.2912193927810878</v>
      </c>
      <c r="J468" s="4">
        <f t="shared" si="53"/>
        <v>1134.2655288758788</v>
      </c>
      <c r="K468" s="4">
        <f t="shared" si="54"/>
        <v>254.99427383568158</v>
      </c>
      <c r="L468" s="42">
        <f>Pressure!Q468</f>
        <v>0.66324669271462477</v>
      </c>
      <c r="M468" s="10">
        <f t="shared" si="56"/>
        <v>1.6383380091060726</v>
      </c>
      <c r="N468" s="10">
        <f t="shared" si="55"/>
        <v>2.6101623315922193</v>
      </c>
    </row>
    <row r="469" spans="3:14">
      <c r="C469" s="4">
        <f>Pressure!AB469*1000000</f>
        <v>6522413.0309574092</v>
      </c>
      <c r="D469" s="78">
        <f>Pressure!I469</f>
        <v>1.3469012151470802E-4</v>
      </c>
      <c r="E469" s="40">
        <f>Pressure!H469</f>
        <v>134.69012151470801</v>
      </c>
      <c r="F469" s="10">
        <f t="shared" si="50"/>
        <v>4.5999999999999996</v>
      </c>
      <c r="G469" s="4">
        <f t="shared" si="49"/>
        <v>269672.62466759805</v>
      </c>
      <c r="H469" s="42">
        <f t="shared" si="51"/>
        <v>9.8419328130315815</v>
      </c>
      <c r="I469" s="10">
        <f t="shared" si="52"/>
        <v>1.2912242064932828</v>
      </c>
      <c r="J469" s="4">
        <f t="shared" si="53"/>
        <v>1134.3464098245506</v>
      </c>
      <c r="K469" s="4">
        <f t="shared" si="54"/>
        <v>255.01245668462539</v>
      </c>
      <c r="L469" s="42">
        <f>Pressure!Q469</f>
        <v>0.66469116423824381</v>
      </c>
      <c r="M469" s="10">
        <f t="shared" si="56"/>
        <v>1.6384726717974762</v>
      </c>
      <c r="N469" s="10">
        <f t="shared" si="55"/>
        <v>2.6101623315922193</v>
      </c>
    </row>
    <row r="470" spans="3:14">
      <c r="C470" s="4">
        <f>Pressure!AB470*1000000</f>
        <v>6522845.3248900119</v>
      </c>
      <c r="D470" s="78">
        <f>Pressure!I470</f>
        <v>1.3469012151470802E-4</v>
      </c>
      <c r="E470" s="40">
        <f>Pressure!H470</f>
        <v>134.69012151470801</v>
      </c>
      <c r="F470" s="10">
        <f t="shared" si="50"/>
        <v>4.5999999999999996</v>
      </c>
      <c r="G470" s="4">
        <f t="shared" si="49"/>
        <v>269690.49808942515</v>
      </c>
      <c r="H470" s="42">
        <f t="shared" si="51"/>
        <v>9.8424487628147013</v>
      </c>
      <c r="I470" s="10">
        <f t="shared" si="52"/>
        <v>1.2912289272646584</v>
      </c>
      <c r="J470" s="4">
        <f t="shared" si="53"/>
        <v>1134.4257397808974</v>
      </c>
      <c r="K470" s="4">
        <f t="shared" si="54"/>
        <v>255.03029085492949</v>
      </c>
      <c r="L470" s="42">
        <f>Pressure!Q470</f>
        <v>0.66613565021828269</v>
      </c>
      <c r="M470" s="10">
        <f t="shared" si="56"/>
        <v>1.6386047810038697</v>
      </c>
      <c r="N470" s="10">
        <f t="shared" si="55"/>
        <v>2.6101623315922193</v>
      </c>
    </row>
    <row r="471" spans="3:14">
      <c r="C471" s="4">
        <f>Pressure!AB471*1000000</f>
        <v>6523269.1673150361</v>
      </c>
      <c r="D471" s="78">
        <f>Pressure!I471</f>
        <v>1.3469012151470802E-4</v>
      </c>
      <c r="E471" s="40">
        <f>Pressure!H471</f>
        <v>134.69012151470801</v>
      </c>
      <c r="F471" s="10">
        <f t="shared" si="50"/>
        <v>4.5999999999999996</v>
      </c>
      <c r="G471" s="4">
        <f t="shared" si="49"/>
        <v>269708.02207919082</v>
      </c>
      <c r="H471" s="42">
        <f t="shared" si="51"/>
        <v>9.8429546198327547</v>
      </c>
      <c r="I471" s="10">
        <f t="shared" si="52"/>
        <v>1.2912335551357357</v>
      </c>
      <c r="J471" s="4">
        <f t="shared" si="53"/>
        <v>1134.5035188070169</v>
      </c>
      <c r="K471" s="4">
        <f t="shared" si="54"/>
        <v>255.04777636055414</v>
      </c>
      <c r="L471" s="42">
        <f>Pressure!Q471</f>
        <v>0.66758015037671337</v>
      </c>
      <c r="M471" s="10">
        <f t="shared" si="56"/>
        <v>1.6387343367491154</v>
      </c>
      <c r="N471" s="10">
        <f t="shared" si="55"/>
        <v>2.6101623315922193</v>
      </c>
    </row>
    <row r="472" spans="3:14">
      <c r="C472" s="4">
        <f>Pressure!AB472*1000000</f>
        <v>6523684.5585642587</v>
      </c>
      <c r="D472" s="78">
        <f>Pressure!I472</f>
        <v>1.3469012151470802E-4</v>
      </c>
      <c r="E472" s="40">
        <f>Pressure!H472</f>
        <v>134.69012151470801</v>
      </c>
      <c r="F472" s="10">
        <f t="shared" si="50"/>
        <v>4.5999999999999996</v>
      </c>
      <c r="G472" s="4">
        <f t="shared" si="49"/>
        <v>269725.19665061246</v>
      </c>
      <c r="H472" s="42">
        <f t="shared" si="51"/>
        <v>9.843450384822976</v>
      </c>
      <c r="I472" s="10">
        <f t="shared" si="52"/>
        <v>1.2912380901462304</v>
      </c>
      <c r="J472" s="4">
        <f t="shared" si="53"/>
        <v>1134.579746963793</v>
      </c>
      <c r="K472" s="4">
        <f t="shared" si="54"/>
        <v>255.06491321518661</v>
      </c>
      <c r="L472" s="42">
        <f>Pressure!Q472</f>
        <v>0.66902466443556585</v>
      </c>
      <c r="M472" s="10">
        <f t="shared" si="56"/>
        <v>1.6388613390564235</v>
      </c>
      <c r="N472" s="10">
        <f t="shared" si="55"/>
        <v>2.6101623315922193</v>
      </c>
    </row>
    <row r="473" spans="3:14">
      <c r="C473" s="4">
        <f>Pressure!AB473*1000000</f>
        <v>6524091.4989638813</v>
      </c>
      <c r="D473" s="78">
        <f>Pressure!I473</f>
        <v>1.3469012151470802E-4</v>
      </c>
      <c r="E473" s="40">
        <f>Pressure!H473</f>
        <v>134.69012151470801</v>
      </c>
      <c r="F473" s="10">
        <f t="shared" si="50"/>
        <v>4.5999999999999996</v>
      </c>
      <c r="G473" s="4">
        <f t="shared" si="49"/>
        <v>269742.02181717718</v>
      </c>
      <c r="H473" s="42">
        <f t="shared" si="51"/>
        <v>9.8439360585091027</v>
      </c>
      <c r="I473" s="10">
        <f t="shared" si="52"/>
        <v>1.291242532335064</v>
      </c>
      <c r="J473" s="4">
        <f t="shared" si="53"/>
        <v>1134.6544243110868</v>
      </c>
      <c r="K473" s="4">
        <f t="shared" si="54"/>
        <v>255.08170143228426</v>
      </c>
      <c r="L473" s="42">
        <f>Pressure!Q473</f>
        <v>0.67046919211692713</v>
      </c>
      <c r="M473" s="10">
        <f t="shared" si="56"/>
        <v>1.6389857879487371</v>
      </c>
      <c r="N473" s="10">
        <f t="shared" si="55"/>
        <v>2.6101623315922193</v>
      </c>
    </row>
    <row r="474" spans="3:14">
      <c r="C474" s="4">
        <f>Pressure!AB474*1000000</f>
        <v>6524489.9888342228</v>
      </c>
      <c r="D474" s="78">
        <f>Pressure!I474</f>
        <v>1.3469012151470802E-4</v>
      </c>
      <c r="E474" s="40">
        <f>Pressure!H474</f>
        <v>134.69012151470801</v>
      </c>
      <c r="F474" s="10">
        <f t="shared" si="50"/>
        <v>4.5999999999999996</v>
      </c>
      <c r="G474" s="4">
        <f t="shared" si="49"/>
        <v>269758.49759212858</v>
      </c>
      <c r="H474" s="42">
        <f t="shared" si="51"/>
        <v>9.8444116416009813</v>
      </c>
      <c r="I474" s="10">
        <f t="shared" si="52"/>
        <v>1.2912468817403617</v>
      </c>
      <c r="J474" s="4">
        <f t="shared" si="53"/>
        <v>1134.7275509076792</v>
      </c>
      <c r="K474" s="4">
        <f t="shared" si="54"/>
        <v>255.09814102506164</v>
      </c>
      <c r="L474" s="42">
        <f>Pressure!Q474</f>
        <v>0.67191373314294001</v>
      </c>
      <c r="M474" s="10">
        <f t="shared" ref="M474:M505" si="57">(J474+J473)/2*(L474-L473)</f>
        <v>1.6391076834488261</v>
      </c>
      <c r="N474" s="10">
        <f t="shared" si="55"/>
        <v>2.6101623315922193</v>
      </c>
    </row>
    <row r="475" spans="3:14">
      <c r="C475" s="4">
        <f>Pressure!AB475*1000000</f>
        <v>6524880.0284888986</v>
      </c>
      <c r="D475" s="78">
        <f>Pressure!I475</f>
        <v>1.3469012151470802E-4</v>
      </c>
      <c r="E475" s="40">
        <f>Pressure!H475</f>
        <v>134.69012151470801</v>
      </c>
      <c r="F475" s="10">
        <f t="shared" si="50"/>
        <v>4.5999999999999996</v>
      </c>
      <c r="G475" s="4">
        <f t="shared" si="49"/>
        <v>269774.62398843339</v>
      </c>
      <c r="H475" s="42">
        <f t="shared" si="51"/>
        <v>9.8448771347935864</v>
      </c>
      <c r="I475" s="10">
        <f t="shared" si="52"/>
        <v>1.2912511383994452</v>
      </c>
      <c r="J475" s="4">
        <f t="shared" si="53"/>
        <v>1134.7991268111227</v>
      </c>
      <c r="K475" s="4">
        <f t="shared" ref="K475:K506" si="58">J475/4.4482</f>
        <v>255.11423200645717</v>
      </c>
      <c r="L475" s="42">
        <f>Pressure!Q475</f>
        <v>0.67335828723580227</v>
      </c>
      <c r="M475" s="10">
        <f t="shared" si="57"/>
        <v>1.6392270255793915</v>
      </c>
      <c r="N475" s="10">
        <f t="shared" si="55"/>
        <v>2.6101623315922193</v>
      </c>
    </row>
    <row r="476" spans="3:14">
      <c r="C476" s="4">
        <f>Pressure!AB476*1000000</f>
        <v>6525261.6182361413</v>
      </c>
      <c r="D476" s="78">
        <f>Pressure!I476</f>
        <v>1.3469012151470802E-4</v>
      </c>
      <c r="E476" s="40">
        <f>Pressure!H476</f>
        <v>134.69012151470801</v>
      </c>
      <c r="F476" s="10">
        <f t="shared" si="50"/>
        <v>4.5999999999999996</v>
      </c>
      <c r="G476" s="4">
        <f t="shared" ref="G476:G539" si="59">IF(C476/(1+(k-1)/2*N476^2)^(k/(k-1))&lt;patm*1000000,patm*1000000,C476/(1+(k-1)/2*N476^2)^(k/(k-1)))</f>
        <v>269790.4010188356</v>
      </c>
      <c r="H476" s="42">
        <f t="shared" si="51"/>
        <v>9.8453325387686181</v>
      </c>
      <c r="I476" s="10">
        <f t="shared" si="52"/>
        <v>1.2912553023488456</v>
      </c>
      <c r="J476" s="4">
        <f t="shared" si="53"/>
        <v>1134.8691520779798</v>
      </c>
      <c r="K476" s="4">
        <f t="shared" si="58"/>
        <v>255.1299743891866</v>
      </c>
      <c r="L476" s="42">
        <f>Pressure!Q476</f>
        <v>0.67480285411776508</v>
      </c>
      <c r="M476" s="10">
        <f t="shared" si="57"/>
        <v>1.6393438143623715</v>
      </c>
      <c r="N476" s="10">
        <f t="shared" si="55"/>
        <v>2.6101623315922193</v>
      </c>
    </row>
    <row r="477" spans="3:14">
      <c r="C477" s="4">
        <f>Pressure!AB477*1000000</f>
        <v>6525634.758377688</v>
      </c>
      <c r="D477" s="78">
        <f>Pressure!I477</f>
        <v>1.3469012151470802E-4</v>
      </c>
      <c r="E477" s="40">
        <f>Pressure!H477</f>
        <v>134.69012151470801</v>
      </c>
      <c r="F477" s="10">
        <f t="shared" ref="F477:F540" si="60">aexit/E477</f>
        <v>4.5999999999999996</v>
      </c>
      <c r="G477" s="4">
        <f t="shared" si="59"/>
        <v>269805.82869581069</v>
      </c>
      <c r="H477" s="42">
        <f t="shared" ref="H477:H540" si="61">1/(((k+1)/2)^(1/(k-1))*(patm*1000000/C477)^(1/k)*SQRT((k+1)/(k-1)*(1-(patm*1000000/C477)^((k-1)/k))))</f>
        <v>9.8457778541931873</v>
      </c>
      <c r="I477" s="10">
        <f t="shared" ref="I477:I540" si="62">etanoz*SQRT(2*k^2/(k-1)*(2/(k+1))^((k+1)/(k-1))*(1-(G477/C477)^((k-1)/k)))+(G477-patm*1000000)/C477*(aexit/E477)</f>
        <v>1.2912593736242941</v>
      </c>
      <c r="J477" s="4">
        <f t="shared" ref="J477:J540" si="63">I477*D477*C477</f>
        <v>1134.9376267636223</v>
      </c>
      <c r="K477" s="4">
        <f t="shared" si="58"/>
        <v>255.14536818569812</v>
      </c>
      <c r="L477" s="42">
        <f>Pressure!Q477</f>
        <v>0.67624743351113226</v>
      </c>
      <c r="M477" s="10">
        <f t="shared" si="57"/>
        <v>1.6394580498198499</v>
      </c>
      <c r="N477" s="10">
        <f t="shared" si="55"/>
        <v>2.6101623315922193</v>
      </c>
    </row>
    <row r="478" spans="3:14">
      <c r="C478" s="4">
        <f>Pressure!AB478*1000000</f>
        <v>6525999.4492097124</v>
      </c>
      <c r="D478" s="78">
        <f>Pressure!I478</f>
        <v>1.3469012151470802E-4</v>
      </c>
      <c r="E478" s="40">
        <f>Pressure!H478</f>
        <v>134.69012151470801</v>
      </c>
      <c r="F478" s="10">
        <f t="shared" si="60"/>
        <v>4.5999999999999996</v>
      </c>
      <c r="G478" s="4">
        <f t="shared" si="59"/>
        <v>269820.90703160415</v>
      </c>
      <c r="H478" s="42">
        <f t="shared" si="61"/>
        <v>9.8462130817209115</v>
      </c>
      <c r="I478" s="10">
        <f t="shared" si="62"/>
        <v>1.2912633522607329</v>
      </c>
      <c r="J478" s="4">
        <f t="shared" si="63"/>
        <v>1135.0045509224014</v>
      </c>
      <c r="K478" s="4">
        <f t="shared" si="58"/>
        <v>255.16041340821039</v>
      </c>
      <c r="L478" s="42">
        <f>Pressure!Q478</f>
        <v>0.67769202513825899</v>
      </c>
      <c r="M478" s="10">
        <f t="shared" si="57"/>
        <v>1.6395697319735278</v>
      </c>
      <c r="N478" s="10">
        <f t="shared" ref="N478:N541" si="64">N477-1/834*(me-mef)</f>
        <v>2.6101623315922193</v>
      </c>
    </row>
    <row r="479" spans="3:14">
      <c r="C479" s="4">
        <f>Pressure!AB479*1000000</f>
        <v>6526355.6910220878</v>
      </c>
      <c r="D479" s="78">
        <f>Pressure!I479</f>
        <v>1.3469012151470802E-4</v>
      </c>
      <c r="E479" s="40">
        <f>Pressure!H479</f>
        <v>134.69012151470801</v>
      </c>
      <c r="F479" s="10">
        <f t="shared" si="60"/>
        <v>4.5999999999999996</v>
      </c>
      <c r="G479" s="4">
        <f t="shared" si="59"/>
        <v>269835.63603820087</v>
      </c>
      <c r="H479" s="42">
        <f t="shared" si="61"/>
        <v>9.8466382219910269</v>
      </c>
      <c r="I479" s="10">
        <f t="shared" si="62"/>
        <v>1.2912672382923058</v>
      </c>
      <c r="J479" s="4">
        <f t="shared" si="63"/>
        <v>1135.069924607511</v>
      </c>
      <c r="K479" s="4">
        <f t="shared" si="58"/>
        <v>255.17511006868193</v>
      </c>
      <c r="L479" s="42">
        <f>Pressure!Q479</f>
        <v>0.67913662872155067</v>
      </c>
      <c r="M479" s="10">
        <f t="shared" si="57"/>
        <v>1.6396788608447479</v>
      </c>
      <c r="N479" s="10">
        <f t="shared" si="64"/>
        <v>2.6101623315922193</v>
      </c>
    </row>
    <row r="480" spans="3:14">
      <c r="C480" s="4">
        <f>Pressure!AB480*1000000</f>
        <v>6526703.4840985816</v>
      </c>
      <c r="D480" s="78">
        <f>Pressure!I480</f>
        <v>1.3469012151470802E-4</v>
      </c>
      <c r="E480" s="40">
        <f>Pressure!H480</f>
        <v>134.69012151470801</v>
      </c>
      <c r="F480" s="10">
        <f t="shared" si="60"/>
        <v>4.5999999999999996</v>
      </c>
      <c r="G480" s="4">
        <f t="shared" si="59"/>
        <v>269850.01572733343</v>
      </c>
      <c r="H480" s="42">
        <f t="shared" si="61"/>
        <v>9.8470532756286673</v>
      </c>
      <c r="I480" s="10">
        <f t="shared" si="62"/>
        <v>1.2912710317523637</v>
      </c>
      <c r="J480" s="4">
        <f t="shared" si="63"/>
        <v>1135.133747871025</v>
      </c>
      <c r="K480" s="4">
        <f t="shared" si="58"/>
        <v>255.18945817881954</v>
      </c>
      <c r="L480" s="42">
        <f>Pressure!Q480</f>
        <v>0.68058124398346176</v>
      </c>
      <c r="M480" s="10">
        <f t="shared" si="57"/>
        <v>1.639785436454545</v>
      </c>
      <c r="N480" s="10">
        <f t="shared" si="64"/>
        <v>2.6101623315922193</v>
      </c>
    </row>
    <row r="481" spans="3:14">
      <c r="C481" s="4">
        <f>Pressure!AB481*1000000</f>
        <v>6527042.8287174348</v>
      </c>
      <c r="D481" s="78">
        <f>Pressure!I481</f>
        <v>1.3469012151470802E-4</v>
      </c>
      <c r="E481" s="40">
        <f>Pressure!H481</f>
        <v>134.69012151470801</v>
      </c>
      <c r="F481" s="10">
        <f t="shared" si="60"/>
        <v>4.5999999999999996</v>
      </c>
      <c r="G481" s="4">
        <f t="shared" si="59"/>
        <v>269864.04611050582</v>
      </c>
      <c r="H481" s="42">
        <f t="shared" si="61"/>
        <v>9.84745824324553</v>
      </c>
      <c r="I481" s="10">
        <f t="shared" si="62"/>
        <v>1.2912747326734697</v>
      </c>
      <c r="J481" s="4">
        <f t="shared" si="63"/>
        <v>1135.1960207640034</v>
      </c>
      <c r="K481" s="4">
        <f t="shared" si="58"/>
        <v>255.20345775010193</v>
      </c>
      <c r="L481" s="42">
        <f>Pressure!Q481</f>
        <v>0.68202587064649478</v>
      </c>
      <c r="M481" s="10">
        <f t="shared" si="57"/>
        <v>1.6398894588238768</v>
      </c>
      <c r="N481" s="10">
        <f t="shared" si="64"/>
        <v>2.6101623315922193</v>
      </c>
    </row>
    <row r="482" spans="3:14">
      <c r="C482" s="4">
        <f>Pressure!AB482*1000000</f>
        <v>6527373.7251504175</v>
      </c>
      <c r="D482" s="78">
        <f>Pressure!I482</f>
        <v>1.3469012151470802E-4</v>
      </c>
      <c r="E482" s="40">
        <f>Pressure!H482</f>
        <v>134.69012151470801</v>
      </c>
      <c r="F482" s="10">
        <f t="shared" si="60"/>
        <v>4.5999999999999996</v>
      </c>
      <c r="G482" s="4">
        <f t="shared" si="59"/>
        <v>269877.72719895456</v>
      </c>
      <c r="H482" s="42">
        <f t="shared" si="61"/>
        <v>9.8478531254387374</v>
      </c>
      <c r="I482" s="10">
        <f t="shared" si="62"/>
        <v>1.2912783410873907</v>
      </c>
      <c r="J482" s="4">
        <f t="shared" si="63"/>
        <v>1135.2567433363188</v>
      </c>
      <c r="K482" s="4">
        <f t="shared" si="58"/>
        <v>255.21710879374101</v>
      </c>
      <c r="L482" s="42">
        <f>Pressure!Q482</f>
        <v>0.68347050843319923</v>
      </c>
      <c r="M482" s="10">
        <f t="shared" si="57"/>
        <v>1.6399909279734455</v>
      </c>
      <c r="N482" s="10">
        <f t="shared" si="64"/>
        <v>2.6101623315922193</v>
      </c>
    </row>
    <row r="483" spans="3:14">
      <c r="C483" s="4">
        <f>Pressure!AB483*1000000</f>
        <v>6527696.173663184</v>
      </c>
      <c r="D483" s="78">
        <f>Pressure!I483</f>
        <v>1.3469012151470802E-4</v>
      </c>
      <c r="E483" s="40">
        <f>Pressure!H483</f>
        <v>134.69012151470801</v>
      </c>
      <c r="F483" s="10">
        <f t="shared" si="60"/>
        <v>4.5999999999999996</v>
      </c>
      <c r="G483" s="4">
        <f t="shared" si="59"/>
        <v>269891.05900366319</v>
      </c>
      <c r="H483" s="42">
        <f t="shared" si="61"/>
        <v>9.8482379227912968</v>
      </c>
      <c r="I483" s="10">
        <f t="shared" si="62"/>
        <v>1.291281857025101</v>
      </c>
      <c r="J483" s="4">
        <f t="shared" si="63"/>
        <v>1135.3159156367208</v>
      </c>
      <c r="K483" s="4">
        <f t="shared" si="58"/>
        <v>255.23041132069619</v>
      </c>
      <c r="L483" s="42">
        <f>Pressure!Q483</f>
        <v>0.68491515706617023</v>
      </c>
      <c r="M483" s="10">
        <f t="shared" si="57"/>
        <v>1.6400898439233669</v>
      </c>
      <c r="N483" s="10">
        <f t="shared" si="64"/>
        <v>2.6101623315922193</v>
      </c>
    </row>
    <row r="484" spans="3:14">
      <c r="C484" s="4">
        <f>Pressure!AB484*1000000</f>
        <v>6528010.1745159961</v>
      </c>
      <c r="D484" s="78">
        <f>Pressure!I484</f>
        <v>1.3469012151470802E-4</v>
      </c>
      <c r="E484" s="40">
        <f>Pressure!H484</f>
        <v>134.69012151470801</v>
      </c>
      <c r="F484" s="10">
        <f t="shared" si="60"/>
        <v>4.5999999999999996</v>
      </c>
      <c r="G484" s="4">
        <f t="shared" si="59"/>
        <v>269904.04153539246</v>
      </c>
      <c r="H484" s="42">
        <f t="shared" si="61"/>
        <v>9.8486126358729535</v>
      </c>
      <c r="I484" s="10">
        <f t="shared" si="62"/>
        <v>1.2912852805167916</v>
      </c>
      <c r="J484" s="4">
        <f t="shared" si="63"/>
        <v>1135.3735377129699</v>
      </c>
      <c r="K484" s="4">
        <f t="shared" si="58"/>
        <v>255.24336534170448</v>
      </c>
      <c r="L484" s="42">
        <f>Pressure!Q484</f>
        <v>0.68635981626804765</v>
      </c>
      <c r="M484" s="10">
        <f t="shared" si="57"/>
        <v>1.640186206693818</v>
      </c>
      <c r="N484" s="10">
        <f t="shared" si="64"/>
        <v>2.6101623315922193</v>
      </c>
    </row>
    <row r="485" spans="3:14">
      <c r="C485" s="4">
        <f>Pressure!AB485*1000000</f>
        <v>6528315.7279625572</v>
      </c>
      <c r="D485" s="78">
        <f>Pressure!I485</f>
        <v>1.3469012151470802E-4</v>
      </c>
      <c r="E485" s="40">
        <f>Pressure!H485</f>
        <v>134.69012151470801</v>
      </c>
      <c r="F485" s="10">
        <f t="shared" si="60"/>
        <v>4.5999999999999996</v>
      </c>
      <c r="G485" s="4">
        <f t="shared" si="59"/>
        <v>269916.6748046318</v>
      </c>
      <c r="H485" s="42">
        <f t="shared" si="61"/>
        <v>9.8489772652388048</v>
      </c>
      <c r="I485" s="10">
        <f t="shared" si="62"/>
        <v>1.2912886115918576</v>
      </c>
      <c r="J485" s="4">
        <f t="shared" si="63"/>
        <v>1135.4296096116232</v>
      </c>
      <c r="K485" s="4">
        <f t="shared" si="58"/>
        <v>255.25597086723241</v>
      </c>
      <c r="L485" s="42">
        <f>Pressure!Q485</f>
        <v>0.68780448576151476</v>
      </c>
      <c r="M485" s="10">
        <f t="shared" si="57"/>
        <v>1.6402800163044693</v>
      </c>
      <c r="N485" s="10">
        <f t="shared" si="64"/>
        <v>2.6101623315922193</v>
      </c>
    </row>
    <row r="486" spans="3:14">
      <c r="C486" s="4">
        <f>Pressure!AB486*1000000</f>
        <v>6528612.8342507351</v>
      </c>
      <c r="D486" s="78">
        <f>Pressure!I486</f>
        <v>1.3469012151470802E-4</v>
      </c>
      <c r="E486" s="40">
        <f>Pressure!H486</f>
        <v>134.69012151470801</v>
      </c>
      <c r="F486" s="10">
        <f t="shared" si="60"/>
        <v>4.5999999999999996</v>
      </c>
      <c r="G486" s="4">
        <f t="shared" si="59"/>
        <v>269928.95882162952</v>
      </c>
      <c r="H486" s="42">
        <f t="shared" si="61"/>
        <v>9.8493318114301438</v>
      </c>
      <c r="I486" s="10">
        <f t="shared" si="62"/>
        <v>1.2912918502789072</v>
      </c>
      <c r="J486" s="4">
        <f t="shared" si="63"/>
        <v>1135.4841313781669</v>
      </c>
      <c r="K486" s="4">
        <f t="shared" si="58"/>
        <v>255.26822790750572</v>
      </c>
      <c r="L486" s="42">
        <f>Pressure!Q486</f>
        <v>0.68924916526929725</v>
      </c>
      <c r="M486" s="10">
        <f t="shared" si="57"/>
        <v>1.6403712727748083</v>
      </c>
      <c r="N486" s="10">
        <f t="shared" si="64"/>
        <v>2.6101623315922193</v>
      </c>
    </row>
    <row r="487" spans="3:14">
      <c r="C487" s="4">
        <f>Pressure!AB487*1000000</f>
        <v>6528901.4936225303</v>
      </c>
      <c r="D487" s="78">
        <f>Pressure!I487</f>
        <v>1.3469012151470802E-4</v>
      </c>
      <c r="E487" s="40">
        <f>Pressure!H487</f>
        <v>134.69012151470801</v>
      </c>
      <c r="F487" s="10">
        <f t="shared" si="60"/>
        <v>4.5999999999999996</v>
      </c>
      <c r="G487" s="4">
        <f t="shared" si="59"/>
        <v>269940.89359639114</v>
      </c>
      <c r="H487" s="42">
        <f t="shared" si="61"/>
        <v>9.8496762749744526</v>
      </c>
      <c r="I487" s="10">
        <f t="shared" si="62"/>
        <v>1.2912949966057614</v>
      </c>
      <c r="J487" s="4">
        <f t="shared" si="63"/>
        <v>1135.5371030570102</v>
      </c>
      <c r="K487" s="4">
        <f t="shared" si="58"/>
        <v>255.28013647250802</v>
      </c>
      <c r="L487" s="42">
        <f>Pressure!Q487</f>
        <v>0.69069385451416221</v>
      </c>
      <c r="M487" s="10">
        <f t="shared" si="57"/>
        <v>1.6404599761242233</v>
      </c>
      <c r="N487" s="10">
        <f t="shared" si="64"/>
        <v>2.6101623315922193</v>
      </c>
    </row>
    <row r="488" spans="3:14">
      <c r="C488" s="4">
        <f>Pressure!AB488*1000000</f>
        <v>6529181.706313842</v>
      </c>
      <c r="D488" s="78">
        <f>Pressure!I488</f>
        <v>1.3469012151470802E-4</v>
      </c>
      <c r="E488" s="40">
        <f>Pressure!H488</f>
        <v>134.69012151470801</v>
      </c>
      <c r="F488" s="10">
        <f t="shared" si="60"/>
        <v>4.5999999999999996</v>
      </c>
      <c r="G488" s="4">
        <f t="shared" si="59"/>
        <v>269952.47913867014</v>
      </c>
      <c r="H488" s="42">
        <f t="shared" si="61"/>
        <v>9.8500106563851357</v>
      </c>
      <c r="I488" s="10">
        <f t="shared" si="62"/>
        <v>1.2912980505994522</v>
      </c>
      <c r="J488" s="4">
        <f t="shared" si="63"/>
        <v>1135.5885246914424</v>
      </c>
      <c r="K488" s="4">
        <f t="shared" si="58"/>
        <v>255.29169657197124</v>
      </c>
      <c r="L488" s="42">
        <f>Pressure!Q488</f>
        <v>0.69213855321891671</v>
      </c>
      <c r="M488" s="10">
        <f t="shared" si="57"/>
        <v>1.6405461263714689</v>
      </c>
      <c r="N488" s="10">
        <f t="shared" si="64"/>
        <v>2.6101623315922193</v>
      </c>
    </row>
    <row r="489" spans="3:14">
      <c r="C489" s="4">
        <f>Pressure!AB489*1000000</f>
        <v>6529453.4725545486</v>
      </c>
      <c r="D489" s="78">
        <f>Pressure!I489</f>
        <v>1.3469012151470802E-4</v>
      </c>
      <c r="E489" s="40">
        <f>Pressure!H489</f>
        <v>134.69012151470801</v>
      </c>
      <c r="F489" s="10">
        <f t="shared" si="60"/>
        <v>4.5999999999999996</v>
      </c>
      <c r="G489" s="4">
        <f t="shared" si="59"/>
        <v>269963.71545797092</v>
      </c>
      <c r="H489" s="42">
        <f t="shared" si="61"/>
        <v>9.8503349561615607</v>
      </c>
      <c r="I489" s="10">
        <f t="shared" si="62"/>
        <v>1.2913010122862247</v>
      </c>
      <c r="J489" s="4">
        <f t="shared" si="63"/>
        <v>1135.638396323649</v>
      </c>
      <c r="K489" s="4">
        <f t="shared" si="58"/>
        <v>255.30290821537903</v>
      </c>
      <c r="L489" s="42">
        <f>Pressure!Q489</f>
        <v>0.693583261106407</v>
      </c>
      <c r="M489" s="10">
        <f t="shared" si="57"/>
        <v>1.6406297235353977</v>
      </c>
      <c r="N489" s="10">
        <f t="shared" si="64"/>
        <v>2.6101623315922193</v>
      </c>
    </row>
    <row r="490" spans="3:14">
      <c r="C490" s="4">
        <f>Pressure!AB490*1000000</f>
        <v>6529716.792568583</v>
      </c>
      <c r="D490" s="78">
        <f>Pressure!I490</f>
        <v>1.3469012151470802E-4</v>
      </c>
      <c r="E490" s="40">
        <f>Pressure!H490</f>
        <v>134.69012151470801</v>
      </c>
      <c r="F490" s="10">
        <f t="shared" si="60"/>
        <v>4.5999999999999996</v>
      </c>
      <c r="G490" s="4">
        <f t="shared" si="59"/>
        <v>269974.60256355209</v>
      </c>
      <c r="H490" s="42">
        <f t="shared" si="61"/>
        <v>9.850649174789222</v>
      </c>
      <c r="I490" s="10">
        <f t="shared" si="62"/>
        <v>1.2913038816915374</v>
      </c>
      <c r="J490" s="4">
        <f t="shared" si="63"/>
        <v>1135.6867179947233</v>
      </c>
      <c r="K490" s="4">
        <f t="shared" si="58"/>
        <v>255.31377141196961</v>
      </c>
      <c r="L490" s="42">
        <f>Pressure!Q490</f>
        <v>0.6950279778995172</v>
      </c>
      <c r="M490" s="10">
        <f t="shared" si="57"/>
        <v>1.64071076763435</v>
      </c>
      <c r="N490" s="10">
        <f t="shared" si="64"/>
        <v>2.6101623315922193</v>
      </c>
    </row>
    <row r="491" spans="3:14">
      <c r="C491" s="4">
        <f>Pressure!AB491*1000000</f>
        <v>6529971.6665737787</v>
      </c>
      <c r="D491" s="78">
        <f>Pressure!I491</f>
        <v>1.3469012151470802E-4</v>
      </c>
      <c r="E491" s="40">
        <f>Pressure!H491</f>
        <v>134.69012151470801</v>
      </c>
      <c r="F491" s="10">
        <f t="shared" si="60"/>
        <v>4.5999999999999996</v>
      </c>
      <c r="G491" s="4">
        <f t="shared" si="59"/>
        <v>269985.14046442014</v>
      </c>
      <c r="H491" s="42">
        <f t="shared" si="61"/>
        <v>9.8509533127395077</v>
      </c>
      <c r="I491" s="10">
        <f t="shared" si="62"/>
        <v>1.2913066588400619</v>
      </c>
      <c r="J491" s="4">
        <f t="shared" si="63"/>
        <v>1135.7334897446399</v>
      </c>
      <c r="K491" s="4">
        <f t="shared" si="58"/>
        <v>255.32428617072972</v>
      </c>
      <c r="L491" s="42">
        <f>Pressure!Q491</f>
        <v>0.69647270332116817</v>
      </c>
      <c r="M491" s="10">
        <f t="shared" si="57"/>
        <v>1.6407892586863948</v>
      </c>
      <c r="N491" s="10">
        <f t="shared" si="64"/>
        <v>2.6101623315922193</v>
      </c>
    </row>
    <row r="492" spans="3:14">
      <c r="C492" s="4">
        <f>Pressure!AB492*1000000</f>
        <v>6530218.0947821662</v>
      </c>
      <c r="D492" s="78">
        <f>Pressure!I492</f>
        <v>1.3469012151470802E-4</v>
      </c>
      <c r="E492" s="40">
        <f>Pressure!H492</f>
        <v>134.69012151470801</v>
      </c>
      <c r="F492" s="10">
        <f t="shared" si="60"/>
        <v>4.5999999999999996</v>
      </c>
      <c r="G492" s="4">
        <f t="shared" si="59"/>
        <v>269995.32916934154</v>
      </c>
      <c r="H492" s="42">
        <f t="shared" si="61"/>
        <v>9.8512473704700909</v>
      </c>
      <c r="I492" s="10">
        <f t="shared" si="62"/>
        <v>1.2913093437556862</v>
      </c>
      <c r="J492" s="4">
        <f t="shared" si="63"/>
        <v>1135.7787116123084</v>
      </c>
      <c r="K492" s="4">
        <f t="shared" si="58"/>
        <v>255.33445250040654</v>
      </c>
      <c r="L492" s="42">
        <f>Pressure!Q492</f>
        <v>0.69791743709431664</v>
      </c>
      <c r="M492" s="10">
        <f t="shared" si="57"/>
        <v>1.6408651967096002</v>
      </c>
      <c r="N492" s="10">
        <f t="shared" si="64"/>
        <v>2.6101623315922193</v>
      </c>
    </row>
    <row r="493" spans="3:14">
      <c r="C493" s="4">
        <f>Pressure!AB493*1000000</f>
        <v>6530456.0773997363</v>
      </c>
      <c r="D493" s="78">
        <f>Pressure!I493</f>
        <v>1.3469012151470802E-4</v>
      </c>
      <c r="E493" s="40">
        <f>Pressure!H493</f>
        <v>134.69012151470801</v>
      </c>
      <c r="F493" s="10">
        <f t="shared" si="60"/>
        <v>4.5999999999999996</v>
      </c>
      <c r="G493" s="4">
        <f t="shared" si="59"/>
        <v>270005.16868683312</v>
      </c>
      <c r="H493" s="42">
        <f t="shared" si="61"/>
        <v>9.8515313484246168</v>
      </c>
      <c r="I493" s="10">
        <f t="shared" si="62"/>
        <v>1.2913119364615127</v>
      </c>
      <c r="J493" s="4">
        <f t="shared" si="63"/>
        <v>1135.8223836355298</v>
      </c>
      <c r="K493" s="4">
        <f t="shared" si="58"/>
        <v>255.34427040949819</v>
      </c>
      <c r="L493" s="42">
        <f>Pressure!Q493</f>
        <v>0.69936217894195363</v>
      </c>
      <c r="M493" s="10">
        <f t="shared" si="57"/>
        <v>1.6409385817212834</v>
      </c>
      <c r="N493" s="10">
        <f t="shared" si="64"/>
        <v>2.6101623315922193</v>
      </c>
    </row>
    <row r="494" spans="3:14">
      <c r="C494" s="4">
        <f>Pressure!AB494*1000000</f>
        <v>6530685.6146263005</v>
      </c>
      <c r="D494" s="78">
        <f>Pressure!I494</f>
        <v>1.3469012151470802E-4</v>
      </c>
      <c r="E494" s="40">
        <f>Pressure!H494</f>
        <v>134.69012151470801</v>
      </c>
      <c r="F494" s="10">
        <f t="shared" si="60"/>
        <v>4.5999999999999996</v>
      </c>
      <c r="G494" s="4">
        <f t="shared" si="59"/>
        <v>270014.65902515617</v>
      </c>
      <c r="H494" s="42">
        <f t="shared" si="61"/>
        <v>9.8518052470325657</v>
      </c>
      <c r="I494" s="10">
        <f t="shared" si="62"/>
        <v>1.2913144369798577</v>
      </c>
      <c r="J494" s="4">
        <f t="shared" si="63"/>
        <v>1135.8645058509719</v>
      </c>
      <c r="K494" s="4">
        <f t="shared" si="58"/>
        <v>255.35373990624791</v>
      </c>
      <c r="L494" s="42">
        <f>Pressure!Q494</f>
        <v>0.70080692858710392</v>
      </c>
      <c r="M494" s="10">
        <f t="shared" si="57"/>
        <v>1.6410094137390943</v>
      </c>
      <c r="N494" s="10">
        <f t="shared" si="64"/>
        <v>2.6101623315922193</v>
      </c>
    </row>
    <row r="495" spans="3:14">
      <c r="C495" s="4">
        <f>Pressure!AB495*1000000</f>
        <v>6530906.7066560788</v>
      </c>
      <c r="D495" s="78">
        <f>Pressure!I495</f>
        <v>1.3469012151470802E-4</v>
      </c>
      <c r="E495" s="40">
        <f>Pressure!H495</f>
        <v>134.69012151470801</v>
      </c>
      <c r="F495" s="10">
        <f t="shared" si="60"/>
        <v>4.5999999999999996</v>
      </c>
      <c r="G495" s="4">
        <f t="shared" si="59"/>
        <v>270023.80019234086</v>
      </c>
      <c r="H495" s="42">
        <f t="shared" si="61"/>
        <v>9.8520690667099586</v>
      </c>
      <c r="I495" s="10">
        <f t="shared" si="62"/>
        <v>1.2913168453322572</v>
      </c>
      <c r="J495" s="4">
        <f t="shared" si="63"/>
        <v>1135.9050782942757</v>
      </c>
      <c r="K495" s="4">
        <f t="shared" si="58"/>
        <v>255.36286099866814</v>
      </c>
      <c r="L495" s="42">
        <f>Pressure!Q495</f>
        <v>0.70225168575282437</v>
      </c>
      <c r="M495" s="10">
        <f t="shared" si="57"/>
        <v>1.6410776927798136</v>
      </c>
      <c r="N495" s="10">
        <f t="shared" si="64"/>
        <v>2.6101623315922193</v>
      </c>
    </row>
    <row r="496" spans="3:14">
      <c r="C496" s="4">
        <f>Pressure!AB496*1000000</f>
        <v>6531119.353676944</v>
      </c>
      <c r="D496" s="78">
        <f>Pressure!I496</f>
        <v>1.3469012151470802E-4</v>
      </c>
      <c r="E496" s="40">
        <f>Pressure!H496</f>
        <v>134.69012151470801</v>
      </c>
      <c r="F496" s="10">
        <f t="shared" si="60"/>
        <v>4.5999999999999996</v>
      </c>
      <c r="G496" s="4">
        <f t="shared" si="59"/>
        <v>270032.59219615482</v>
      </c>
      <c r="H496" s="42">
        <f t="shared" si="61"/>
        <v>9.8523228078584122</v>
      </c>
      <c r="I496" s="10">
        <f t="shared" si="62"/>
        <v>1.2913191615394601</v>
      </c>
      <c r="J496" s="4">
        <f t="shared" si="63"/>
        <v>1135.9441009999171</v>
      </c>
      <c r="K496" s="4">
        <f t="shared" si="58"/>
        <v>255.37163369450948</v>
      </c>
      <c r="L496" s="42">
        <f>Pressure!Q496</f>
        <v>0.70369645016220328</v>
      </c>
      <c r="M496" s="10">
        <f t="shared" si="57"/>
        <v>1.6411434188604643</v>
      </c>
      <c r="N496" s="10">
        <f t="shared" si="64"/>
        <v>2.6101623315922193</v>
      </c>
    </row>
    <row r="497" spans="3:14">
      <c r="C497" s="114">
        <f>Pressure!AB497*1000000</f>
        <v>6531323.5558708264</v>
      </c>
      <c r="D497" s="79">
        <f>Pressure!I497</f>
        <v>1.3469012151470802E-4</v>
      </c>
      <c r="E497" s="111">
        <f>Pressure!H497</f>
        <v>134.69012151470801</v>
      </c>
      <c r="F497" s="10">
        <f t="shared" si="60"/>
        <v>4.5999999999999996</v>
      </c>
      <c r="G497" s="4">
        <f t="shared" si="59"/>
        <v>270041.0350441201</v>
      </c>
      <c r="H497" s="58">
        <f t="shared" si="61"/>
        <v>9.8525664708656926</v>
      </c>
      <c r="I497" s="10">
        <f t="shared" si="62"/>
        <v>1.2913213856214325</v>
      </c>
      <c r="J497" s="4">
        <f t="shared" si="63"/>
        <v>1135.9815740012823</v>
      </c>
      <c r="K497" s="4">
        <f t="shared" si="58"/>
        <v>255.38005800127743</v>
      </c>
      <c r="L497" s="42">
        <f>Pressure!Q497</f>
        <v>0.7051412215383589</v>
      </c>
      <c r="M497" s="10">
        <f t="shared" si="57"/>
        <v>1.6412065919973819</v>
      </c>
      <c r="N497" s="10">
        <f t="shared" si="64"/>
        <v>2.6101623315922193</v>
      </c>
    </row>
    <row r="498" spans="3:14">
      <c r="C498" s="4">
        <f>Pressure!AB498*1000000</f>
        <v>6531519.3134137644</v>
      </c>
      <c r="D498" s="78">
        <f>Pressure!I498</f>
        <v>1.3469012151470802E-4</v>
      </c>
      <c r="E498" s="40">
        <f>Pressure!H498</f>
        <v>134.69012151470801</v>
      </c>
      <c r="F498" s="10">
        <f t="shared" si="60"/>
        <v>4.5999999999999996</v>
      </c>
      <c r="G498" s="4">
        <f t="shared" si="59"/>
        <v>270049.12874351512</v>
      </c>
      <c r="H498" s="42">
        <f t="shared" si="61"/>
        <v>9.8528000561057212</v>
      </c>
      <c r="I498" s="10">
        <f t="shared" si="62"/>
        <v>1.2913235175973594</v>
      </c>
      <c r="J498" s="4">
        <f t="shared" si="63"/>
        <v>1136.0174973306764</v>
      </c>
      <c r="K498" s="4">
        <f t="shared" si="58"/>
        <v>255.38813392623453</v>
      </c>
      <c r="L498" s="42">
        <f>Pressure!Q498</f>
        <v>0.70658599960443857</v>
      </c>
      <c r="M498" s="10">
        <f t="shared" si="57"/>
        <v>1.6412672122069047</v>
      </c>
      <c r="N498" s="10">
        <f t="shared" si="64"/>
        <v>2.6101623315922193</v>
      </c>
    </row>
    <row r="499" spans="3:14">
      <c r="C499" s="4">
        <f>Pressure!AB499*1000000</f>
        <v>6531706.6264761873</v>
      </c>
      <c r="D499" s="78">
        <f>Pressure!I499</f>
        <v>1.3469012151470802E-4</v>
      </c>
      <c r="E499" s="40">
        <f>Pressure!H499</f>
        <v>134.69012151470801</v>
      </c>
      <c r="F499" s="10">
        <f t="shared" si="60"/>
        <v>4.5999999999999996</v>
      </c>
      <c r="G499" s="4">
        <f t="shared" si="59"/>
        <v>270056.87330138631</v>
      </c>
      <c r="H499" s="42">
        <f t="shared" si="61"/>
        <v>9.8530235639389385</v>
      </c>
      <c r="I499" s="10">
        <f t="shared" si="62"/>
        <v>1.2913255574856468</v>
      </c>
      <c r="J499" s="4">
        <f t="shared" si="63"/>
        <v>1136.0518710193739</v>
      </c>
      <c r="K499" s="4">
        <f t="shared" si="58"/>
        <v>255.39586147641157</v>
      </c>
      <c r="L499" s="42">
        <f>Pressure!Q499</f>
        <v>0.70803078408361741</v>
      </c>
      <c r="M499" s="10">
        <f t="shared" si="57"/>
        <v>1.6413252795049118</v>
      </c>
      <c r="N499" s="10">
        <f t="shared" si="64"/>
        <v>2.6101623315922193</v>
      </c>
    </row>
    <row r="500" spans="3:14">
      <c r="C500" s="4">
        <f>Pressure!AB500*1000000</f>
        <v>6531885.4952217368</v>
      </c>
      <c r="D500" s="78">
        <f>Pressure!I500</f>
        <v>1.3469012151470802E-4</v>
      </c>
      <c r="E500" s="40">
        <f>Pressure!H500</f>
        <v>134.69012151470801</v>
      </c>
      <c r="F500" s="10">
        <f t="shared" si="60"/>
        <v>4.5999999999999996</v>
      </c>
      <c r="G500" s="4">
        <f t="shared" si="59"/>
        <v>270064.26872449956</v>
      </c>
      <c r="H500" s="42">
        <f t="shared" si="61"/>
        <v>9.8532369947109082</v>
      </c>
      <c r="I500" s="10">
        <f t="shared" si="62"/>
        <v>1.2913275053039106</v>
      </c>
      <c r="J500" s="4">
        <f t="shared" si="63"/>
        <v>1136.0846950974055</v>
      </c>
      <c r="K500" s="4">
        <f t="shared" si="58"/>
        <v>255.40324065855975</v>
      </c>
      <c r="L500" s="42">
        <f>Pressure!Q500</f>
        <v>0.7094755746990975</v>
      </c>
      <c r="M500" s="10">
        <f t="shared" si="57"/>
        <v>1.6413807939073342</v>
      </c>
      <c r="N500" s="10">
        <f t="shared" si="64"/>
        <v>2.6101623315922193</v>
      </c>
    </row>
    <row r="501" spans="3:14">
      <c r="C501" s="4">
        <f>Pressure!AB501*1000000</f>
        <v>6532055.9198086327</v>
      </c>
      <c r="D501" s="78">
        <f>Pressure!I501</f>
        <v>1.3469012151470802E-4</v>
      </c>
      <c r="E501" s="40">
        <f>Pressure!H501</f>
        <v>134.69012151470801</v>
      </c>
      <c r="F501" s="10">
        <f t="shared" si="60"/>
        <v>4.5999999999999996</v>
      </c>
      <c r="G501" s="4">
        <f t="shared" si="59"/>
        <v>270071.31501939654</v>
      </c>
      <c r="H501" s="42">
        <f t="shared" si="61"/>
        <v>9.8534403487539297</v>
      </c>
      <c r="I501" s="10">
        <f t="shared" si="62"/>
        <v>1.2913293610689915</v>
      </c>
      <c r="J501" s="4">
        <f t="shared" si="63"/>
        <v>1136.1159695938056</v>
      </c>
      <c r="K501" s="4">
        <f t="shared" si="58"/>
        <v>255.41027147920633</v>
      </c>
      <c r="L501" s="42">
        <f>Pressure!Q501</f>
        <v>0.71092037117410645</v>
      </c>
      <c r="M501" s="10">
        <f t="shared" si="57"/>
        <v>1.6414337554294243</v>
      </c>
      <c r="N501" s="10">
        <f t="shared" si="64"/>
        <v>2.6101623315922193</v>
      </c>
    </row>
    <row r="502" spans="3:14">
      <c r="C502" s="4">
        <f>Pressure!AB502*1000000</f>
        <v>6532217.9003891908</v>
      </c>
      <c r="D502" s="78">
        <f>Pressure!I502</f>
        <v>1.3469012151470802E-4</v>
      </c>
      <c r="E502" s="40">
        <f>Pressure!H502</f>
        <v>134.69012151470801</v>
      </c>
      <c r="F502" s="10">
        <f t="shared" si="60"/>
        <v>4.5999999999999996</v>
      </c>
      <c r="G502" s="4">
        <f t="shared" si="59"/>
        <v>270078.01219237485</v>
      </c>
      <c r="H502" s="42">
        <f t="shared" si="61"/>
        <v>9.8536336263864559</v>
      </c>
      <c r="I502" s="10">
        <f t="shared" si="62"/>
        <v>1.2913311247969494</v>
      </c>
      <c r="J502" s="4">
        <f t="shared" si="63"/>
        <v>1136.1456945365253</v>
      </c>
      <c r="K502" s="4">
        <f t="shared" si="58"/>
        <v>255.41695394463497</v>
      </c>
      <c r="L502" s="42">
        <f>Pressure!Q502</f>
        <v>0.71236517323189641</v>
      </c>
      <c r="M502" s="10">
        <f t="shared" si="57"/>
        <v>1.6414841640863733</v>
      </c>
      <c r="N502" s="10">
        <f t="shared" si="64"/>
        <v>2.6101623315922193</v>
      </c>
    </row>
    <row r="503" spans="3:14">
      <c r="C503" s="4">
        <f>Pressure!AB503*1000000</f>
        <v>6532371.4371093772</v>
      </c>
      <c r="D503" s="78">
        <f>Pressure!I503</f>
        <v>1.3469012151470802E-4</v>
      </c>
      <c r="E503" s="40">
        <f>Pressure!H503</f>
        <v>134.69012151470801</v>
      </c>
      <c r="F503" s="10">
        <f t="shared" si="60"/>
        <v>4.5999999999999996</v>
      </c>
      <c r="G503" s="4">
        <f t="shared" si="59"/>
        <v>270084.36024946952</v>
      </c>
      <c r="H503" s="42">
        <f t="shared" si="61"/>
        <v>9.8538168279126168</v>
      </c>
      <c r="I503" s="10">
        <f t="shared" si="62"/>
        <v>1.2913327965030601</v>
      </c>
      <c r="J503" s="4">
        <f t="shared" si="63"/>
        <v>1136.1738699523512</v>
      </c>
      <c r="K503" s="4">
        <f t="shared" si="58"/>
        <v>255.42328806086758</v>
      </c>
      <c r="L503" s="42">
        <f>Pressure!Q503</f>
        <v>0.71380998059574297</v>
      </c>
      <c r="M503" s="10">
        <f t="shared" si="57"/>
        <v>1.6415320198930643</v>
      </c>
      <c r="N503" s="10">
        <f t="shared" si="64"/>
        <v>2.6101623315922193</v>
      </c>
    </row>
    <row r="504" spans="3:14">
      <c r="C504" s="4">
        <f>Pressure!AB504*1000000</f>
        <v>6532516.5301095769</v>
      </c>
      <c r="D504" s="78">
        <f>Pressure!I504</f>
        <v>1.3469012151470802E-4</v>
      </c>
      <c r="E504" s="40">
        <f>Pressure!H504</f>
        <v>134.69012151470801</v>
      </c>
      <c r="F504" s="10">
        <f t="shared" si="60"/>
        <v>4.5999999999999996</v>
      </c>
      <c r="G504" s="4">
        <f t="shared" si="59"/>
        <v>270090.35919648485</v>
      </c>
      <c r="H504" s="42">
        <f t="shared" si="61"/>
        <v>9.8539899536230617</v>
      </c>
      <c r="I504" s="10">
        <f t="shared" si="62"/>
        <v>1.2913343762018228</v>
      </c>
      <c r="J504" s="4">
        <f t="shared" si="63"/>
        <v>1136.200495867045</v>
      </c>
      <c r="K504" s="4">
        <f t="shared" si="58"/>
        <v>255.42927383369565</v>
      </c>
      <c r="L504" s="42">
        <f>Pressure!Q504</f>
        <v>0.71525479298894412</v>
      </c>
      <c r="M504" s="10">
        <f t="shared" si="57"/>
        <v>1.6415773228642403</v>
      </c>
      <c r="N504" s="10">
        <f t="shared" si="64"/>
        <v>2.6101623315922193</v>
      </c>
    </row>
    <row r="505" spans="3:14">
      <c r="C505" s="4">
        <f>Pressure!AB505*1000000</f>
        <v>6532653.1795237567</v>
      </c>
      <c r="D505" s="78">
        <f>Pressure!I505</f>
        <v>1.3469012151470802E-4</v>
      </c>
      <c r="E505" s="40">
        <f>Pressure!H505</f>
        <v>134.69012151470801</v>
      </c>
      <c r="F505" s="10">
        <f t="shared" si="60"/>
        <v>4.5999999999999996</v>
      </c>
      <c r="G505" s="4">
        <f t="shared" si="59"/>
        <v>270096.00903895975</v>
      </c>
      <c r="H505" s="42">
        <f t="shared" si="61"/>
        <v>9.8541530037940159</v>
      </c>
      <c r="I505" s="10">
        <f t="shared" si="62"/>
        <v>1.2913358639069519</v>
      </c>
      <c r="J505" s="4">
        <f t="shared" si="63"/>
        <v>1136.2255723051906</v>
      </c>
      <c r="K505" s="4">
        <f t="shared" si="58"/>
        <v>255.43491126864586</v>
      </c>
      <c r="L505" s="42">
        <f>Pressure!Q505</f>
        <v>0.71669961013481898</v>
      </c>
      <c r="M505" s="10">
        <f t="shared" si="57"/>
        <v>1.6416200730141137</v>
      </c>
      <c r="N505" s="10">
        <f t="shared" si="64"/>
        <v>2.6101623315922193</v>
      </c>
    </row>
    <row r="506" spans="3:14">
      <c r="C506" s="4">
        <f>Pressure!AB506*1000000</f>
        <v>6532781.3854804114</v>
      </c>
      <c r="D506" s="78">
        <f>Pressure!I506</f>
        <v>1.3469012151470802E-4</v>
      </c>
      <c r="E506" s="40">
        <f>Pressure!H506</f>
        <v>134.69012151470801</v>
      </c>
      <c r="F506" s="10">
        <f t="shared" si="60"/>
        <v>4.5999999999999996</v>
      </c>
      <c r="G506" s="4">
        <f t="shared" si="59"/>
        <v>270101.3097822069</v>
      </c>
      <c r="H506" s="42">
        <f t="shared" si="61"/>
        <v>9.8543059786884122</v>
      </c>
      <c r="I506" s="10">
        <f t="shared" si="62"/>
        <v>1.2913372596313879</v>
      </c>
      <c r="J506" s="4">
        <f t="shared" si="63"/>
        <v>1136.2490992903688</v>
      </c>
      <c r="K506" s="4">
        <f t="shared" si="58"/>
        <v>255.44020037101947</v>
      </c>
      <c r="L506" s="42">
        <f>Pressure!Q506</f>
        <v>0.71814443175670672</v>
      </c>
      <c r="M506" s="10">
        <f t="shared" ref="M506:M526" si="65">(J506+J505)/2*(L506-L505)</f>
        <v>1.6416602703567624</v>
      </c>
      <c r="N506" s="10">
        <f t="shared" si="64"/>
        <v>2.6101623315922193</v>
      </c>
    </row>
    <row r="507" spans="3:14">
      <c r="C507" s="4">
        <f>Pressure!AB507*1000000</f>
        <v>6532901.1481017554</v>
      </c>
      <c r="D507" s="78">
        <f>Pressure!I507</f>
        <v>1.3469012151470802E-4</v>
      </c>
      <c r="E507" s="40">
        <f>Pressure!H507</f>
        <v>134.69012151470801</v>
      </c>
      <c r="F507" s="10">
        <f t="shared" si="60"/>
        <v>4.5999999999999996</v>
      </c>
      <c r="G507" s="4">
        <f t="shared" si="59"/>
        <v>270106.26143127936</v>
      </c>
      <c r="H507" s="42">
        <f t="shared" si="61"/>
        <v>9.8544488785548818</v>
      </c>
      <c r="I507" s="10">
        <f t="shared" si="62"/>
        <v>1.2913385633872878</v>
      </c>
      <c r="J507" s="4">
        <f t="shared" si="63"/>
        <v>1136.2710768450061</v>
      </c>
      <c r="K507" s="4">
        <f t="shared" ref="K507:K526" si="66">J507/4.4482</f>
        <v>255.44514114585812</v>
      </c>
      <c r="L507" s="42">
        <f>Pressure!Q507</f>
        <v>0.71958925757796566</v>
      </c>
      <c r="M507" s="10">
        <f t="shared" si="65"/>
        <v>1.6416979149061435</v>
      </c>
      <c r="N507" s="10">
        <f t="shared" si="64"/>
        <v>2.6101623315922193</v>
      </c>
    </row>
    <row r="508" spans="3:14">
      <c r="C508" s="4">
        <f>Pressure!AB508*1000000</f>
        <v>6533012.467504086</v>
      </c>
      <c r="D508" s="78">
        <f>Pressure!I508</f>
        <v>1.3469012151470802E-4</v>
      </c>
      <c r="E508" s="40">
        <f>Pressure!H508</f>
        <v>134.69012151470801</v>
      </c>
      <c r="F508" s="10">
        <f t="shared" si="60"/>
        <v>4.5999999999999996</v>
      </c>
      <c r="G508" s="4">
        <f t="shared" si="59"/>
        <v>270110.8639909855</v>
      </c>
      <c r="H508" s="42">
        <f t="shared" si="61"/>
        <v>9.8545817036282415</v>
      </c>
      <c r="I508" s="10">
        <f t="shared" si="62"/>
        <v>1.2913397751860309</v>
      </c>
      <c r="J508" s="4">
        <f t="shared" si="63"/>
        <v>1136.291504990445</v>
      </c>
      <c r="K508" s="4">
        <f t="shared" si="66"/>
        <v>255.44973359795986</v>
      </c>
      <c r="L508" s="42">
        <f>Pressure!Q508</f>
        <v>0.72103408732197183</v>
      </c>
      <c r="M508" s="10">
        <f t="shared" si="65"/>
        <v>1.6417330066756586</v>
      </c>
      <c r="N508" s="10">
        <f t="shared" si="64"/>
        <v>2.6101623315922193</v>
      </c>
    </row>
    <row r="509" spans="3:14">
      <c r="C509" s="4">
        <f>Pressure!AB509*1000000</f>
        <v>6533115.3437976753</v>
      </c>
      <c r="D509" s="78">
        <f>Pressure!I509</f>
        <v>1.3469012151470802E-4</v>
      </c>
      <c r="E509" s="40">
        <f>Pressure!H509</f>
        <v>134.69012151470801</v>
      </c>
      <c r="F509" s="10">
        <f t="shared" si="60"/>
        <v>4.5999999999999996</v>
      </c>
      <c r="G509" s="4">
        <f t="shared" si="59"/>
        <v>270115.11746588454</v>
      </c>
      <c r="H509" s="42">
        <f t="shared" si="61"/>
        <v>9.8547044541293332</v>
      </c>
      <c r="I509" s="10">
        <f t="shared" si="62"/>
        <v>1.2913408950382161</v>
      </c>
      <c r="J509" s="4">
        <f t="shared" si="63"/>
        <v>1136.3103837469207</v>
      </c>
      <c r="K509" s="4">
        <f t="shared" si="66"/>
        <v>255.45397773187372</v>
      </c>
      <c r="L509" s="42">
        <f>Pressure!Q509</f>
        <v>0.72247892071211817</v>
      </c>
      <c r="M509" s="10">
        <f t="shared" si="65"/>
        <v>1.6417655456786899</v>
      </c>
      <c r="N509" s="10">
        <f t="shared" si="64"/>
        <v>2.6101623315922193</v>
      </c>
    </row>
    <row r="510" spans="3:14">
      <c r="C510" s="4">
        <f>Pressure!AB510*1000000</f>
        <v>6533209.777087112</v>
      </c>
      <c r="D510" s="78">
        <f>Pressure!I510</f>
        <v>1.3469012151470802E-4</v>
      </c>
      <c r="E510" s="40">
        <f>Pressure!H510</f>
        <v>134.69012151470801</v>
      </c>
      <c r="F510" s="10">
        <f t="shared" si="60"/>
        <v>4.5999999999999996</v>
      </c>
      <c r="G510" s="4">
        <f t="shared" si="59"/>
        <v>270119.02186030074</v>
      </c>
      <c r="H510" s="42">
        <f t="shared" si="61"/>
        <v>9.8548171302654364</v>
      </c>
      <c r="I510" s="10">
        <f t="shared" si="62"/>
        <v>1.2913419229536673</v>
      </c>
      <c r="J510" s="4">
        <f t="shared" si="63"/>
        <v>1136.3277131336267</v>
      </c>
      <c r="K510" s="4">
        <f t="shared" si="66"/>
        <v>255.45787355191464</v>
      </c>
      <c r="L510" s="42">
        <f>Pressure!Q510</f>
        <v>0.72392375747181326</v>
      </c>
      <c r="M510" s="10">
        <f t="shared" si="65"/>
        <v>1.6417955319282524</v>
      </c>
      <c r="N510" s="10">
        <f t="shared" si="64"/>
        <v>2.6101623315922193</v>
      </c>
    </row>
    <row r="511" spans="3:14">
      <c r="C511" s="4">
        <f>Pressure!AB511*1000000</f>
        <v>6533295.7674706597</v>
      </c>
      <c r="D511" s="78">
        <f>Pressure!I511</f>
        <v>1.3469012151470802E-4</v>
      </c>
      <c r="E511" s="40">
        <f>Pressure!H511</f>
        <v>134.69012151470801</v>
      </c>
      <c r="F511" s="10">
        <f t="shared" si="60"/>
        <v>4.5999999999999996</v>
      </c>
      <c r="G511" s="4">
        <f t="shared" si="59"/>
        <v>270122.57717829692</v>
      </c>
      <c r="H511" s="42">
        <f t="shared" si="61"/>
        <v>9.8549197322295328</v>
      </c>
      <c r="I511" s="10">
        <f t="shared" si="62"/>
        <v>1.2913428589414258</v>
      </c>
      <c r="J511" s="4">
        <f t="shared" si="63"/>
        <v>1136.3434931685949</v>
      </c>
      <c r="K511" s="4">
        <f t="shared" si="66"/>
        <v>255.46142106213637</v>
      </c>
      <c r="L511" s="42">
        <f>Pressure!Q511</f>
        <v>0.72536859732448011</v>
      </c>
      <c r="M511" s="10">
        <f t="shared" si="65"/>
        <v>1.6418229654369549</v>
      </c>
      <c r="N511" s="10">
        <f t="shared" si="64"/>
        <v>2.6101623315922193</v>
      </c>
    </row>
    <row r="512" spans="3:14">
      <c r="C512" s="4">
        <f>Pressure!AB512*1000000</f>
        <v>6533373.3150409218</v>
      </c>
      <c r="D512" s="78">
        <f>Pressure!I512</f>
        <v>1.3469012151470802E-4</v>
      </c>
      <c r="E512" s="40">
        <f>Pressure!H512</f>
        <v>134.69012151470801</v>
      </c>
      <c r="F512" s="10">
        <f t="shared" si="60"/>
        <v>4.5999999999999996</v>
      </c>
      <c r="G512" s="4">
        <f t="shared" si="59"/>
        <v>270125.78342370177</v>
      </c>
      <c r="H512" s="42">
        <f t="shared" si="61"/>
        <v>9.8550122602010504</v>
      </c>
      <c r="I512" s="10">
        <f t="shared" si="62"/>
        <v>1.2913437030097576</v>
      </c>
      <c r="J512" s="4">
        <f t="shared" si="63"/>
        <v>1136.3577238688194</v>
      </c>
      <c r="K512" s="4">
        <f t="shared" si="66"/>
        <v>255.4646202663593</v>
      </c>
      <c r="L512" s="42">
        <f>Pressure!Q512</f>
        <v>0.7268134399935553</v>
      </c>
      <c r="M512" s="10">
        <f t="shared" si="65"/>
        <v>1.6418478462173807</v>
      </c>
      <c r="N512" s="10">
        <f t="shared" si="64"/>
        <v>2.6101623315922193</v>
      </c>
    </row>
    <row r="513" spans="3:14">
      <c r="C513" s="4">
        <f>Pressure!AB513*1000000</f>
        <v>6533442.4198842067</v>
      </c>
      <c r="D513" s="78">
        <f>Pressure!I513</f>
        <v>1.3469012151470802E-4</v>
      </c>
      <c r="E513" s="40">
        <f>Pressure!H513</f>
        <v>134.69012151470801</v>
      </c>
      <c r="F513" s="10">
        <f t="shared" si="60"/>
        <v>4.5999999999999996</v>
      </c>
      <c r="G513" s="4">
        <f t="shared" si="59"/>
        <v>270128.6406000838</v>
      </c>
      <c r="H513" s="42">
        <f t="shared" si="61"/>
        <v>9.8550947143451513</v>
      </c>
      <c r="I513" s="10">
        <f t="shared" si="62"/>
        <v>1.2913444551661479</v>
      </c>
      <c r="J513" s="4">
        <f t="shared" si="63"/>
        <v>1136.3704052501382</v>
      </c>
      <c r="K513" s="4">
        <f t="shared" si="66"/>
        <v>255.46747116814402</v>
      </c>
      <c r="L513" s="42">
        <f>Pressure!Q513</f>
        <v>0.72825828520248759</v>
      </c>
      <c r="M513" s="10">
        <f t="shared" si="65"/>
        <v>1.6418701742815844</v>
      </c>
      <c r="N513" s="10">
        <f t="shared" si="64"/>
        <v>2.6101623315922193</v>
      </c>
    </row>
    <row r="514" spans="3:14">
      <c r="C514" s="4">
        <f>Pressure!AB514*1000000</f>
        <v>6533503.0820811735</v>
      </c>
      <c r="D514" s="78">
        <f>Pressure!I514</f>
        <v>1.3469012151470802E-4</v>
      </c>
      <c r="E514" s="40">
        <f>Pressure!H514</f>
        <v>134.69012151470801</v>
      </c>
      <c r="F514" s="10">
        <f t="shared" si="60"/>
        <v>4.5999999999999996</v>
      </c>
      <c r="G514" s="4">
        <f t="shared" si="59"/>
        <v>270131.14871077792</v>
      </c>
      <c r="H514" s="42">
        <f t="shared" si="61"/>
        <v>9.855167094813476</v>
      </c>
      <c r="I514" s="10">
        <f t="shared" si="62"/>
        <v>1.2913451154173066</v>
      </c>
      <c r="J514" s="4">
        <f t="shared" si="63"/>
        <v>1136.3815373273533</v>
      </c>
      <c r="K514" s="4">
        <f t="shared" si="66"/>
        <v>255.46997377081814</v>
      </c>
      <c r="L514" s="42">
        <f>Pressure!Q514</f>
        <v>0.72970313267473719</v>
      </c>
      <c r="M514" s="10">
        <f t="shared" si="65"/>
        <v>1.6418899496417281</v>
      </c>
      <c r="N514" s="10">
        <f t="shared" si="64"/>
        <v>2.6101623315922193</v>
      </c>
    </row>
    <row r="515" spans="3:14">
      <c r="C515" s="4">
        <f>Pressure!AB515*1000000</f>
        <v>6533555.3017063364</v>
      </c>
      <c r="D515" s="78">
        <f>Pressure!I515</f>
        <v>1.3469012151470802E-4</v>
      </c>
      <c r="E515" s="40">
        <f>Pressure!H515</f>
        <v>134.69012151470801</v>
      </c>
      <c r="F515" s="10">
        <f t="shared" si="60"/>
        <v>4.5999999999999996</v>
      </c>
      <c r="G515" s="4">
        <f t="shared" si="59"/>
        <v>270133.30775886483</v>
      </c>
      <c r="H515" s="42">
        <f t="shared" si="61"/>
        <v>9.8552294017435678</v>
      </c>
      <c r="I515" s="10">
        <f t="shared" si="62"/>
        <v>1.2913456837691641</v>
      </c>
      <c r="J515" s="4">
        <f t="shared" si="63"/>
        <v>1136.3911201141382</v>
      </c>
      <c r="K515" s="4">
        <f t="shared" si="66"/>
        <v>255.47212807745564</v>
      </c>
      <c r="L515" s="42">
        <f>Pressure!Q515</f>
        <v>0.7311479821337743</v>
      </c>
      <c r="M515" s="10">
        <f t="shared" si="65"/>
        <v>1.641907172309339</v>
      </c>
      <c r="N515" s="10">
        <f t="shared" si="64"/>
        <v>2.6101623315922193</v>
      </c>
    </row>
    <row r="516" spans="3:14">
      <c r="C516" s="4">
        <f>Pressure!AB516*1000000</f>
        <v>6533599.0788284037</v>
      </c>
      <c r="D516" s="78">
        <f>Pressure!I516</f>
        <v>1.3469012151470802E-4</v>
      </c>
      <c r="E516" s="40">
        <f>Pressure!H516</f>
        <v>134.69012151470801</v>
      </c>
      <c r="F516" s="10">
        <f t="shared" si="60"/>
        <v>4.5999999999999996</v>
      </c>
      <c r="G516" s="4">
        <f t="shared" si="59"/>
        <v>270135.11774718546</v>
      </c>
      <c r="H516" s="42">
        <f t="shared" si="61"/>
        <v>9.8552816352592796</v>
      </c>
      <c r="I516" s="10">
        <f t="shared" si="62"/>
        <v>1.2913461602268754</v>
      </c>
      <c r="J516" s="4">
        <f t="shared" si="63"/>
        <v>1136.3991536231022</v>
      </c>
      <c r="K516" s="4">
        <f t="shared" si="66"/>
        <v>255.47393409089119</v>
      </c>
      <c r="L516" s="42">
        <f>Pressure!Q516</f>
        <v>0.73259283330307801</v>
      </c>
      <c r="M516" s="10">
        <f t="shared" si="65"/>
        <v>1.6419218422956721</v>
      </c>
      <c r="N516" s="10">
        <f t="shared" si="64"/>
        <v>2.6101623315922193</v>
      </c>
    </row>
    <row r="517" spans="3:14">
      <c r="C517" s="4">
        <f>Pressure!AB517*1000000</f>
        <v>6533634.4135100115</v>
      </c>
      <c r="D517" s="78">
        <f>Pressure!I517</f>
        <v>1.3469012151470802E-4</v>
      </c>
      <c r="E517" s="40">
        <f>Pressure!H517</f>
        <v>134.69012151470801</v>
      </c>
      <c r="F517" s="10">
        <f t="shared" si="60"/>
        <v>4.5999999999999996</v>
      </c>
      <c r="G517" s="4">
        <f t="shared" si="59"/>
        <v>270136.57867832948</v>
      </c>
      <c r="H517" s="42">
        <f t="shared" si="61"/>
        <v>9.8553237954704418</v>
      </c>
      <c r="I517" s="10">
        <f t="shared" si="62"/>
        <v>1.2913465447948158</v>
      </c>
      <c r="J517" s="4">
        <f t="shared" si="63"/>
        <v>1136.4056378657392</v>
      </c>
      <c r="K517" s="4">
        <f t="shared" si="66"/>
        <v>255.47539181370874</v>
      </c>
      <c r="L517" s="42">
        <f>Pressure!Q517</f>
        <v>0.7340376859061355</v>
      </c>
      <c r="M517" s="10">
        <f t="shared" si="65"/>
        <v>1.6419339596120932</v>
      </c>
      <c r="N517" s="10">
        <f t="shared" si="64"/>
        <v>2.6101623315922193</v>
      </c>
    </row>
    <row r="518" spans="3:14">
      <c r="C518" s="4">
        <f>Pressure!AB518*1000000</f>
        <v>6533661.305807855</v>
      </c>
      <c r="D518" s="78">
        <f>Pressure!I518</f>
        <v>1.3469012151470802E-4</v>
      </c>
      <c r="E518" s="40">
        <f>Pressure!H518</f>
        <v>134.69012151470801</v>
      </c>
      <c r="F518" s="10">
        <f t="shared" si="60"/>
        <v>4.5999999999999996</v>
      </c>
      <c r="G518" s="4">
        <f t="shared" si="59"/>
        <v>270137.69055464095</v>
      </c>
      <c r="H518" s="42">
        <f t="shared" si="61"/>
        <v>9.8553558824730132</v>
      </c>
      <c r="I518" s="10">
        <f t="shared" si="62"/>
        <v>1.2913468374765842</v>
      </c>
      <c r="J518" s="4">
        <f t="shared" si="63"/>
        <v>1136.4105728524532</v>
      </c>
      <c r="K518" s="4">
        <f t="shared" si="66"/>
        <v>255.47650124824722</v>
      </c>
      <c r="L518" s="42">
        <f>Pressure!Q518</f>
        <v>0.73548253966644062</v>
      </c>
      <c r="M518" s="10">
        <f t="shared" si="65"/>
        <v>1.6419435242693077</v>
      </c>
      <c r="N518" s="10">
        <f t="shared" si="64"/>
        <v>2.6101623315922193</v>
      </c>
    </row>
    <row r="519" spans="3:14">
      <c r="C519" s="4">
        <f>Pressure!AB519*1000000</f>
        <v>6533679.7557725394</v>
      </c>
      <c r="D519" s="78">
        <f>Pressure!I519</f>
        <v>1.3469012151470802E-4</v>
      </c>
      <c r="E519" s="40">
        <f>Pressure!H519</f>
        <v>134.69012151470801</v>
      </c>
      <c r="F519" s="10">
        <f t="shared" si="60"/>
        <v>4.5999999999999996</v>
      </c>
      <c r="G519" s="4">
        <f t="shared" si="59"/>
        <v>270138.45337821223</v>
      </c>
      <c r="H519" s="42">
        <f t="shared" si="61"/>
        <v>9.8553778963489496</v>
      </c>
      <c r="I519" s="10">
        <f t="shared" si="62"/>
        <v>1.2913470382750005</v>
      </c>
      <c r="J519" s="4">
        <f t="shared" si="63"/>
        <v>1136.4139585925313</v>
      </c>
      <c r="K519" s="4">
        <f t="shared" si="66"/>
        <v>255.47726239659443</v>
      </c>
      <c r="L519" s="42">
        <f>Pressure!Q519</f>
        <v>0.73692739430749299</v>
      </c>
      <c r="M519" s="10">
        <f t="shared" si="65"/>
        <v>1.6419505362779858</v>
      </c>
      <c r="N519" s="10">
        <f t="shared" si="64"/>
        <v>2.6101623315922193</v>
      </c>
    </row>
    <row r="520" spans="3:14">
      <c r="C520" s="4">
        <f>Pressure!AB520*1000000</f>
        <v>6533689.763448948</v>
      </c>
      <c r="D520" s="78">
        <f>Pressure!I520</f>
        <v>1.3469012151470802E-4</v>
      </c>
      <c r="E520" s="40">
        <f>Pressure!H520</f>
        <v>134.69012151470801</v>
      </c>
      <c r="F520" s="10">
        <f t="shared" si="60"/>
        <v>4.5999999999999996</v>
      </c>
      <c r="G520" s="4">
        <f t="shared" si="59"/>
        <v>270138.86715089896</v>
      </c>
      <c r="H520" s="42">
        <f t="shared" si="61"/>
        <v>9.8553898371665785</v>
      </c>
      <c r="I520" s="10">
        <f t="shared" si="62"/>
        <v>1.2913471471921096</v>
      </c>
      <c r="J520" s="4">
        <f t="shared" si="63"/>
        <v>1136.4157950942092</v>
      </c>
      <c r="K520" s="4">
        <f t="shared" si="66"/>
        <v>255.47767526060187</v>
      </c>
      <c r="L520" s="42">
        <f>Pressure!Q520</f>
        <v>0.73837224955279668</v>
      </c>
      <c r="M520" s="10">
        <f t="shared" si="65"/>
        <v>1.6419549956482891</v>
      </c>
      <c r="N520" s="10">
        <f t="shared" si="64"/>
        <v>2.6101623315922193</v>
      </c>
    </row>
    <row r="521" spans="3:14">
      <c r="C521" s="4">
        <f>Pressure!AB521*1000000</f>
        <v>6533691.3288759338</v>
      </c>
      <c r="D521" s="78">
        <f>Pressure!I521</f>
        <v>1.3469012151470802E-4</v>
      </c>
      <c r="E521" s="40">
        <f>Pressure!H521</f>
        <v>134.69012151470801</v>
      </c>
      <c r="F521" s="10">
        <f t="shared" si="60"/>
        <v>4.5999999999999996</v>
      </c>
      <c r="G521" s="4">
        <f t="shared" si="59"/>
        <v>270138.93187430763</v>
      </c>
      <c r="H521" s="42">
        <f t="shared" si="61"/>
        <v>9.8553917049803008</v>
      </c>
      <c r="I521" s="10">
        <f t="shared" si="62"/>
        <v>1.2913471642291794</v>
      </c>
      <c r="J521" s="4">
        <f t="shared" si="63"/>
        <v>1136.4160823646173</v>
      </c>
      <c r="K521" s="4">
        <f t="shared" si="66"/>
        <v>255.47773984187251</v>
      </c>
      <c r="L521" s="42">
        <f>Pressure!Q521</f>
        <v>0.7398171051258593</v>
      </c>
      <c r="M521" s="10">
        <f t="shared" si="65"/>
        <v>1.6419569023903817</v>
      </c>
      <c r="N521" s="10">
        <f t="shared" si="64"/>
        <v>2.6101623315922193</v>
      </c>
    </row>
    <row r="522" spans="3:14">
      <c r="C522" s="4">
        <f>Pressure!AB522*1000000</f>
        <v>6533684.4520863052</v>
      </c>
      <c r="D522" s="78">
        <f>Pressure!I522</f>
        <v>1.3469012151470802E-4</v>
      </c>
      <c r="E522" s="40">
        <f>Pressure!H522</f>
        <v>134.69012151470801</v>
      </c>
      <c r="F522" s="10">
        <f t="shared" si="60"/>
        <v>4.5999999999999996</v>
      </c>
      <c r="G522" s="4">
        <f t="shared" si="59"/>
        <v>270138.64754979464</v>
      </c>
      <c r="H522" s="42">
        <f t="shared" si="61"/>
        <v>9.8553834998305039</v>
      </c>
      <c r="I522" s="10">
        <f t="shared" si="62"/>
        <v>1.2913470893866985</v>
      </c>
      <c r="J522" s="4">
        <f t="shared" si="63"/>
        <v>1136.414820409776</v>
      </c>
      <c r="K522" s="4">
        <f t="shared" si="66"/>
        <v>255.4774561417598</v>
      </c>
      <c r="L522" s="42">
        <f>Pressure!Q522</f>
        <v>0.7412619607501908</v>
      </c>
      <c r="M522" s="10">
        <f t="shared" si="65"/>
        <v>1.6419562565140093</v>
      </c>
      <c r="N522" s="10">
        <f t="shared" si="64"/>
        <v>2.6101623315922193</v>
      </c>
    </row>
    <row r="523" spans="3:14">
      <c r="C523" s="4">
        <f>Pressure!AB523*1000000</f>
        <v>6533669.1331070969</v>
      </c>
      <c r="D523" s="78">
        <f>Pressure!I523</f>
        <v>1.3469012151470802E-4</v>
      </c>
      <c r="E523" s="40">
        <f>Pressure!H523</f>
        <v>134.69012151470801</v>
      </c>
      <c r="F523" s="10">
        <f t="shared" si="60"/>
        <v>4.5999999999999996</v>
      </c>
      <c r="G523" s="4">
        <f t="shared" si="59"/>
        <v>270138.01417847781</v>
      </c>
      <c r="H523" s="42">
        <f t="shared" si="61"/>
        <v>9.855365221743936</v>
      </c>
      <c r="I523" s="10">
        <f t="shared" si="62"/>
        <v>1.2913469226643812</v>
      </c>
      <c r="J523" s="4">
        <f t="shared" si="63"/>
        <v>1136.4120092346468</v>
      </c>
      <c r="K523" s="4">
        <f t="shared" si="66"/>
        <v>255.47682416137917</v>
      </c>
      <c r="L523" s="42">
        <f>Pressure!Q523</f>
        <v>0.74270681614930234</v>
      </c>
      <c r="M523" s="10">
        <f t="shared" si="65"/>
        <v>1.6419530580286592</v>
      </c>
      <c r="N523" s="10">
        <f t="shared" si="64"/>
        <v>2.6101623315922193</v>
      </c>
    </row>
    <row r="524" spans="3:14">
      <c r="C524" s="4">
        <f>Pressure!AB524*1000000</f>
        <v>6533645.3719591247</v>
      </c>
      <c r="D524" s="78">
        <f>Pressure!I524</f>
        <v>1.3469012151470802E-4</v>
      </c>
      <c r="E524" s="40">
        <f>Pressure!H524</f>
        <v>134.69012151470801</v>
      </c>
      <c r="F524" s="10">
        <f t="shared" si="60"/>
        <v>4.5999999999999996</v>
      </c>
      <c r="G524" s="4">
        <f t="shared" si="59"/>
        <v>270137.03176121775</v>
      </c>
      <c r="H524" s="42">
        <f t="shared" si="61"/>
        <v>9.8553368707331472</v>
      </c>
      <c r="I524" s="10">
        <f t="shared" si="62"/>
        <v>1.2913466640611613</v>
      </c>
      <c r="J524" s="4">
        <f t="shared" si="63"/>
        <v>1136.4076488430494</v>
      </c>
      <c r="K524" s="4">
        <f t="shared" si="66"/>
        <v>255.47584390158929</v>
      </c>
      <c r="L524" s="42">
        <f>Pressure!Q524</f>
        <v>0.74415167104670521</v>
      </c>
      <c r="M524" s="10">
        <f t="shared" si="65"/>
        <v>1.6419473069435375</v>
      </c>
      <c r="N524" s="10">
        <f t="shared" si="64"/>
        <v>2.6101623315922193</v>
      </c>
    </row>
    <row r="525" spans="3:14">
      <c r="C525" s="4">
        <f>Pressure!AB525*1000000</f>
        <v>6533613.1686573466</v>
      </c>
      <c r="D525" s="78">
        <f>Pressure!I525</f>
        <v>1.3469012151470802E-4</v>
      </c>
      <c r="E525" s="40">
        <f>Pressure!H525</f>
        <v>134.69012151470801</v>
      </c>
      <c r="F525" s="10">
        <f t="shared" si="60"/>
        <v>4.5999999999999996</v>
      </c>
      <c r="G525" s="4">
        <f t="shared" si="59"/>
        <v>270135.70029863296</v>
      </c>
      <c r="H525" s="42">
        <f t="shared" si="61"/>
        <v>9.8552984467969456</v>
      </c>
      <c r="I525" s="10">
        <f t="shared" si="62"/>
        <v>1.2913463135751968</v>
      </c>
      <c r="J525" s="4">
        <f t="shared" si="63"/>
        <v>1136.4017392377284</v>
      </c>
      <c r="K525" s="4">
        <f t="shared" si="66"/>
        <v>255.47451536300716</v>
      </c>
      <c r="L525" s="42">
        <f>Pressure!Q525</f>
        <v>0.74559652516590991</v>
      </c>
      <c r="M525" s="10">
        <f t="shared" si="65"/>
        <v>1.6419390032678094</v>
      </c>
      <c r="N525" s="10">
        <f t="shared" si="64"/>
        <v>2.6101623315922193</v>
      </c>
    </row>
    <row r="526" spans="3:14">
      <c r="C526" s="4">
        <f>Pressure!AB526*1000000</f>
        <v>6533572.5232109865</v>
      </c>
      <c r="D526" s="78">
        <f>Pressure!I526</f>
        <v>1.3469012151470802E-4</v>
      </c>
      <c r="E526" s="40">
        <f>Pressure!H526</f>
        <v>134.69012151470801</v>
      </c>
      <c r="F526" s="10">
        <f t="shared" si="60"/>
        <v>4.5999999999999996</v>
      </c>
      <c r="G526" s="4">
        <f t="shared" si="59"/>
        <v>270134.01979110471</v>
      </c>
      <c r="H526" s="42">
        <f t="shared" si="61"/>
        <v>9.8552499499205144</v>
      </c>
      <c r="I526" s="10">
        <f t="shared" si="62"/>
        <v>1.291345871203871</v>
      </c>
      <c r="J526" s="4">
        <f t="shared" si="63"/>
        <v>1136.3942804203771</v>
      </c>
      <c r="K526" s="4">
        <f t="shared" si="66"/>
        <v>255.47283854601346</v>
      </c>
      <c r="L526" s="42">
        <f>Pressure!Q526</f>
        <v>0.7470413782304246</v>
      </c>
      <c r="M526" s="10">
        <f t="shared" si="65"/>
        <v>1.6419281470099072</v>
      </c>
      <c r="N526" s="10">
        <f t="shared" si="64"/>
        <v>2.6101623315922193</v>
      </c>
    </row>
    <row r="527" spans="3:14">
      <c r="C527" s="4">
        <f>Pressure!AB527*1000000</f>
        <v>6533523.4356229436</v>
      </c>
      <c r="D527" s="78">
        <f>Pressure!I527</f>
        <v>1.3469012151470802E-4</v>
      </c>
      <c r="E527" s="40">
        <f>Pressure!H527</f>
        <v>134.69012151470801</v>
      </c>
      <c r="F527" s="10">
        <f t="shared" si="60"/>
        <v>4.5999999999999996</v>
      </c>
      <c r="G527" s="4">
        <f t="shared" si="59"/>
        <v>270131.99023875297</v>
      </c>
      <c r="H527" s="42">
        <f t="shared" si="61"/>
        <v>9.8551913800747446</v>
      </c>
      <c r="I527" s="10">
        <f t="shared" si="62"/>
        <v>1.2913453369437855</v>
      </c>
      <c r="J527" s="4">
        <f t="shared" si="63"/>
        <v>1136.3852723915268</v>
      </c>
      <c r="K527" s="4">
        <f t="shared" ref="K527:K590" si="67">J527/4.4482</f>
        <v>255.47081345072766</v>
      </c>
      <c r="L527" s="42">
        <f>Pressure!Q527</f>
        <v>0.74848622996375447</v>
      </c>
      <c r="M527" s="10">
        <f t="shared" ref="M527:M590" si="68">(J527+J526)/2*(L527-L526)</f>
        <v>1.6419147381784787</v>
      </c>
      <c r="N527" s="10">
        <f t="shared" si="64"/>
        <v>2.6101623315922193</v>
      </c>
    </row>
    <row r="528" spans="3:14">
      <c r="C528" s="4">
        <f>Pressure!AB528*1000000</f>
        <v>6533465.905890434</v>
      </c>
      <c r="D528" s="78">
        <f>Pressure!I528</f>
        <v>1.3469012151470802E-4</v>
      </c>
      <c r="E528" s="40">
        <f>Pressure!H528</f>
        <v>134.69012151470801</v>
      </c>
      <c r="F528" s="10">
        <f t="shared" si="60"/>
        <v>4.5999999999999996</v>
      </c>
      <c r="G528" s="4">
        <f t="shared" si="59"/>
        <v>270129.61164146254</v>
      </c>
      <c r="H528" s="42">
        <f t="shared" si="61"/>
        <v>9.8551227372169432</v>
      </c>
      <c r="I528" s="10">
        <f t="shared" si="62"/>
        <v>1.2913447107907681</v>
      </c>
      <c r="J528" s="4">
        <f t="shared" si="63"/>
        <v>1136.3747151506673</v>
      </c>
      <c r="K528" s="4">
        <f t="shared" si="67"/>
        <v>255.46844007703504</v>
      </c>
      <c r="L528" s="42">
        <f>Pressure!Q528</f>
        <v>0.74993108008940024</v>
      </c>
      <c r="M528" s="10">
        <f t="shared" si="68"/>
        <v>1.6418987767815076</v>
      </c>
      <c r="N528" s="10">
        <f t="shared" si="64"/>
        <v>2.6101623315922193</v>
      </c>
    </row>
    <row r="529" spans="3:14">
      <c r="C529" s="4">
        <f>Pressure!AB529*1000000</f>
        <v>6533399.9340045685</v>
      </c>
      <c r="D529" s="78">
        <f>Pressure!I529</f>
        <v>1.3469012151470802E-4</v>
      </c>
      <c r="E529" s="40">
        <f>Pressure!H529</f>
        <v>134.69012151470801</v>
      </c>
      <c r="F529" s="10">
        <f t="shared" si="60"/>
        <v>4.5999999999999996</v>
      </c>
      <c r="G529" s="4">
        <f t="shared" si="59"/>
        <v>270126.88399886602</v>
      </c>
      <c r="H529" s="42">
        <f t="shared" si="61"/>
        <v>9.8550440212903894</v>
      </c>
      <c r="I529" s="10">
        <f t="shared" si="62"/>
        <v>1.2913439927398671</v>
      </c>
      <c r="J529" s="4">
        <f t="shared" si="63"/>
        <v>1136.3626086961669</v>
      </c>
      <c r="K529" s="4">
        <f t="shared" si="67"/>
        <v>255.46571842456882</v>
      </c>
      <c r="L529" s="42">
        <f>Pressure!Q529</f>
        <v>0.75137592833085731</v>
      </c>
      <c r="M529" s="10">
        <f t="shared" si="68"/>
        <v>1.6418802628269789</v>
      </c>
      <c r="N529" s="10">
        <f t="shared" si="64"/>
        <v>2.6101623315922193</v>
      </c>
    </row>
    <row r="530" spans="3:14">
      <c r="C530" s="4">
        <f>Pressure!AB530*1000000</f>
        <v>6533325.519950659</v>
      </c>
      <c r="D530" s="78">
        <f>Pressure!I530</f>
        <v>1.3469012151470802E-4</v>
      </c>
      <c r="E530" s="40">
        <f>Pressure!H530</f>
        <v>134.69012151470801</v>
      </c>
      <c r="F530" s="10">
        <f t="shared" si="60"/>
        <v>4.5999999999999996</v>
      </c>
      <c r="G530" s="4">
        <f t="shared" si="59"/>
        <v>270123.807310356</v>
      </c>
      <c r="H530" s="42">
        <f t="shared" si="61"/>
        <v>9.8549552322246718</v>
      </c>
      <c r="I530" s="10">
        <f t="shared" si="62"/>
        <v>1.2913431827853552</v>
      </c>
      <c r="J530" s="4">
        <f t="shared" si="63"/>
        <v>1136.3489530253303</v>
      </c>
      <c r="K530" s="4">
        <f t="shared" si="67"/>
        <v>255.46264849272296</v>
      </c>
      <c r="L530" s="42">
        <f>Pressure!Q530</f>
        <v>0.75282077441161466</v>
      </c>
      <c r="M530" s="10">
        <f t="shared" si="68"/>
        <v>1.6418591963226048</v>
      </c>
      <c r="N530" s="10">
        <f t="shared" si="64"/>
        <v>2.6101623315922193</v>
      </c>
    </row>
    <row r="531" spans="3:14">
      <c r="C531" s="4">
        <f>Pressure!AB531*1000000</f>
        <v>6533242.6637078123</v>
      </c>
      <c r="D531" s="78">
        <f>Pressure!I531</f>
        <v>1.3469012151470802E-4</v>
      </c>
      <c r="E531" s="40">
        <f>Pressure!H531</f>
        <v>134.69012151470801</v>
      </c>
      <c r="F531" s="10">
        <f t="shared" si="60"/>
        <v>4.5999999999999996</v>
      </c>
      <c r="G531" s="4">
        <f t="shared" si="59"/>
        <v>270120.38157506869</v>
      </c>
      <c r="H531" s="42">
        <f t="shared" si="61"/>
        <v>9.8548563699352041</v>
      </c>
      <c r="I531" s="10">
        <f t="shared" si="62"/>
        <v>1.2913422809207251</v>
      </c>
      <c r="J531" s="4">
        <f t="shared" si="63"/>
        <v>1136.3337481343237</v>
      </c>
      <c r="K531" s="4">
        <f t="shared" si="67"/>
        <v>255.45923028063572</v>
      </c>
      <c r="L531" s="42">
        <f>Pressure!Q531</f>
        <v>0.75426561805515346</v>
      </c>
      <c r="M531" s="10">
        <f t="shared" si="68"/>
        <v>1.6418355772755659</v>
      </c>
      <c r="N531" s="10">
        <f t="shared" si="64"/>
        <v>2.6101623315922193</v>
      </c>
    </row>
    <row r="532" spans="3:14">
      <c r="C532" s="4">
        <f>Pressure!AB532*1000000</f>
        <v>6533151.3652494522</v>
      </c>
      <c r="D532" s="78">
        <f>Pressure!I532</f>
        <v>1.3469012151470802E-4</v>
      </c>
      <c r="E532" s="40">
        <f>Pressure!H532</f>
        <v>134.69012151470801</v>
      </c>
      <c r="F532" s="10">
        <f t="shared" si="60"/>
        <v>4.5999999999999996</v>
      </c>
      <c r="G532" s="4">
        <f t="shared" si="59"/>
        <v>270116.60679190524</v>
      </c>
      <c r="H532" s="42">
        <f t="shared" si="61"/>
        <v>9.8547474343238424</v>
      </c>
      <c r="I532" s="10">
        <f t="shared" si="62"/>
        <v>1.291341287138694</v>
      </c>
      <c r="J532" s="4">
        <f t="shared" si="63"/>
        <v>1136.3169940182697</v>
      </c>
      <c r="K532" s="4">
        <f t="shared" si="67"/>
        <v>255.4554637872105</v>
      </c>
      <c r="L532" s="42">
        <f>Pressure!Q532</f>
        <v>0.75571045898494627</v>
      </c>
      <c r="M532" s="10">
        <f t="shared" si="68"/>
        <v>1.6418094056930264</v>
      </c>
      <c r="N532" s="10">
        <f t="shared" si="64"/>
        <v>2.6101623315922193</v>
      </c>
    </row>
    <row r="533" spans="3:14">
      <c r="C533" s="4">
        <f>Pressure!AB533*1000000</f>
        <v>6533051.6245429274</v>
      </c>
      <c r="D533" s="78">
        <f>Pressure!I533</f>
        <v>1.3469012151470802E-4</v>
      </c>
      <c r="E533" s="40">
        <f>Pressure!H533</f>
        <v>134.69012151470801</v>
      </c>
      <c r="F533" s="10">
        <f t="shared" si="60"/>
        <v>4.5999999999999996</v>
      </c>
      <c r="G533" s="4">
        <f t="shared" si="59"/>
        <v>270112.48295951576</v>
      </c>
      <c r="H533" s="42">
        <f t="shared" si="61"/>
        <v>9.8546284252784293</v>
      </c>
      <c r="I533" s="10">
        <f t="shared" si="62"/>
        <v>1.2913402014312005</v>
      </c>
      <c r="J533" s="4">
        <f t="shared" si="63"/>
        <v>1136.2986906711767</v>
      </c>
      <c r="K533" s="4">
        <f t="shared" si="67"/>
        <v>255.45134901110038</v>
      </c>
      <c r="L533" s="42">
        <f>Pressure!Q533</f>
        <v>0.75715529692445571</v>
      </c>
      <c r="M533" s="10">
        <f t="shared" si="68"/>
        <v>1.6417806815817753</v>
      </c>
      <c r="N533" s="10">
        <f t="shared" si="64"/>
        <v>2.6101623315922193</v>
      </c>
    </row>
    <row r="534" spans="3:14">
      <c r="C534" s="4">
        <f>Pressure!AB534*1000000</f>
        <v>6532943.4415495563</v>
      </c>
      <c r="D534" s="78">
        <f>Pressure!I534</f>
        <v>1.3469012151470802E-4</v>
      </c>
      <c r="E534" s="40">
        <f>Pressure!H534</f>
        <v>134.69012151470801</v>
      </c>
      <c r="F534" s="10">
        <f t="shared" si="60"/>
        <v>4.5999999999999996</v>
      </c>
      <c r="G534" s="4">
        <f t="shared" si="59"/>
        <v>270108.01007630088</v>
      </c>
      <c r="H534" s="42">
        <f t="shared" si="61"/>
        <v>9.85449934267284</v>
      </c>
      <c r="I534" s="10">
        <f t="shared" si="62"/>
        <v>1.291339023789404</v>
      </c>
      <c r="J534" s="4">
        <f t="shared" si="63"/>
        <v>1136.2788380859461</v>
      </c>
      <c r="K534" s="4">
        <f t="shared" si="67"/>
        <v>255.44688595070951</v>
      </c>
      <c r="L534" s="42">
        <f>Pressure!Q534</f>
        <v>0.75860013159713369</v>
      </c>
      <c r="M534" s="10">
        <f t="shared" si="68"/>
        <v>1.6417494049485593</v>
      </c>
      <c r="N534" s="10">
        <f t="shared" si="64"/>
        <v>2.6101623315922193</v>
      </c>
    </row>
    <row r="535" spans="3:14">
      <c r="C535" s="4">
        <f>Pressure!AB535*1000000</f>
        <v>6532826.8162247306</v>
      </c>
      <c r="D535" s="78">
        <f>Pressure!I535</f>
        <v>1.3469012151470802E-4</v>
      </c>
      <c r="E535" s="40">
        <f>Pressure!H535</f>
        <v>134.69012151470801</v>
      </c>
      <c r="F535" s="10">
        <f t="shared" si="60"/>
        <v>4.5999999999999996</v>
      </c>
      <c r="G535" s="4">
        <f t="shared" si="59"/>
        <v>270103.18814041623</v>
      </c>
      <c r="H535" s="42">
        <f t="shared" si="61"/>
        <v>9.8543601863671135</v>
      </c>
      <c r="I535" s="10">
        <f t="shared" si="62"/>
        <v>1.2913377542036861</v>
      </c>
      <c r="J535" s="4">
        <f t="shared" si="63"/>
        <v>1136.2574362543921</v>
      </c>
      <c r="K535" s="4">
        <f t="shared" si="67"/>
        <v>255.4420746041977</v>
      </c>
      <c r="L535" s="42">
        <f>Pressure!Q535</f>
        <v>0.76004496272641975</v>
      </c>
      <c r="M535" s="10">
        <f t="shared" si="68"/>
        <v>1.6417155757993451</v>
      </c>
      <c r="N535" s="10">
        <f t="shared" si="64"/>
        <v>2.6101623315922193</v>
      </c>
    </row>
    <row r="536" spans="3:14">
      <c r="C536" s="4">
        <f>Pressure!AB536*1000000</f>
        <v>6532701.7485181317</v>
      </c>
      <c r="D536" s="78">
        <f>Pressure!I536</f>
        <v>1.3469012151470802E-4</v>
      </c>
      <c r="E536" s="40">
        <f>Pressure!H536</f>
        <v>134.69012151470801</v>
      </c>
      <c r="F536" s="10">
        <f t="shared" si="60"/>
        <v>4.5999999999999996</v>
      </c>
      <c r="G536" s="4">
        <f t="shared" si="59"/>
        <v>270098.01714978134</v>
      </c>
      <c r="H536" s="42">
        <f t="shared" si="61"/>
        <v>9.8542109562076856</v>
      </c>
      <c r="I536" s="10">
        <f t="shared" si="62"/>
        <v>1.2913363926636527</v>
      </c>
      <c r="J536" s="4">
        <f t="shared" si="63"/>
        <v>1136.2344851672806</v>
      </c>
      <c r="K536" s="4">
        <f t="shared" si="67"/>
        <v>255.43691496948892</v>
      </c>
      <c r="L536" s="42">
        <f>Pressure!Q536</f>
        <v>0.76148979003574058</v>
      </c>
      <c r="M536" s="10">
        <f t="shared" si="68"/>
        <v>1.6416791941404973</v>
      </c>
      <c r="N536" s="10">
        <f t="shared" si="64"/>
        <v>2.6101623315922193</v>
      </c>
    </row>
    <row r="537" spans="3:14">
      <c r="C537" s="4">
        <f>Pressure!AB537*1000000</f>
        <v>6532568.2383730784</v>
      </c>
      <c r="D537" s="78">
        <f>Pressure!I537</f>
        <v>1.3469012151470802E-4</v>
      </c>
      <c r="E537" s="40">
        <f>Pressure!H537</f>
        <v>134.69012151470801</v>
      </c>
      <c r="F537" s="10">
        <f t="shared" si="60"/>
        <v>4.5999999999999996</v>
      </c>
      <c r="G537" s="4">
        <f t="shared" si="59"/>
        <v>270092.49710205279</v>
      </c>
      <c r="H537" s="42">
        <f t="shared" si="61"/>
        <v>9.8540516520266319</v>
      </c>
      <c r="I537" s="10">
        <f t="shared" si="62"/>
        <v>1.2913349391581264</v>
      </c>
      <c r="J537" s="4">
        <f t="shared" si="63"/>
        <v>1136.2099848142102</v>
      </c>
      <c r="K537" s="4">
        <f t="shared" si="67"/>
        <v>255.43140704424491</v>
      </c>
      <c r="L537" s="42">
        <f>Pressure!Q537</f>
        <v>0.76293461324850831</v>
      </c>
      <c r="M537" s="10">
        <f t="shared" si="68"/>
        <v>1.6416402599774615</v>
      </c>
      <c r="N537" s="10">
        <f t="shared" si="64"/>
        <v>2.6101623315922193</v>
      </c>
    </row>
    <row r="538" spans="3:14">
      <c r="C538" s="4">
        <f>Pressure!AB538*1000000</f>
        <v>6532426.2857272215</v>
      </c>
      <c r="D538" s="78">
        <f>Pressure!I538</f>
        <v>1.3469012151470802E-4</v>
      </c>
      <c r="E538" s="40">
        <f>Pressure!H538</f>
        <v>134.69012151470801</v>
      </c>
      <c r="F538" s="10">
        <f t="shared" si="60"/>
        <v>4.5999999999999996</v>
      </c>
      <c r="G538" s="4">
        <f t="shared" si="59"/>
        <v>270086.62799465266</v>
      </c>
      <c r="H538" s="42">
        <f t="shared" si="61"/>
        <v>9.8538822736424976</v>
      </c>
      <c r="I538" s="10">
        <f t="shared" si="62"/>
        <v>1.2913333936751539</v>
      </c>
      <c r="J538" s="4">
        <f t="shared" si="63"/>
        <v>1136.1839351837391</v>
      </c>
      <c r="K538" s="4">
        <f t="shared" si="67"/>
        <v>255.42555082589342</v>
      </c>
      <c r="L538" s="42">
        <f>Pressure!Q538</f>
        <v>0.76437943208811987</v>
      </c>
      <c r="M538" s="10">
        <f t="shared" si="68"/>
        <v>1.6415987733159023</v>
      </c>
      <c r="N538" s="10">
        <f t="shared" si="64"/>
        <v>2.6101623315922193</v>
      </c>
    </row>
    <row r="539" spans="3:14">
      <c r="C539" s="4">
        <f>Pressure!AB539*1000000</f>
        <v>6532275.8905121079</v>
      </c>
      <c r="D539" s="78">
        <f>Pressure!I539</f>
        <v>1.3469012151470802E-4</v>
      </c>
      <c r="E539" s="40">
        <f>Pressure!H539</f>
        <v>134.69012151470801</v>
      </c>
      <c r="F539" s="10">
        <f t="shared" si="60"/>
        <v>4.5999999999999996</v>
      </c>
      <c r="G539" s="4">
        <f t="shared" si="59"/>
        <v>270080.40982475074</v>
      </c>
      <c r="H539" s="42">
        <f t="shared" si="61"/>
        <v>9.8537028208597732</v>
      </c>
      <c r="I539" s="10">
        <f t="shared" si="62"/>
        <v>1.2913317562020015</v>
      </c>
      <c r="J539" s="4">
        <f t="shared" si="63"/>
        <v>1136.1563362633055</v>
      </c>
      <c r="K539" s="4">
        <f t="shared" si="67"/>
        <v>255.41934631161044</v>
      </c>
      <c r="L539" s="42">
        <f>Pressure!Q539</f>
        <v>0.76582424627795564</v>
      </c>
      <c r="M539" s="10">
        <f t="shared" si="68"/>
        <v>1.6415547341609833</v>
      </c>
      <c r="N539" s="10">
        <f t="shared" si="64"/>
        <v>2.6101623315922193</v>
      </c>
    </row>
    <row r="540" spans="3:14">
      <c r="C540" s="4">
        <f>Pressure!AB540*1000000</f>
        <v>6532117.0526533658</v>
      </c>
      <c r="D540" s="78">
        <f>Pressure!I540</f>
        <v>1.3469012151470802E-4</v>
      </c>
      <c r="E540" s="40">
        <f>Pressure!H540</f>
        <v>134.69012151470801</v>
      </c>
      <c r="F540" s="10">
        <f t="shared" si="60"/>
        <v>4.5999999999999996</v>
      </c>
      <c r="G540" s="4">
        <f t="shared" ref="G540:G603" si="69">IF(C540/(1+(k-1)/2*N540^2)^(k/(k-1))&lt;patm*1000000,patm*1000000,C540/(1+(k-1)/2*N540^2)^(k/(k-1)))</f>
        <v>270073.84258927201</v>
      </c>
      <c r="H540" s="42">
        <f t="shared" si="61"/>
        <v>9.8535132934690797</v>
      </c>
      <c r="I540" s="10">
        <f t="shared" si="62"/>
        <v>1.2913300267251564</v>
      </c>
      <c r="J540" s="4">
        <f t="shared" si="63"/>
        <v>1136.1271880392619</v>
      </c>
      <c r="K540" s="4">
        <f t="shared" si="67"/>
        <v>255.41279349832786</v>
      </c>
      <c r="L540" s="42">
        <f>Pressure!Q540</f>
        <v>0.76726905554137848</v>
      </c>
      <c r="M540" s="10">
        <f t="shared" si="68"/>
        <v>1.6415081425177129</v>
      </c>
      <c r="N540" s="10">
        <f t="shared" si="64"/>
        <v>2.6101623315922193</v>
      </c>
    </row>
    <row r="541" spans="3:14">
      <c r="C541" s="4">
        <f>Pressure!AB541*1000000</f>
        <v>6531949.7720707897</v>
      </c>
      <c r="D541" s="78">
        <f>Pressure!I541</f>
        <v>1.3469012151470802E-4</v>
      </c>
      <c r="E541" s="40">
        <f>Pressure!H541</f>
        <v>134.69012151470801</v>
      </c>
      <c r="F541" s="10">
        <f t="shared" ref="F541:F604" si="70">aexit/E541</f>
        <v>4.5999999999999996</v>
      </c>
      <c r="G541" s="4">
        <f t="shared" si="69"/>
        <v>270066.92628490046</v>
      </c>
      <c r="H541" s="42">
        <f t="shared" ref="H541:H604" si="71">1/(((k+1)/2)^(1/(k-1))*(patm*1000000/C541)^(1/k)*SQRT((k+1)/(k-1)*(1-(patm*1000000/C541)^((k-1)/k))))</f>
        <v>9.8533136912473243</v>
      </c>
      <c r="I541" s="10">
        <f t="shared" ref="I541:I604" si="72">etanoz*SQRT(2*k^2/(k-1)*(2/(k+1))^((k+1)/(k-1))*(1-(G541/C541)^((k-1)/k)))+(G541-patm*1000000)/C541*(aexit/E541)</f>
        <v>1.2913282052303272</v>
      </c>
      <c r="J541" s="4">
        <f t="shared" ref="J541:J604" si="73">I541*D541*C541</f>
        <v>1136.0964904968894</v>
      </c>
      <c r="K541" s="4">
        <f t="shared" si="67"/>
        <v>255.40589238273671</v>
      </c>
      <c r="L541" s="42">
        <f>Pressure!Q541</f>
        <v>0.76871385960173233</v>
      </c>
      <c r="M541" s="10">
        <f t="shared" si="68"/>
        <v>1.6414589983906016</v>
      </c>
      <c r="N541" s="10">
        <f t="shared" si="64"/>
        <v>2.6101623315922193</v>
      </c>
    </row>
    <row r="542" spans="3:14">
      <c r="C542" s="4">
        <f>Pressure!AB542*1000000</f>
        <v>6531774.0486780703</v>
      </c>
      <c r="D542" s="78">
        <f>Pressure!I542</f>
        <v>1.3469012151470802E-4</v>
      </c>
      <c r="E542" s="40">
        <f>Pressure!H542</f>
        <v>134.69012151470801</v>
      </c>
      <c r="F542" s="10">
        <f t="shared" si="70"/>
        <v>4.5999999999999996</v>
      </c>
      <c r="G542" s="4">
        <f t="shared" si="69"/>
        <v>270059.66090806748</v>
      </c>
      <c r="H542" s="42">
        <f t="shared" si="71"/>
        <v>9.8531040139573562</v>
      </c>
      <c r="I542" s="10">
        <f t="shared" si="72"/>
        <v>1.2913262917024411</v>
      </c>
      <c r="J542" s="4">
        <f t="shared" si="73"/>
        <v>1136.0642436203498</v>
      </c>
      <c r="K542" s="4">
        <f t="shared" si="67"/>
        <v>255.39864296127644</v>
      </c>
      <c r="L542" s="42">
        <f>Pressure!Q542</f>
        <v>0.77015865818234153</v>
      </c>
      <c r="M542" s="10">
        <f t="shared" si="68"/>
        <v>1.641407301784269</v>
      </c>
      <c r="N542" s="10">
        <f t="shared" ref="N542:N605" si="74">N541-1/834*(me-mef)</f>
        <v>2.6101623315922193</v>
      </c>
    </row>
    <row r="543" spans="3:14">
      <c r="C543" s="4">
        <f>Pressure!AB543*1000000</f>
        <v>6531589.8823828427</v>
      </c>
      <c r="D543" s="78">
        <f>Pressure!I543</f>
        <v>1.3469012151470802E-4</v>
      </c>
      <c r="E543" s="40">
        <f>Pressure!H543</f>
        <v>134.69012151470801</v>
      </c>
      <c r="F543" s="10">
        <f t="shared" si="70"/>
        <v>4.5999999999999996</v>
      </c>
      <c r="G543" s="4">
        <f t="shared" si="69"/>
        <v>270052.04645495425</v>
      </c>
      <c r="H543" s="42">
        <f t="shared" si="71"/>
        <v>9.8528842613479934</v>
      </c>
      <c r="I543" s="10">
        <f t="shared" si="72"/>
        <v>1.2913242861256435</v>
      </c>
      <c r="J543" s="4">
        <f t="shared" si="73"/>
        <v>1136.0304473926926</v>
      </c>
      <c r="K543" s="4">
        <f t="shared" si="67"/>
        <v>255.39104523013637</v>
      </c>
      <c r="L543" s="42">
        <f>Pressure!Q543</f>
        <v>0.7716034510065094</v>
      </c>
      <c r="M543" s="10">
        <f t="shared" si="68"/>
        <v>1.6413530527027822</v>
      </c>
      <c r="N543" s="10">
        <f t="shared" si="74"/>
        <v>2.6101623315922193</v>
      </c>
    </row>
    <row r="544" spans="3:14">
      <c r="C544" s="4">
        <f>Pressure!AB544*1000000</f>
        <v>6531397.273086993</v>
      </c>
      <c r="D544" s="78">
        <f>Pressure!I544</f>
        <v>1.3469012151470802E-4</v>
      </c>
      <c r="E544" s="40">
        <f>Pressure!H544</f>
        <v>134.69012151470801</v>
      </c>
      <c r="F544" s="10">
        <f t="shared" si="70"/>
        <v>4.5999999999999996</v>
      </c>
      <c r="G544" s="4">
        <f t="shared" si="69"/>
        <v>270044.08292150422</v>
      </c>
      <c r="H544" s="42">
        <f t="shared" si="71"/>
        <v>9.8526544331544343</v>
      </c>
      <c r="I544" s="10">
        <f t="shared" si="72"/>
        <v>1.2913221884833019</v>
      </c>
      <c r="J544" s="4">
        <f t="shared" si="73"/>
        <v>1135.9951017959133</v>
      </c>
      <c r="K544" s="4">
        <f t="shared" si="67"/>
        <v>255.38309918526895</v>
      </c>
      <c r="L544" s="42">
        <f>Pressure!Q544</f>
        <v>0.77304823779751719</v>
      </c>
      <c r="M544" s="10">
        <f t="shared" si="68"/>
        <v>1.6412962511499594</v>
      </c>
      <c r="N544" s="10">
        <f t="shared" si="74"/>
        <v>2.6101623315922193</v>
      </c>
    </row>
    <row r="545" spans="3:14">
      <c r="C545" s="4">
        <f>Pressure!AB545*1000000</f>
        <v>6531196.2206865875</v>
      </c>
      <c r="D545" s="78">
        <f>Pressure!I545</f>
        <v>1.3469012151470802E-4</v>
      </c>
      <c r="E545" s="40">
        <f>Pressure!H545</f>
        <v>134.69012151470801</v>
      </c>
      <c r="F545" s="10">
        <f t="shared" si="70"/>
        <v>4.5999999999999996</v>
      </c>
      <c r="G545" s="4">
        <f t="shared" si="69"/>
        <v>270035.77030342014</v>
      </c>
      <c r="H545" s="42">
        <f t="shared" si="71"/>
        <v>9.852414529098132</v>
      </c>
      <c r="I545" s="10">
        <f t="shared" si="72"/>
        <v>1.2913199987580044</v>
      </c>
      <c r="J545" s="4">
        <f t="shared" si="73"/>
        <v>1135.9582068109396</v>
      </c>
      <c r="K545" s="4">
        <f t="shared" si="67"/>
        <v>255.37480482238649</v>
      </c>
      <c r="L545" s="42">
        <f>Pressure!Q545</f>
        <v>0.77449301827862294</v>
      </c>
      <c r="M545" s="10">
        <f t="shared" si="68"/>
        <v>1.6412368971293994</v>
      </c>
      <c r="N545" s="10">
        <f t="shared" si="74"/>
        <v>2.6101623315922193</v>
      </c>
    </row>
    <row r="546" spans="3:14">
      <c r="C546" s="4">
        <f>Pressure!AB546*1000000</f>
        <v>6530986.7250712151</v>
      </c>
      <c r="D546" s="78">
        <f>Pressure!I546</f>
        <v>1.3469012151470802E-4</v>
      </c>
      <c r="E546" s="40">
        <f>Pressure!H546</f>
        <v>134.69012151470801</v>
      </c>
      <c r="F546" s="10">
        <f t="shared" si="70"/>
        <v>4.5999999999999996</v>
      </c>
      <c r="G546" s="4">
        <f t="shared" si="69"/>
        <v>270027.10859613697</v>
      </c>
      <c r="H546" s="42">
        <f t="shared" si="71"/>
        <v>9.8521645488860337</v>
      </c>
      <c r="I546" s="10">
        <f t="shared" si="72"/>
        <v>1.2913177169315513</v>
      </c>
      <c r="J546" s="4">
        <f t="shared" si="73"/>
        <v>1135.9197624175097</v>
      </c>
      <c r="K546" s="4">
        <f t="shared" si="67"/>
        <v>255.36616213693398</v>
      </c>
      <c r="L546" s="42">
        <f>Pressure!Q546</f>
        <v>0.77593779217306058</v>
      </c>
      <c r="M546" s="10">
        <f t="shared" si="68"/>
        <v>1.6411749906446378</v>
      </c>
      <c r="N546" s="10">
        <f t="shared" si="74"/>
        <v>2.6101623315922193</v>
      </c>
    </row>
    <row r="547" spans="3:14">
      <c r="C547" s="4">
        <f>Pressure!AB547*1000000</f>
        <v>6530768.7861248255</v>
      </c>
      <c r="D547" s="78">
        <f>Pressure!I547</f>
        <v>1.3469012151470802E-4</v>
      </c>
      <c r="E547" s="40">
        <f>Pressure!H547</f>
        <v>134.69012151470801</v>
      </c>
      <c r="F547" s="10">
        <f t="shared" si="70"/>
        <v>4.5999999999999996</v>
      </c>
      <c r="G547" s="4">
        <f t="shared" si="69"/>
        <v>270018.09779485664</v>
      </c>
      <c r="H547" s="42">
        <f t="shared" si="71"/>
        <v>9.8519044922115508</v>
      </c>
      <c r="I547" s="10">
        <f t="shared" si="72"/>
        <v>1.2913153429849653</v>
      </c>
      <c r="J547" s="4">
        <f t="shared" si="73"/>
        <v>1135.8797685943273</v>
      </c>
      <c r="K547" s="4">
        <f t="shared" si="67"/>
        <v>255.35717112412377</v>
      </c>
      <c r="L547" s="42">
        <f>Pressure!Q547</f>
        <v>0.77738255920403865</v>
      </c>
      <c r="M547" s="10">
        <f t="shared" si="68"/>
        <v>1.6411105316986681</v>
      </c>
      <c r="N547" s="10">
        <f t="shared" si="74"/>
        <v>2.6101623315922193</v>
      </c>
    </row>
    <row r="548" spans="3:14">
      <c r="C548" s="4">
        <f>Pressure!AB548*1000000</f>
        <v>6530542.403725558</v>
      </c>
      <c r="D548" s="78">
        <f>Pressure!I548</f>
        <v>1.3469012151470802E-4</v>
      </c>
      <c r="E548" s="40">
        <f>Pressure!H548</f>
        <v>134.69012151470801</v>
      </c>
      <c r="F548" s="10">
        <f t="shared" si="70"/>
        <v>4.5999999999999996</v>
      </c>
      <c r="G548" s="4">
        <f t="shared" si="69"/>
        <v>270008.73789454071</v>
      </c>
      <c r="H548" s="42">
        <f t="shared" si="71"/>
        <v>9.85163435875441</v>
      </c>
      <c r="I548" s="10">
        <f t="shared" si="72"/>
        <v>1.2913128768984881</v>
      </c>
      <c r="J548" s="4">
        <f t="shared" si="73"/>
        <v>1135.8382253190293</v>
      </c>
      <c r="K548" s="4">
        <f t="shared" si="67"/>
        <v>255.34783177892842</v>
      </c>
      <c r="L548" s="42">
        <f>Pressure!Q548</f>
        <v>0.77882731909473901</v>
      </c>
      <c r="M548" s="10">
        <f t="shared" si="68"/>
        <v>1.6410435202941562</v>
      </c>
      <c r="N548" s="10">
        <f t="shared" si="74"/>
        <v>2.6101623315922193</v>
      </c>
    </row>
    <row r="549" spans="3:14">
      <c r="C549" s="4">
        <f>Pressure!AB549*1000000</f>
        <v>6530307.5777452309</v>
      </c>
      <c r="D549" s="78">
        <f>Pressure!I549</f>
        <v>1.3469012151470802E-4</v>
      </c>
      <c r="E549" s="40">
        <f>Pressure!H549</f>
        <v>134.69012151470801</v>
      </c>
      <c r="F549" s="10">
        <f t="shared" si="70"/>
        <v>4.5999999999999996</v>
      </c>
      <c r="G549" s="4">
        <f t="shared" si="69"/>
        <v>269999.02888988948</v>
      </c>
      <c r="H549" s="42">
        <f t="shared" si="71"/>
        <v>9.8513541481799685</v>
      </c>
      <c r="I549" s="10">
        <f t="shared" si="72"/>
        <v>1.2913103186515749</v>
      </c>
      <c r="J549" s="4">
        <f t="shared" si="73"/>
        <v>1135.795132568094</v>
      </c>
      <c r="K549" s="4">
        <f t="shared" si="67"/>
        <v>255.33814409605998</v>
      </c>
      <c r="L549" s="42">
        <f>Pressure!Q549</f>
        <v>0.78027207156831613</v>
      </c>
      <c r="M549" s="10">
        <f t="shared" si="68"/>
        <v>1.6409739564338555</v>
      </c>
      <c r="N549" s="10">
        <f t="shared" si="74"/>
        <v>2.6101623315922193</v>
      </c>
    </row>
    <row r="550" spans="3:14">
      <c r="C550" s="4">
        <f>Pressure!AB550*1000000</f>
        <v>6530064.3080499703</v>
      </c>
      <c r="D550" s="78">
        <f>Pressure!I550</f>
        <v>1.3469012151470802E-4</v>
      </c>
      <c r="E550" s="40">
        <f>Pressure!H550</f>
        <v>134.69012151470801</v>
      </c>
      <c r="F550" s="10">
        <f t="shared" si="70"/>
        <v>4.5999999999999996</v>
      </c>
      <c r="G550" s="4">
        <f t="shared" si="69"/>
        <v>269988.97077536781</v>
      </c>
      <c r="H550" s="42">
        <f t="shared" si="71"/>
        <v>9.8510638601400053</v>
      </c>
      <c r="I550" s="10">
        <f t="shared" si="72"/>
        <v>1.2913076682229014</v>
      </c>
      <c r="J550" s="4">
        <f t="shared" si="73"/>
        <v>1135.750490316954</v>
      </c>
      <c r="K550" s="4">
        <f t="shared" si="67"/>
        <v>255.32810806999552</v>
      </c>
      <c r="L550" s="42">
        <f>Pressure!Q550</f>
        <v>0.78171681634789558</v>
      </c>
      <c r="M550" s="10">
        <f t="shared" si="68"/>
        <v>1.6409018401198665</v>
      </c>
      <c r="N550" s="10">
        <f t="shared" si="74"/>
        <v>2.6101623315922193</v>
      </c>
    </row>
    <row r="551" spans="3:14">
      <c r="C551" s="4">
        <f>Pressure!AB551*1000000</f>
        <v>6529812.5944997771</v>
      </c>
      <c r="D551" s="78">
        <f>Pressure!I551</f>
        <v>1.3469012151470802E-4</v>
      </c>
      <c r="E551" s="40">
        <f>Pressure!H551</f>
        <v>134.69012151470801</v>
      </c>
      <c r="F551" s="10">
        <f t="shared" si="70"/>
        <v>4.5999999999999996</v>
      </c>
      <c r="G551" s="4">
        <f t="shared" si="69"/>
        <v>269978.56354518741</v>
      </c>
      <c r="H551" s="42">
        <f t="shared" si="71"/>
        <v>9.8507634942722095</v>
      </c>
      <c r="I551" s="10">
        <f t="shared" si="72"/>
        <v>1.2913049255903573</v>
      </c>
      <c r="J551" s="4">
        <f t="shared" si="73"/>
        <v>1135.7042985399182</v>
      </c>
      <c r="K551" s="4">
        <f t="shared" si="67"/>
        <v>255.31772369495937</v>
      </c>
      <c r="L551" s="42">
        <f>Pressure!Q551</f>
        <v>0.78316155315657332</v>
      </c>
      <c r="M551" s="10">
        <f t="shared" si="68"/>
        <v>1.6408271713544214</v>
      </c>
      <c r="N551" s="10">
        <f t="shared" si="74"/>
        <v>2.6101623315922193</v>
      </c>
    </row>
    <row r="552" spans="3:14">
      <c r="C552" s="4">
        <f>Pressure!AB552*1000000</f>
        <v>6529552.4369488182</v>
      </c>
      <c r="D552" s="78">
        <f>Pressure!I552</f>
        <v>1.3469012151470802E-4</v>
      </c>
      <c r="E552" s="40">
        <f>Pressure!H552</f>
        <v>134.69012151470801</v>
      </c>
      <c r="F552" s="10">
        <f t="shared" si="70"/>
        <v>4.5999999999999996</v>
      </c>
      <c r="G552" s="4">
        <f t="shared" si="69"/>
        <v>269967.80719331867</v>
      </c>
      <c r="H552" s="42">
        <f t="shared" si="71"/>
        <v>9.8504530502004979</v>
      </c>
      <c r="I552" s="10">
        <f t="shared" si="72"/>
        <v>1.2913020907310497</v>
      </c>
      <c r="J552" s="4">
        <f t="shared" si="73"/>
        <v>1135.6565572102245</v>
      </c>
      <c r="K552" s="4">
        <f t="shared" si="67"/>
        <v>255.30699096493515</v>
      </c>
      <c r="L552" s="42">
        <f>Pressure!Q552</f>
        <v>0.78460628171741409</v>
      </c>
      <c r="M552" s="10">
        <f t="shared" si="68"/>
        <v>1.6407499501389806</v>
      </c>
      <c r="N552" s="10">
        <f t="shared" si="74"/>
        <v>2.6101623315922193</v>
      </c>
    </row>
    <row r="553" spans="3:14">
      <c r="C553" s="4">
        <f>Pressure!AB553*1000000</f>
        <v>6529283.835245166</v>
      </c>
      <c r="D553" s="78">
        <f>Pressure!I553</f>
        <v>1.3469012151470802E-4</v>
      </c>
      <c r="E553" s="40">
        <f>Pressure!H553</f>
        <v>134.69012151470801</v>
      </c>
      <c r="F553" s="10">
        <f t="shared" si="70"/>
        <v>4.5999999999999996</v>
      </c>
      <c r="G553" s="4">
        <f t="shared" si="69"/>
        <v>269956.70171348011</v>
      </c>
      <c r="H553" s="42">
        <f t="shared" si="71"/>
        <v>9.850132527534706</v>
      </c>
      <c r="I553" s="10">
        <f t="shared" si="72"/>
        <v>1.2912991636213007</v>
      </c>
      <c r="J553" s="4">
        <f t="shared" si="73"/>
        <v>1135.6072662999932</v>
      </c>
      <c r="K553" s="4">
        <f t="shared" si="67"/>
        <v>255.29590987365523</v>
      </c>
      <c r="L553" s="42">
        <f>Pressure!Q553</f>
        <v>0.78605100175345088</v>
      </c>
      <c r="M553" s="10">
        <f t="shared" si="68"/>
        <v>1.6406701764753753</v>
      </c>
      <c r="N553" s="10">
        <f t="shared" si="74"/>
        <v>2.6101623315922193</v>
      </c>
    </row>
    <row r="554" spans="3:14">
      <c r="C554" s="4">
        <f>Pressure!AB554*1000000</f>
        <v>6529006.7892309437</v>
      </c>
      <c r="D554" s="78">
        <f>Pressure!I554</f>
        <v>1.3469012151470802E-4</v>
      </c>
      <c r="E554" s="40">
        <f>Pressure!H554</f>
        <v>134.69012151470801</v>
      </c>
      <c r="F554" s="10">
        <f t="shared" si="70"/>
        <v>4.5999999999999996</v>
      </c>
      <c r="G554" s="4">
        <f t="shared" si="69"/>
        <v>269945.24709914421</v>
      </c>
      <c r="H554" s="42">
        <f t="shared" si="71"/>
        <v>9.849801925870791</v>
      </c>
      <c r="I554" s="10">
        <f t="shared" si="72"/>
        <v>1.2912961442366464</v>
      </c>
      <c r="J554" s="4">
        <f t="shared" si="73"/>
        <v>1135.5564257802523</v>
      </c>
      <c r="K554" s="4">
        <f t="shared" si="67"/>
        <v>255.28448041460643</v>
      </c>
      <c r="L554" s="42">
        <f>Pressure!Q554</f>
        <v>0.78749571298768328</v>
      </c>
      <c r="M554" s="10">
        <f t="shared" si="68"/>
        <v>1.6405878503645317</v>
      </c>
      <c r="N554" s="10">
        <f t="shared" si="74"/>
        <v>2.6101623315922193</v>
      </c>
    </row>
    <row r="555" spans="3:14">
      <c r="C555" s="4">
        <f>Pressure!AB555*1000000</f>
        <v>6528721.2987424834</v>
      </c>
      <c r="D555" s="78">
        <f>Pressure!I555</f>
        <v>1.3469012151470802E-4</v>
      </c>
      <c r="E555" s="40">
        <f>Pressure!H555</f>
        <v>134.69012151470801</v>
      </c>
      <c r="F555" s="10">
        <f t="shared" si="70"/>
        <v>4.5999999999999996</v>
      </c>
      <c r="G555" s="4">
        <f t="shared" si="69"/>
        <v>269933.44334354403</v>
      </c>
      <c r="H555" s="42">
        <f t="shared" si="71"/>
        <v>9.8494612447909766</v>
      </c>
      <c r="I555" s="10">
        <f t="shared" si="72"/>
        <v>1.2912930325518401</v>
      </c>
      <c r="J555" s="4">
        <f t="shared" si="73"/>
        <v>1135.5040356209672</v>
      </c>
      <c r="K555" s="4">
        <f t="shared" si="67"/>
        <v>255.27270258103664</v>
      </c>
      <c r="L555" s="42">
        <f>Pressure!Q555</f>
        <v>0.78894041514307656</v>
      </c>
      <c r="M555" s="10">
        <f t="shared" si="68"/>
        <v>1.6405029718073922</v>
      </c>
      <c r="N555" s="10">
        <f t="shared" si="74"/>
        <v>2.6101623315922193</v>
      </c>
    </row>
    <row r="556" spans="3:14">
      <c r="C556" s="4">
        <f>Pressure!AB556*1000000</f>
        <v>6528427.3636098756</v>
      </c>
      <c r="D556" s="78">
        <f>Pressure!I556</f>
        <v>1.3469012151470802E-4</v>
      </c>
      <c r="E556" s="40">
        <f>Pressure!H556</f>
        <v>134.69012151470801</v>
      </c>
      <c r="F556" s="10">
        <f t="shared" si="70"/>
        <v>4.5999999999999996</v>
      </c>
      <c r="G556" s="4">
        <f t="shared" si="69"/>
        <v>269921.29043965461</v>
      </c>
      <c r="H556" s="42">
        <f t="shared" si="71"/>
        <v>9.8491104838632477</v>
      </c>
      <c r="I556" s="10">
        <f t="shared" si="72"/>
        <v>1.2912898285408461</v>
      </c>
      <c r="J556" s="4">
        <f t="shared" si="73"/>
        <v>1135.4500957909579</v>
      </c>
      <c r="K556" s="4">
        <f t="shared" si="67"/>
        <v>255.26057636593632</v>
      </c>
      <c r="L556" s="42">
        <f>Pressure!Q556</f>
        <v>0.79038510794256078</v>
      </c>
      <c r="M556" s="10">
        <f t="shared" si="68"/>
        <v>1.6404155408048817</v>
      </c>
      <c r="N556" s="10">
        <f t="shared" si="74"/>
        <v>2.6101623315922193</v>
      </c>
    </row>
    <row r="557" spans="3:14">
      <c r="C557" s="4">
        <f>Pressure!AB557*1000000</f>
        <v>6528124.9836574253</v>
      </c>
      <c r="D557" s="78">
        <f>Pressure!I557</f>
        <v>1.3469012151470802E-4</v>
      </c>
      <c r="E557" s="40">
        <f>Pressure!H557</f>
        <v>134.69012151470801</v>
      </c>
      <c r="F557" s="10">
        <f t="shared" si="70"/>
        <v>4.5999999999999996</v>
      </c>
      <c r="G557" s="4">
        <f t="shared" si="69"/>
        <v>269908.78838021174</v>
      </c>
      <c r="H557" s="42">
        <f t="shared" si="71"/>
        <v>9.8487496426418577</v>
      </c>
      <c r="I557" s="10">
        <f t="shared" si="72"/>
        <v>1.2912865321768434</v>
      </c>
      <c r="J557" s="4">
        <f t="shared" si="73"/>
        <v>1135.3946062579826</v>
      </c>
      <c r="K557" s="4">
        <f t="shared" si="67"/>
        <v>255.24810176205713</v>
      </c>
      <c r="L557" s="42">
        <f>Pressure!Q557</f>
        <v>0.7918297911090294</v>
      </c>
      <c r="M557" s="10">
        <f t="shared" si="68"/>
        <v>1.640325557357275</v>
      </c>
      <c r="N557" s="10">
        <f t="shared" si="74"/>
        <v>2.6101623315922193</v>
      </c>
    </row>
    <row r="558" spans="3:14">
      <c r="C558" s="4">
        <f>Pressure!AB558*1000000</f>
        <v>6527814.1587033821</v>
      </c>
      <c r="D558" s="78">
        <f>Pressure!I558</f>
        <v>1.3469012151470802E-4</v>
      </c>
      <c r="E558" s="40">
        <f>Pressure!H558</f>
        <v>134.69012151470801</v>
      </c>
      <c r="F558" s="10">
        <f t="shared" si="70"/>
        <v>4.5999999999999996</v>
      </c>
      <c r="G558" s="4">
        <f t="shared" si="69"/>
        <v>269895.93715770077</v>
      </c>
      <c r="H558" s="42">
        <f t="shared" si="71"/>
        <v>9.8483787206670357</v>
      </c>
      <c r="I558" s="10">
        <f t="shared" si="72"/>
        <v>1.2912831434322236</v>
      </c>
      <c r="J558" s="4">
        <f t="shared" si="73"/>
        <v>1135.3375669886889</v>
      </c>
      <c r="K558" s="4">
        <f t="shared" si="67"/>
        <v>255.23527876190118</v>
      </c>
      <c r="L558" s="42">
        <f>Pressure!Q558</f>
        <v>0.79327446436533822</v>
      </c>
      <c r="M558" s="10">
        <f t="shared" si="68"/>
        <v>1.6402330214647307</v>
      </c>
      <c r="N558" s="10">
        <f t="shared" si="74"/>
        <v>2.6101623315922193</v>
      </c>
    </row>
    <row r="559" spans="3:14">
      <c r="C559" s="4">
        <f>Pressure!AB559*1000000</f>
        <v>6527494.8885599701</v>
      </c>
      <c r="D559" s="78">
        <f>Pressure!I559</f>
        <v>1.3469012151470802E-4</v>
      </c>
      <c r="E559" s="40">
        <f>Pressure!H559</f>
        <v>134.69012151470801</v>
      </c>
      <c r="F559" s="10">
        <f t="shared" si="70"/>
        <v>4.5999999999999996</v>
      </c>
      <c r="G559" s="4">
        <f t="shared" si="69"/>
        <v>269882.73676435812</v>
      </c>
      <c r="H559" s="42">
        <f t="shared" si="71"/>
        <v>9.8479977174649829</v>
      </c>
      <c r="I559" s="10">
        <f t="shared" si="72"/>
        <v>1.2912796622785896</v>
      </c>
      <c r="J559" s="4">
        <f t="shared" si="73"/>
        <v>1135.2789779486177</v>
      </c>
      <c r="K559" s="4">
        <f t="shared" si="67"/>
        <v>255.22210735772171</v>
      </c>
      <c r="L559" s="42">
        <f>Pressure!Q559</f>
        <v>0.7947191274343044</v>
      </c>
      <c r="M559" s="10">
        <f t="shared" si="68"/>
        <v>1.6401379331272554</v>
      </c>
      <c r="N559" s="10">
        <f t="shared" si="74"/>
        <v>2.6101623315922193</v>
      </c>
    </row>
    <row r="560" spans="3:14">
      <c r="C560" s="4">
        <f>Pressure!AB560*1000000</f>
        <v>6527167.1730336519</v>
      </c>
      <c r="D560" s="78">
        <f>Pressure!I560</f>
        <v>1.3469012151470802E-4</v>
      </c>
      <c r="E560" s="40">
        <f>Pressure!H560</f>
        <v>134.69012151470801</v>
      </c>
      <c r="F560" s="10">
        <f t="shared" si="70"/>
        <v>4.5999999999999996</v>
      </c>
      <c r="G560" s="4">
        <f t="shared" si="69"/>
        <v>269869.18719218182</v>
      </c>
      <c r="H560" s="42">
        <f t="shared" si="71"/>
        <v>9.8476066325482527</v>
      </c>
      <c r="I560" s="10">
        <f t="shared" si="72"/>
        <v>1.2912760886867582</v>
      </c>
      <c r="J560" s="4">
        <f t="shared" si="73"/>
        <v>1135.2188391022532</v>
      </c>
      <c r="K560" s="4">
        <f t="shared" si="67"/>
        <v>255.2085875415344</v>
      </c>
      <c r="L560" s="42">
        <f>Pressure!Q560</f>
        <v>0.79616378003870503</v>
      </c>
      <c r="M560" s="10">
        <f t="shared" si="68"/>
        <v>1.6400402923442445</v>
      </c>
      <c r="N560" s="10">
        <f t="shared" si="74"/>
        <v>2.6101623315922193</v>
      </c>
    </row>
    <row r="561" spans="3:14">
      <c r="C561" s="4">
        <f>Pressure!AB561*1000000</f>
        <v>6526831.0119247576</v>
      </c>
      <c r="D561" s="78">
        <f>Pressure!I561</f>
        <v>1.3469012151470802E-4</v>
      </c>
      <c r="E561" s="40">
        <f>Pressure!H561</f>
        <v>134.69012151470801</v>
      </c>
      <c r="F561" s="10">
        <f t="shared" si="70"/>
        <v>4.5999999999999996</v>
      </c>
      <c r="G561" s="4">
        <f t="shared" si="69"/>
        <v>269855.28843291645</v>
      </c>
      <c r="H561" s="42">
        <f t="shared" si="71"/>
        <v>9.8472054654152039</v>
      </c>
      <c r="I561" s="10">
        <f t="shared" si="72"/>
        <v>1.2912724226267558</v>
      </c>
      <c r="J561" s="4">
        <f t="shared" si="73"/>
        <v>1135.1571504129543</v>
      </c>
      <c r="K561" s="4">
        <f t="shared" si="67"/>
        <v>255.1947193051019</v>
      </c>
      <c r="L561" s="42">
        <f>Pressure!Q561</f>
        <v>0.79760842190127623</v>
      </c>
      <c r="M561" s="10">
        <f t="shared" si="68"/>
        <v>1.6399400991150965</v>
      </c>
      <c r="N561" s="10">
        <f t="shared" si="74"/>
        <v>2.6101623315922193</v>
      </c>
    </row>
    <row r="562" spans="3:14">
      <c r="C562" s="4">
        <f>Pressure!AB562*1000000</f>
        <v>6526486.4050274985</v>
      </c>
      <c r="D562" s="78">
        <f>Pressure!I562</f>
        <v>1.3469012151470802E-4</v>
      </c>
      <c r="E562" s="40">
        <f>Pressure!H562</f>
        <v>134.69012151470801</v>
      </c>
      <c r="F562" s="10">
        <f t="shared" si="70"/>
        <v>4.5999999999999996</v>
      </c>
      <c r="G562" s="4">
        <f t="shared" si="69"/>
        <v>269841.0404780535</v>
      </c>
      <c r="H562" s="42">
        <f t="shared" si="71"/>
        <v>9.8467942155501103</v>
      </c>
      <c r="I562" s="10">
        <f t="shared" si="72"/>
        <v>1.2912686640678168</v>
      </c>
      <c r="J562" s="4">
        <f t="shared" si="73"/>
        <v>1135.0939118429567</v>
      </c>
      <c r="K562" s="4">
        <f t="shared" si="67"/>
        <v>255.1805026399345</v>
      </c>
      <c r="L562" s="42">
        <f>Pressure!Q562</f>
        <v>0.79905305274471228</v>
      </c>
      <c r="M562" s="10">
        <f t="shared" si="68"/>
        <v>1.6398373534391677</v>
      </c>
      <c r="N562" s="10">
        <f t="shared" si="74"/>
        <v>2.6101623315922193</v>
      </c>
    </row>
    <row r="563" spans="3:14">
      <c r="C563" s="4">
        <f>Pressure!AB563*1000000</f>
        <v>6526133.3521304196</v>
      </c>
      <c r="D563" s="78">
        <f>Pressure!I563</f>
        <v>1.3469012151470802E-4</v>
      </c>
      <c r="E563" s="40">
        <f>Pressure!H563</f>
        <v>134.69012151470801</v>
      </c>
      <c r="F563" s="10">
        <f t="shared" si="70"/>
        <v>4.5999999999999996</v>
      </c>
      <c r="G563" s="4">
        <f t="shared" si="69"/>
        <v>269826.44331885036</v>
      </c>
      <c r="H563" s="42">
        <f t="shared" si="71"/>
        <v>9.8463728824236547</v>
      </c>
      <c r="I563" s="10">
        <f t="shared" si="72"/>
        <v>1.2912648129783897</v>
      </c>
      <c r="J563" s="4">
        <f t="shared" si="73"/>
        <v>1135.0291233534565</v>
      </c>
      <c r="K563" s="4">
        <f t="shared" si="67"/>
        <v>255.16593753730868</v>
      </c>
      <c r="L563" s="42">
        <f>Pressure!Q563</f>
        <v>0.80049767229166391</v>
      </c>
      <c r="M563" s="10">
        <f t="shared" si="68"/>
        <v>1.6397320553149519</v>
      </c>
      <c r="N563" s="10">
        <f t="shared" si="74"/>
        <v>2.6101623315922193</v>
      </c>
    </row>
    <row r="564" spans="3:14">
      <c r="C564" s="4">
        <f>Pressure!AB564*1000000</f>
        <v>6525771.8530159062</v>
      </c>
      <c r="D564" s="78">
        <f>Pressure!I564</f>
        <v>1.3469012151470802E-4</v>
      </c>
      <c r="E564" s="40">
        <f>Pressure!H564</f>
        <v>134.69012151470801</v>
      </c>
      <c r="F564" s="10">
        <f t="shared" si="70"/>
        <v>4.5999999999999996</v>
      </c>
      <c r="G564" s="4">
        <f t="shared" si="69"/>
        <v>269811.49694630952</v>
      </c>
      <c r="H564" s="42">
        <f t="shared" si="71"/>
        <v>9.8459414654923147</v>
      </c>
      <c r="I564" s="10">
        <f t="shared" si="72"/>
        <v>1.2912608693261289</v>
      </c>
      <c r="J564" s="4">
        <f t="shared" si="73"/>
        <v>1134.9627849045194</v>
      </c>
      <c r="K564" s="4">
        <f t="shared" si="67"/>
        <v>255.15102398824681</v>
      </c>
      <c r="L564" s="42">
        <f>Pressure!Q564</f>
        <v>0.80194228026473768</v>
      </c>
      <c r="M564" s="10">
        <f t="shared" si="68"/>
        <v>1.6396242047412124</v>
      </c>
      <c r="N564" s="10">
        <f t="shared" si="74"/>
        <v>2.6101623315922193</v>
      </c>
    </row>
    <row r="565" spans="3:14">
      <c r="C565" s="4">
        <f>Pressure!AB565*1000000</f>
        <v>6525401.907460331</v>
      </c>
      <c r="D565" s="78">
        <f>Pressure!I565</f>
        <v>1.3469012151470802E-4</v>
      </c>
      <c r="E565" s="40">
        <f>Pressure!H565</f>
        <v>134.69012151470801</v>
      </c>
      <c r="F565" s="10">
        <f t="shared" si="70"/>
        <v>4.5999999999999996</v>
      </c>
      <c r="G565" s="4">
        <f t="shared" si="69"/>
        <v>269796.20135118504</v>
      </c>
      <c r="H565" s="42">
        <f t="shared" si="71"/>
        <v>9.8454999641985843</v>
      </c>
      <c r="I565" s="10">
        <f t="shared" si="72"/>
        <v>1.2912568330778975</v>
      </c>
      <c r="J565" s="4">
        <f t="shared" si="73"/>
        <v>1134.8948964551073</v>
      </c>
      <c r="K565" s="4">
        <f t="shared" si="67"/>
        <v>255.13576198352308</v>
      </c>
      <c r="L565" s="42">
        <f>Pressure!Q565</f>
        <v>0.80338687638649464</v>
      </c>
      <c r="M565" s="10">
        <f t="shared" si="68"/>
        <v>1.6395138017161788</v>
      </c>
      <c r="N565" s="10">
        <f t="shared" si="74"/>
        <v>2.6101623315922193</v>
      </c>
    </row>
    <row r="566" spans="3:14">
      <c r="C566" s="4">
        <f>Pressure!AB566*1000000</f>
        <v>6525023.5152341109</v>
      </c>
      <c r="D566" s="78">
        <f>Pressure!I566</f>
        <v>1.3469012151470802E-4</v>
      </c>
      <c r="E566" s="40">
        <f>Pressure!H566</f>
        <v>134.69012151470801</v>
      </c>
      <c r="F566" s="10">
        <f t="shared" si="70"/>
        <v>4.5999999999999996</v>
      </c>
      <c r="G566" s="4">
        <f t="shared" si="69"/>
        <v>269780.55652398471</v>
      </c>
      <c r="H566" s="42">
        <f t="shared" si="71"/>
        <v>9.8450483779710076</v>
      </c>
      <c r="I566" s="10">
        <f t="shared" si="72"/>
        <v>1.2912527041997666</v>
      </c>
      <c r="J566" s="4">
        <f t="shared" si="73"/>
        <v>1134.8254579630902</v>
      </c>
      <c r="K566" s="4">
        <f t="shared" si="67"/>
        <v>255.12015151366626</v>
      </c>
      <c r="L566" s="42">
        <f>Pressure!Q566</f>
        <v>0.8048314603794493</v>
      </c>
      <c r="M566" s="10">
        <f t="shared" si="68"/>
        <v>1.6394008462379555</v>
      </c>
      <c r="N566" s="10">
        <f t="shared" si="74"/>
        <v>2.6101623315922193</v>
      </c>
    </row>
    <row r="567" spans="3:14">
      <c r="C567" s="4">
        <f>Pressure!AB567*1000000</f>
        <v>6524636.6761017879</v>
      </c>
      <c r="D567" s="78">
        <f>Pressure!I567</f>
        <v>1.3469012151470802E-4</v>
      </c>
      <c r="E567" s="40">
        <f>Pressure!H567</f>
        <v>134.69012151470801</v>
      </c>
      <c r="F567" s="10">
        <f t="shared" si="70"/>
        <v>4.5999999999999996</v>
      </c>
      <c r="G567" s="4">
        <f t="shared" si="69"/>
        <v>269764.56245497335</v>
      </c>
      <c r="H567" s="42">
        <f t="shared" si="71"/>
        <v>9.8445867062242645</v>
      </c>
      <c r="I567" s="10">
        <f t="shared" si="72"/>
        <v>1.2912484826570143</v>
      </c>
      <c r="J567" s="4">
        <f t="shared" si="73"/>
        <v>1134.754469385259</v>
      </c>
      <c r="K567" s="4">
        <f t="shared" si="67"/>
        <v>255.1041925689625</v>
      </c>
      <c r="L567" s="42">
        <f>Pressure!Q567</f>
        <v>0.80627603196606834</v>
      </c>
      <c r="M567" s="10">
        <f t="shared" si="68"/>
        <v>1.6392853383041612</v>
      </c>
      <c r="N567" s="10">
        <f t="shared" si="74"/>
        <v>2.6101623315922193</v>
      </c>
    </row>
    <row r="568" spans="3:14">
      <c r="C568" s="4">
        <f>Pressure!AB568*1000000</f>
        <v>6524241.3898216635</v>
      </c>
      <c r="D568" s="78">
        <f>Pressure!I568</f>
        <v>1.3469012151470802E-4</v>
      </c>
      <c r="E568" s="40">
        <f>Pressure!H568</f>
        <v>134.69012151470801</v>
      </c>
      <c r="F568" s="10">
        <f t="shared" si="70"/>
        <v>4.5999999999999996</v>
      </c>
      <c r="G568" s="4">
        <f t="shared" si="69"/>
        <v>269748.21913415787</v>
      </c>
      <c r="H568" s="42">
        <f t="shared" si="71"/>
        <v>9.8441149483587758</v>
      </c>
      <c r="I568" s="10">
        <f t="shared" si="72"/>
        <v>1.2912441684141234</v>
      </c>
      <c r="J568" s="4">
        <f t="shared" si="73"/>
        <v>1134.6819306772602</v>
      </c>
      <c r="K568" s="4">
        <f t="shared" si="67"/>
        <v>255.08788513944071</v>
      </c>
      <c r="L568" s="42">
        <f>Pressure!Q568</f>
        <v>0.80772059086876979</v>
      </c>
      <c r="M568" s="10">
        <f t="shared" si="68"/>
        <v>1.639167277912525</v>
      </c>
      <c r="N568" s="10">
        <f t="shared" si="74"/>
        <v>2.6101623315922193</v>
      </c>
    </row>
    <row r="569" spans="3:14">
      <c r="C569" s="4">
        <f>Pressure!AB569*1000000</f>
        <v>6523837.6561464146</v>
      </c>
      <c r="D569" s="78">
        <f>Pressure!I569</f>
        <v>1.3469012151470802E-4</v>
      </c>
      <c r="E569" s="40">
        <f>Pressure!H569</f>
        <v>134.69012151470801</v>
      </c>
      <c r="F569" s="10">
        <f t="shared" si="70"/>
        <v>4.5999999999999996</v>
      </c>
      <c r="G569" s="4">
        <f t="shared" si="69"/>
        <v>269731.52655131248</v>
      </c>
      <c r="H569" s="42">
        <f t="shared" si="71"/>
        <v>9.8436331037613787</v>
      </c>
      <c r="I569" s="10">
        <f t="shared" si="72"/>
        <v>1.2912397614347846</v>
      </c>
      <c r="J569" s="4">
        <f t="shared" si="73"/>
        <v>1134.6078417937069</v>
      </c>
      <c r="K569" s="4">
        <f t="shared" si="67"/>
        <v>255.07122921489747</v>
      </c>
      <c r="L569" s="42">
        <f>Pressure!Q569</f>
        <v>0.80916513680992153</v>
      </c>
      <c r="M569" s="10">
        <f t="shared" si="68"/>
        <v>1.6390466650600359</v>
      </c>
      <c r="N569" s="10">
        <f t="shared" si="74"/>
        <v>2.6101623315922193</v>
      </c>
    </row>
    <row r="570" spans="3:14">
      <c r="C570" s="4">
        <f>Pressure!AB570*1000000</f>
        <v>6523425.4748223228</v>
      </c>
      <c r="D570" s="78">
        <f>Pressure!I570</f>
        <v>1.3469012151470802E-4</v>
      </c>
      <c r="E570" s="40">
        <f>Pressure!H570</f>
        <v>134.69012151470801</v>
      </c>
      <c r="F570" s="10">
        <f t="shared" si="70"/>
        <v>4.5999999999999996</v>
      </c>
      <c r="G570" s="4">
        <f t="shared" si="69"/>
        <v>269714.48469594709</v>
      </c>
      <c r="H570" s="42">
        <f t="shared" si="71"/>
        <v>9.8431411718044295</v>
      </c>
      <c r="I570" s="10">
        <f t="shared" si="72"/>
        <v>1.2912352616818898</v>
      </c>
      <c r="J570" s="4">
        <f t="shared" si="73"/>
        <v>1134.5322026880401</v>
      </c>
      <c r="K570" s="4">
        <f t="shared" si="67"/>
        <v>255.05422478486582</v>
      </c>
      <c r="L570" s="42">
        <f>Pressure!Q570</f>
        <v>0.81060966951184044</v>
      </c>
      <c r="M570" s="10">
        <f t="shared" si="68"/>
        <v>1.6389234997438074</v>
      </c>
      <c r="N570" s="10">
        <f t="shared" si="74"/>
        <v>2.6101623315922193</v>
      </c>
    </row>
    <row r="571" spans="3:14">
      <c r="C571" s="4">
        <f>Pressure!AB571*1000000</f>
        <v>6523004.8455899945</v>
      </c>
      <c r="D571" s="78">
        <f>Pressure!I571</f>
        <v>1.3469012151470802E-4</v>
      </c>
      <c r="E571" s="40">
        <f>Pressure!H571</f>
        <v>134.69012151470801</v>
      </c>
      <c r="F571" s="10">
        <f t="shared" si="70"/>
        <v>4.5999999999999996</v>
      </c>
      <c r="G571" s="4">
        <f t="shared" si="69"/>
        <v>269697.09355733695</v>
      </c>
      <c r="H571" s="42">
        <f t="shared" si="71"/>
        <v>9.8426391518466652</v>
      </c>
      <c r="I571" s="10">
        <f t="shared" si="72"/>
        <v>1.2912306691175375</v>
      </c>
      <c r="J571" s="4">
        <f t="shared" si="73"/>
        <v>1134.4550133126584</v>
      </c>
      <c r="K571" s="4">
        <f t="shared" si="67"/>
        <v>255.03687183864449</v>
      </c>
      <c r="L571" s="42">
        <f>Pressure!Q571</f>
        <v>0.81205418869679125</v>
      </c>
      <c r="M571" s="10">
        <f t="shared" si="68"/>
        <v>1.6387977819605681</v>
      </c>
      <c r="N571" s="10">
        <f t="shared" si="74"/>
        <v>2.6101623315922193</v>
      </c>
    </row>
    <row r="572" spans="3:14">
      <c r="C572" s="4">
        <f>Pressure!AB572*1000000</f>
        <v>6522575.7681837268</v>
      </c>
      <c r="D572" s="78">
        <f>Pressure!I572</f>
        <v>1.3469012151470802E-4</v>
      </c>
      <c r="E572" s="40">
        <f>Pressure!H572</f>
        <v>134.69012151470801</v>
      </c>
      <c r="F572" s="10">
        <f t="shared" si="70"/>
        <v>4.5999999999999996</v>
      </c>
      <c r="G572" s="4">
        <f t="shared" si="69"/>
        <v>269679.35312449647</v>
      </c>
      <c r="H572" s="42">
        <f t="shared" si="71"/>
        <v>9.8421270432324501</v>
      </c>
      <c r="I572" s="10">
        <f t="shared" si="72"/>
        <v>1.2912259837030258</v>
      </c>
      <c r="J572" s="4">
        <f t="shared" si="73"/>
        <v>1134.376273618803</v>
      </c>
      <c r="K572" s="4">
        <f t="shared" si="67"/>
        <v>255.01917036527203</v>
      </c>
      <c r="L572" s="42">
        <f>Pressure!Q572</f>
        <v>0.81349869408698539</v>
      </c>
      <c r="M572" s="10">
        <f t="shared" si="68"/>
        <v>1.6386695117068013</v>
      </c>
      <c r="N572" s="10">
        <f t="shared" si="74"/>
        <v>2.6101623315922193</v>
      </c>
    </row>
    <row r="573" spans="3:14">
      <c r="C573" s="4">
        <f>Pressure!AB573*1000000</f>
        <v>6522138.2423323691</v>
      </c>
      <c r="D573" s="78">
        <f>Pressure!I573</f>
        <v>1.3469012151470802E-4</v>
      </c>
      <c r="E573" s="40">
        <f>Pressure!H573</f>
        <v>134.69012151470801</v>
      </c>
      <c r="F573" s="10">
        <f t="shared" si="70"/>
        <v>4.5999999999999996</v>
      </c>
      <c r="G573" s="4">
        <f t="shared" si="69"/>
        <v>269661.26338621468</v>
      </c>
      <c r="H573" s="42">
        <f t="shared" si="71"/>
        <v>9.841604845292764</v>
      </c>
      <c r="I573" s="10">
        <f t="shared" si="72"/>
        <v>1.2912212053988605</v>
      </c>
      <c r="J573" s="4">
        <f t="shared" si="73"/>
        <v>1134.2959835567149</v>
      </c>
      <c r="K573" s="4">
        <f t="shared" si="67"/>
        <v>255.0011203535621</v>
      </c>
      <c r="L573" s="42">
        <f>Pressure!Q573</f>
        <v>0.81494318540457955</v>
      </c>
      <c r="M573" s="10">
        <f t="shared" si="68"/>
        <v>1.6385386889783966</v>
      </c>
      <c r="N573" s="10">
        <f t="shared" si="74"/>
        <v>2.6101623315922193</v>
      </c>
    </row>
    <row r="574" spans="3:14">
      <c r="C574" s="4">
        <f>Pressure!AB574*1000000</f>
        <v>6521692.2677581292</v>
      </c>
      <c r="D574" s="78">
        <f>Pressure!I574</f>
        <v>1.3469012151470802E-4</v>
      </c>
      <c r="E574" s="40">
        <f>Pressure!H574</f>
        <v>134.69012151470801</v>
      </c>
      <c r="F574" s="10">
        <f t="shared" si="70"/>
        <v>4.5999999999999996</v>
      </c>
      <c r="G574" s="4">
        <f t="shared" si="69"/>
        <v>269642.82433100621</v>
      </c>
      <c r="H574" s="42">
        <f t="shared" si="71"/>
        <v>9.8410725573438036</v>
      </c>
      <c r="I574" s="10">
        <f t="shared" si="72"/>
        <v>1.2912163341647425</v>
      </c>
      <c r="J574" s="4">
        <f t="shared" si="73"/>
        <v>1134.2141430754173</v>
      </c>
      <c r="K574" s="4">
        <f t="shared" si="67"/>
        <v>254.9827217920546</v>
      </c>
      <c r="L574" s="42">
        <f>Pressure!Q574</f>
        <v>0.81638766237167526</v>
      </c>
      <c r="M574" s="10">
        <f t="shared" si="68"/>
        <v>1.6384053137717427</v>
      </c>
      <c r="N574" s="10">
        <f t="shared" si="74"/>
        <v>2.6101623315922193</v>
      </c>
    </row>
    <row r="575" spans="3:14">
      <c r="C575" s="4">
        <f>Pressure!AB575*1000000</f>
        <v>6521237.8441775376</v>
      </c>
      <c r="D575" s="78">
        <f>Pressure!I575</f>
        <v>1.3469012151470802E-4</v>
      </c>
      <c r="E575" s="40">
        <f>Pressure!H575</f>
        <v>134.69012151470801</v>
      </c>
      <c r="F575" s="10">
        <f t="shared" si="70"/>
        <v>4.5999999999999996</v>
      </c>
      <c r="G575" s="4">
        <f t="shared" si="69"/>
        <v>269624.03594715084</v>
      </c>
      <c r="H575" s="42">
        <f t="shared" si="71"/>
        <v>9.8405301786881409</v>
      </c>
      <c r="I575" s="10">
        <f t="shared" si="72"/>
        <v>1.2912113699595755</v>
      </c>
      <c r="J575" s="4">
        <f t="shared" si="73"/>
        <v>1134.1307521228903</v>
      </c>
      <c r="K575" s="4">
        <f t="shared" si="67"/>
        <v>254.96397466905498</v>
      </c>
      <c r="L575" s="42">
        <f>Pressure!Q575</f>
        <v>0.81783212471031697</v>
      </c>
      <c r="M575" s="10">
        <f t="shared" si="68"/>
        <v>1.6382693860820607</v>
      </c>
      <c r="N575" s="10">
        <f t="shared" si="74"/>
        <v>2.6101623315922193</v>
      </c>
    </row>
    <row r="576" spans="3:14">
      <c r="C576" s="4">
        <f>Pressure!AB576*1000000</f>
        <v>6520774.9713011496</v>
      </c>
      <c r="D576" s="78">
        <f>Pressure!I576</f>
        <v>1.3469012151470802E-4</v>
      </c>
      <c r="E576" s="40">
        <f>Pressure!H576</f>
        <v>134.69012151470801</v>
      </c>
      <c r="F576" s="10">
        <f t="shared" si="70"/>
        <v>4.5999999999999996</v>
      </c>
      <c r="G576" s="4">
        <f t="shared" si="69"/>
        <v>269604.89822268131</v>
      </c>
      <c r="H576" s="42">
        <f t="shared" si="71"/>
        <v>9.8399777086142972</v>
      </c>
      <c r="I576" s="10">
        <f t="shared" si="72"/>
        <v>1.2912063127414635</v>
      </c>
      <c r="J576" s="4">
        <f t="shared" si="73"/>
        <v>1134.045810646018</v>
      </c>
      <c r="K576" s="4">
        <f t="shared" si="67"/>
        <v>254.94487897262221</v>
      </c>
      <c r="L576" s="42">
        <f>Pressure!Q576</f>
        <v>0.8192765721424915</v>
      </c>
      <c r="M576" s="10">
        <f t="shared" si="68"/>
        <v>1.6381309059050049</v>
      </c>
      <c r="N576" s="10">
        <f t="shared" si="74"/>
        <v>2.6101623315922193</v>
      </c>
    </row>
    <row r="577" spans="3:14">
      <c r="C577" s="4">
        <f>Pressure!AB577*1000000</f>
        <v>6520303.6488334732</v>
      </c>
      <c r="D577" s="78">
        <f>Pressure!I577</f>
        <v>1.3469012151470802E-4</v>
      </c>
      <c r="E577" s="40">
        <f>Pressure!H577</f>
        <v>134.69012151470801</v>
      </c>
      <c r="F577" s="10">
        <f t="shared" si="70"/>
        <v>4.5999999999999996</v>
      </c>
      <c r="G577" s="4">
        <f t="shared" si="69"/>
        <v>269585.41114538035</v>
      </c>
      <c r="H577" s="42">
        <f t="shared" si="71"/>
        <v>9.8394151463967603</v>
      </c>
      <c r="I577" s="10">
        <f t="shared" si="72"/>
        <v>1.2912011624677084</v>
      </c>
      <c r="J577" s="4">
        <f t="shared" si="73"/>
        <v>1133.9593185905755</v>
      </c>
      <c r="K577" s="4">
        <f t="shared" si="67"/>
        <v>254.92543469056596</v>
      </c>
      <c r="L577" s="42">
        <f>Pressure!Q577</f>
        <v>0.82072100439012663</v>
      </c>
      <c r="M577" s="10">
        <f t="shared" si="68"/>
        <v>1.6379898732356082</v>
      </c>
      <c r="N577" s="10">
        <f t="shared" si="74"/>
        <v>2.6101623315922193</v>
      </c>
    </row>
    <row r="578" spans="3:14">
      <c r="C578" s="4">
        <f>Pressure!AB578*1000000</f>
        <v>6519823.8764728531</v>
      </c>
      <c r="D578" s="78">
        <f>Pressure!I578</f>
        <v>1.3469012151470802E-4</v>
      </c>
      <c r="E578" s="40">
        <f>Pressure!H578</f>
        <v>134.69012151470801</v>
      </c>
      <c r="F578" s="10">
        <f t="shared" si="70"/>
        <v>4.5999999999999996</v>
      </c>
      <c r="G578" s="4">
        <f t="shared" si="69"/>
        <v>269565.5747027758</v>
      </c>
      <c r="H578" s="42">
        <f t="shared" si="71"/>
        <v>9.8388424912957326</v>
      </c>
      <c r="I578" s="10">
        <f t="shared" si="72"/>
        <v>1.2911959190948081</v>
      </c>
      <c r="J578" s="4">
        <f t="shared" si="73"/>
        <v>1133.8712759012062</v>
      </c>
      <c r="K578" s="4">
        <f t="shared" si="67"/>
        <v>254.90564181044158</v>
      </c>
      <c r="L578" s="42">
        <f>Pressure!Q578</f>
        <v>0.82216542117509006</v>
      </c>
      <c r="M578" s="10">
        <f t="shared" si="68"/>
        <v>1.6378462880687636</v>
      </c>
      <c r="N578" s="10">
        <f t="shared" si="74"/>
        <v>2.6101623315922193</v>
      </c>
    </row>
    <row r="579" spans="3:14">
      <c r="C579" s="4">
        <f>Pressure!AB579*1000000</f>
        <v>6519335.6539118569</v>
      </c>
      <c r="D579" s="78">
        <f>Pressure!I579</f>
        <v>1.3469012151470802E-4</v>
      </c>
      <c r="E579" s="40">
        <f>Pressure!H579</f>
        <v>134.69012151470801</v>
      </c>
      <c r="F579" s="10">
        <f t="shared" si="70"/>
        <v>4.5999999999999996</v>
      </c>
      <c r="G579" s="4">
        <f t="shared" si="69"/>
        <v>269545.38888215687</v>
      </c>
      <c r="H579" s="42">
        <f t="shared" si="71"/>
        <v>9.8382597425576659</v>
      </c>
      <c r="I579" s="10">
        <f t="shared" si="72"/>
        <v>1.2911905825784595</v>
      </c>
      <c r="J579" s="4">
        <f t="shared" si="73"/>
        <v>1133.7816825214927</v>
      </c>
      <c r="K579" s="4">
        <f t="shared" si="67"/>
        <v>254.88550031956584</v>
      </c>
      <c r="L579" s="42">
        <f>Pressure!Q579</f>
        <v>0.82360982221918821</v>
      </c>
      <c r="M579" s="10">
        <f t="shared" si="68"/>
        <v>1.6377001503990067</v>
      </c>
      <c r="N579" s="10">
        <f t="shared" si="74"/>
        <v>2.6101623315922193</v>
      </c>
    </row>
    <row r="580" spans="3:14">
      <c r="C580" s="4">
        <f>Pressure!AB580*1000000</f>
        <v>6518838.9808368674</v>
      </c>
      <c r="D580" s="78">
        <f>Pressure!I580</f>
        <v>1.3469012151470802E-4</v>
      </c>
      <c r="E580" s="40">
        <f>Pressure!H580</f>
        <v>134.69012151470801</v>
      </c>
      <c r="F580" s="10">
        <f t="shared" si="70"/>
        <v>4.5999999999999996</v>
      </c>
      <c r="G580" s="4">
        <f t="shared" si="69"/>
        <v>269524.85367055674</v>
      </c>
      <c r="H580" s="42">
        <f t="shared" si="71"/>
        <v>9.8376668994147298</v>
      </c>
      <c r="I580" s="10">
        <f t="shared" si="72"/>
        <v>1.2911851528735534</v>
      </c>
      <c r="J580" s="4">
        <f t="shared" si="73"/>
        <v>1133.690538393884</v>
      </c>
      <c r="K580" s="4">
        <f t="shared" si="67"/>
        <v>254.86501020500069</v>
      </c>
      <c r="L580" s="42">
        <f>Pressure!Q580</f>
        <v>0.82505420724416523</v>
      </c>
      <c r="M580" s="10">
        <f t="shared" si="68"/>
        <v>1.6375514602207699</v>
      </c>
      <c r="N580" s="10">
        <f t="shared" si="74"/>
        <v>2.6101623315922193</v>
      </c>
    </row>
    <row r="581" spans="3:14">
      <c r="C581" s="4">
        <f>Pressure!AB581*1000000</f>
        <v>6518333.8569284445</v>
      </c>
      <c r="D581" s="78">
        <f>Pressure!I581</f>
        <v>1.3469012151470802E-4</v>
      </c>
      <c r="E581" s="40">
        <f>Pressure!H581</f>
        <v>134.69012151470801</v>
      </c>
      <c r="F581" s="10">
        <f t="shared" si="70"/>
        <v>4.5999999999999996</v>
      </c>
      <c r="G581" s="4">
        <f t="shared" si="69"/>
        <v>269503.96905476804</v>
      </c>
      <c r="H581" s="42">
        <f t="shared" si="71"/>
        <v>9.8370639610852582</v>
      </c>
      <c r="I581" s="10">
        <f t="shared" si="72"/>
        <v>1.2911796299341773</v>
      </c>
      <c r="J581" s="4">
        <f t="shared" si="73"/>
        <v>1133.5978434597594</v>
      </c>
      <c r="K581" s="4">
        <f t="shared" si="67"/>
        <v>254.84417145356758</v>
      </c>
      <c r="L581" s="42">
        <f>Pressure!Q581</f>
        <v>0.82649857597170173</v>
      </c>
      <c r="M581" s="10">
        <f t="shared" si="68"/>
        <v>1.6374002175281239</v>
      </c>
      <c r="N581" s="10">
        <f t="shared" si="74"/>
        <v>2.6101623315922193</v>
      </c>
    </row>
    <row r="582" spans="3:14">
      <c r="C582" s="4">
        <f>Pressure!AB582*1000000</f>
        <v>6517820.2818608359</v>
      </c>
      <c r="D582" s="78">
        <f>Pressure!I582</f>
        <v>1.3469012151470802E-4</v>
      </c>
      <c r="E582" s="40">
        <f>Pressure!H582</f>
        <v>134.69012151470801</v>
      </c>
      <c r="F582" s="10">
        <f t="shared" si="70"/>
        <v>4.5999999999999996</v>
      </c>
      <c r="G582" s="4">
        <f t="shared" si="69"/>
        <v>269482.73502132233</v>
      </c>
      <c r="H582" s="42">
        <f t="shared" si="71"/>
        <v>9.836450926773141</v>
      </c>
      <c r="I582" s="10">
        <f t="shared" si="72"/>
        <v>1.2911740137136094</v>
      </c>
      <c r="J582" s="4">
        <f t="shared" si="73"/>
        <v>1133.5035976593406</v>
      </c>
      <c r="K582" s="4">
        <f t="shared" si="67"/>
        <v>254.82298405182783</v>
      </c>
      <c r="L582" s="42">
        <f>Pressure!Q582</f>
        <v>0.82794292812341375</v>
      </c>
      <c r="M582" s="10">
        <f t="shared" si="68"/>
        <v>1.6372464223148899</v>
      </c>
      <c r="N582" s="10">
        <f t="shared" si="74"/>
        <v>2.6101623315922193</v>
      </c>
    </row>
    <row r="583" spans="3:14">
      <c r="C583" s="4">
        <f>Pressure!AB583*1000000</f>
        <v>6517298.2553025447</v>
      </c>
      <c r="D583" s="78">
        <f>Pressure!I583</f>
        <v>1.3469012151470802E-4</v>
      </c>
      <c r="E583" s="40">
        <f>Pressure!H583</f>
        <v>134.69012151470801</v>
      </c>
      <c r="F583" s="10">
        <f t="shared" si="70"/>
        <v>4.5999999999999996</v>
      </c>
      <c r="G583" s="4">
        <f t="shared" si="69"/>
        <v>269461.1515565138</v>
      </c>
      <c r="H583" s="42">
        <f t="shared" si="71"/>
        <v>9.8358277956685161</v>
      </c>
      <c r="I583" s="10">
        <f t="shared" si="72"/>
        <v>1.2911683041643234</v>
      </c>
      <c r="J583" s="4">
        <f t="shared" si="73"/>
        <v>1133.407800931795</v>
      </c>
      <c r="K583" s="4">
        <f t="shared" si="67"/>
        <v>254.80144798610561</v>
      </c>
      <c r="L583" s="42">
        <f>Pressure!Q583</f>
        <v>0.82938726342085145</v>
      </c>
      <c r="M583" s="10">
        <f t="shared" si="68"/>
        <v>1.6370900745745249</v>
      </c>
      <c r="N583" s="10">
        <f t="shared" si="74"/>
        <v>2.6101623315922193</v>
      </c>
    </row>
    <row r="584" spans="3:14">
      <c r="C584" s="4">
        <f>Pressure!AB584*1000000</f>
        <v>6516767.7769159218</v>
      </c>
      <c r="D584" s="78">
        <f>Pressure!I584</f>
        <v>1.3469012151470802E-4</v>
      </c>
      <c r="E584" s="40">
        <f>Pressure!H584</f>
        <v>134.69012151470801</v>
      </c>
      <c r="F584" s="10">
        <f t="shared" si="70"/>
        <v>4.5999999999999996</v>
      </c>
      <c r="G584" s="4">
        <f t="shared" si="69"/>
        <v>269439.21864638204</v>
      </c>
      <c r="H584" s="42">
        <f t="shared" si="71"/>
        <v>9.8351945669472869</v>
      </c>
      <c r="I584" s="10">
        <f t="shared" si="72"/>
        <v>1.291162501237983</v>
      </c>
      <c r="J584" s="4">
        <f t="shared" si="73"/>
        <v>1133.3104532151601</v>
      </c>
      <c r="K584" s="4">
        <f t="shared" si="67"/>
        <v>254.77956324247114</v>
      </c>
      <c r="L584" s="42">
        <f>Pressure!Q584</f>
        <v>0.83083158158549808</v>
      </c>
      <c r="M584" s="10">
        <f t="shared" si="68"/>
        <v>1.6369311743002715</v>
      </c>
      <c r="N584" s="10">
        <f t="shared" si="74"/>
        <v>2.6101623315922193</v>
      </c>
    </row>
    <row r="585" spans="3:14">
      <c r="C585" s="4">
        <f>Pressure!AB585*1000000</f>
        <v>6516228.8463573288</v>
      </c>
      <c r="D585" s="78">
        <f>Pressure!I585</f>
        <v>1.3469012151470802E-4</v>
      </c>
      <c r="E585" s="40">
        <f>Pressure!H585</f>
        <v>134.69012151470801</v>
      </c>
      <c r="F585" s="10">
        <f t="shared" si="70"/>
        <v>4.5999999999999996</v>
      </c>
      <c r="G585" s="4">
        <f t="shared" si="69"/>
        <v>269416.93627671927</v>
      </c>
      <c r="H585" s="42">
        <f t="shared" si="71"/>
        <v>9.8345512397712636</v>
      </c>
      <c r="I585" s="10">
        <f t="shared" si="72"/>
        <v>1.2911566048854435</v>
      </c>
      <c r="J585" s="4">
        <f t="shared" si="73"/>
        <v>1133.2115544463761</v>
      </c>
      <c r="K585" s="4">
        <f t="shared" si="67"/>
        <v>254.75732980674792</v>
      </c>
      <c r="L585" s="42">
        <f>Pressure!Q585</f>
        <v>0.83227588233876904</v>
      </c>
      <c r="M585" s="10">
        <f t="shared" si="68"/>
        <v>1.6367697214853769</v>
      </c>
      <c r="N585" s="10">
        <f t="shared" si="74"/>
        <v>2.6101623315922193</v>
      </c>
    </row>
    <row r="586" spans="3:14">
      <c r="C586" s="4">
        <f>Pressure!AB586*1000000</f>
        <v>6515681.4632772272</v>
      </c>
      <c r="D586" s="78">
        <f>Pressure!I586</f>
        <v>1.3469012151470802E-4</v>
      </c>
      <c r="E586" s="40">
        <f>Pressure!H586</f>
        <v>134.69012151470801</v>
      </c>
      <c r="F586" s="10">
        <f t="shared" si="70"/>
        <v>4.5999999999999996</v>
      </c>
      <c r="G586" s="4">
        <f t="shared" si="69"/>
        <v>269394.3044330735</v>
      </c>
      <c r="H586" s="42">
        <f t="shared" si="71"/>
        <v>9.8338978132883241</v>
      </c>
      <c r="I586" s="10">
        <f t="shared" si="72"/>
        <v>1.2911506150567507</v>
      </c>
      <c r="J586" s="4">
        <f t="shared" si="73"/>
        <v>1133.1111045612988</v>
      </c>
      <c r="K586" s="4">
        <f t="shared" si="67"/>
        <v>254.73474766451571</v>
      </c>
      <c r="L586" s="42">
        <f>Pressure!Q586</f>
        <v>0.83372016540201033</v>
      </c>
      <c r="M586" s="10">
        <f t="shared" si="68"/>
        <v>1.636605716122377</v>
      </c>
      <c r="N586" s="10">
        <f t="shared" si="74"/>
        <v>2.6101623315922193</v>
      </c>
    </row>
    <row r="587" spans="3:14">
      <c r="C587" s="4">
        <f>Pressure!AB587*1000000</f>
        <v>6515125.6273196489</v>
      </c>
      <c r="D587" s="78">
        <f>Pressure!I587</f>
        <v>1.3469012151470802E-4</v>
      </c>
      <c r="E587" s="40">
        <f>Pressure!H587</f>
        <v>134.69012151470801</v>
      </c>
      <c r="F587" s="10">
        <f t="shared" si="70"/>
        <v>4.5999999999999996</v>
      </c>
      <c r="G587" s="4">
        <f t="shared" si="69"/>
        <v>269371.32310072711</v>
      </c>
      <c r="H587" s="42">
        <f t="shared" si="71"/>
        <v>9.8332342866317504</v>
      </c>
      <c r="I587" s="10">
        <f t="shared" si="72"/>
        <v>1.2911445317011341</v>
      </c>
      <c r="J587" s="4">
        <f t="shared" si="73"/>
        <v>1133.0091034946049</v>
      </c>
      <c r="K587" s="4">
        <f t="shared" si="67"/>
        <v>254.71181680108918</v>
      </c>
      <c r="L587" s="42">
        <f>Pressure!Q587</f>
        <v>0.83516443049649791</v>
      </c>
      <c r="M587" s="10">
        <f t="shared" si="68"/>
        <v>1.6364391582040423</v>
      </c>
      <c r="N587" s="10">
        <f t="shared" si="74"/>
        <v>2.6101623315922193</v>
      </c>
    </row>
    <row r="588" spans="3:14">
      <c r="C588" s="4">
        <f>Pressure!AB588*1000000</f>
        <v>6514561.338123044</v>
      </c>
      <c r="D588" s="78">
        <f>Pressure!I588</f>
        <v>1.3469012151470802E-4</v>
      </c>
      <c r="E588" s="40">
        <f>Pressure!H588</f>
        <v>134.69012151470801</v>
      </c>
      <c r="F588" s="10">
        <f t="shared" si="70"/>
        <v>4.5999999999999996</v>
      </c>
      <c r="G588" s="4">
        <f t="shared" si="69"/>
        <v>269347.99226473161</v>
      </c>
      <c r="H588" s="42">
        <f t="shared" si="71"/>
        <v>9.8325606589212153</v>
      </c>
      <c r="I588" s="10">
        <f t="shared" si="72"/>
        <v>1.2911383547670161</v>
      </c>
      <c r="J588" s="4">
        <f t="shared" si="73"/>
        <v>1132.9055511799465</v>
      </c>
      <c r="K588" s="4">
        <f t="shared" si="67"/>
        <v>254.68853720155266</v>
      </c>
      <c r="L588" s="42">
        <f>Pressure!Q588</f>
        <v>0.83660867734343602</v>
      </c>
      <c r="M588" s="10">
        <f t="shared" si="68"/>
        <v>1.6362700477222922</v>
      </c>
      <c r="N588" s="10">
        <f t="shared" si="74"/>
        <v>2.6101623315922193</v>
      </c>
    </row>
    <row r="589" spans="3:14">
      <c r="C589" s="4">
        <f>Pressure!AB589*1000000</f>
        <v>6513988.5953196427</v>
      </c>
      <c r="D589" s="78">
        <f>Pressure!I589</f>
        <v>1.3469012151470802E-4</v>
      </c>
      <c r="E589" s="40">
        <f>Pressure!H589</f>
        <v>134.69012151470801</v>
      </c>
      <c r="F589" s="10">
        <f t="shared" si="70"/>
        <v>4.5999999999999996</v>
      </c>
      <c r="G589" s="4">
        <f t="shared" si="69"/>
        <v>269324.31190988142</v>
      </c>
      <c r="H589" s="42">
        <f t="shared" si="71"/>
        <v>9.8318769292620569</v>
      </c>
      <c r="I589" s="10">
        <f t="shared" si="72"/>
        <v>1.2911320842020031</v>
      </c>
      <c r="J589" s="4">
        <f t="shared" si="73"/>
        <v>1132.8004475498346</v>
      </c>
      <c r="K589" s="4">
        <f t="shared" si="67"/>
        <v>254.66490885073392</v>
      </c>
      <c r="L589" s="42">
        <f>Pressure!Q589</f>
        <v>0.83805290566395652</v>
      </c>
      <c r="M589" s="10">
        <f t="shared" si="68"/>
        <v>1.6360983846693566</v>
      </c>
      <c r="N589" s="10">
        <f t="shared" si="74"/>
        <v>2.6101623315922193</v>
      </c>
    </row>
    <row r="590" spans="3:14">
      <c r="C590" s="4">
        <f>Pressure!AB590*1000000</f>
        <v>6513407.3985355962</v>
      </c>
      <c r="D590" s="78">
        <f>Pressure!I590</f>
        <v>1.3469012151470802E-4</v>
      </c>
      <c r="E590" s="40">
        <f>Pressure!H590</f>
        <v>134.69012151470801</v>
      </c>
      <c r="F590" s="10">
        <f t="shared" si="70"/>
        <v>4.5999999999999996</v>
      </c>
      <c r="G590" s="4">
        <f t="shared" si="69"/>
        <v>269300.28202071949</v>
      </c>
      <c r="H590" s="42">
        <f t="shared" si="71"/>
        <v>9.8311830967454163</v>
      </c>
      <c r="I590" s="10">
        <f t="shared" si="72"/>
        <v>1.2911257199528858</v>
      </c>
      <c r="J590" s="4">
        <f t="shared" si="73"/>
        <v>1132.6937925356647</v>
      </c>
      <c r="K590" s="4">
        <f t="shared" si="67"/>
        <v>254.64093173320998</v>
      </c>
      <c r="L590" s="42">
        <f>Pressure!Q590</f>
        <v>0.83949711517911729</v>
      </c>
      <c r="M590" s="10">
        <f t="shared" si="68"/>
        <v>1.6359241690367059</v>
      </c>
      <c r="N590" s="10">
        <f t="shared" si="74"/>
        <v>2.6101623315922193</v>
      </c>
    </row>
    <row r="591" spans="3:14">
      <c r="C591" s="4">
        <f>Pressure!AB591*1000000</f>
        <v>6512817.7473910302</v>
      </c>
      <c r="D591" s="78">
        <f>Pressure!I591</f>
        <v>1.3469012151470802E-4</v>
      </c>
      <c r="E591" s="40">
        <f>Pressure!H591</f>
        <v>134.69012151470801</v>
      </c>
      <c r="F591" s="10">
        <f t="shared" si="70"/>
        <v>4.5999999999999996</v>
      </c>
      <c r="G591" s="4">
        <f t="shared" si="69"/>
        <v>269275.90258153976</v>
      </c>
      <c r="H591" s="42">
        <f t="shared" si="71"/>
        <v>9.8304791604482862</v>
      </c>
      <c r="I591" s="10">
        <f t="shared" si="72"/>
        <v>1.2911192619656391</v>
      </c>
      <c r="J591" s="4">
        <f t="shared" si="73"/>
        <v>1132.5855860677254</v>
      </c>
      <c r="K591" s="4">
        <f t="shared" ref="K591:K654" si="75">J591/4.4482</f>
        <v>254.61660583330908</v>
      </c>
      <c r="L591" s="42">
        <f>Pressure!Q591</f>
        <v>0.84094130560990166</v>
      </c>
      <c r="M591" s="10">
        <f t="shared" ref="M591:M654" si="76">(J591+J590)/2*(L591-L590)</f>
        <v>1.6357474008160835</v>
      </c>
      <c r="N591" s="10">
        <f t="shared" si="74"/>
        <v>2.6101623315922193</v>
      </c>
    </row>
    <row r="592" spans="3:14">
      <c r="C592" s="4">
        <f>Pressure!AB592*1000000</f>
        <v>6512219.6415001089</v>
      </c>
      <c r="D592" s="78">
        <f>Pressure!I592</f>
        <v>1.3469012151470802E-4</v>
      </c>
      <c r="E592" s="40">
        <f>Pressure!H592</f>
        <v>134.69012151470801</v>
      </c>
      <c r="F592" s="10">
        <f t="shared" si="70"/>
        <v>4.5999999999999996</v>
      </c>
      <c r="G592" s="4">
        <f t="shared" si="69"/>
        <v>269251.17357638961</v>
      </c>
      <c r="H592" s="42">
        <f t="shared" si="71"/>
        <v>9.8297651194336151</v>
      </c>
      <c r="I592" s="10">
        <f t="shared" si="72"/>
        <v>1.2911127101854221</v>
      </c>
      <c r="J592" s="4">
        <f t="shared" si="73"/>
        <v>1132.4758280752133</v>
      </c>
      <c r="K592" s="4">
        <f t="shared" si="75"/>
        <v>254.59193113511381</v>
      </c>
      <c r="L592" s="42">
        <f>Pressure!Q592</f>
        <v>0.84238547667721675</v>
      </c>
      <c r="M592" s="10">
        <f t="shared" si="76"/>
        <v>1.6355680799985197</v>
      </c>
      <c r="N592" s="10">
        <f t="shared" si="74"/>
        <v>2.6101623315922193</v>
      </c>
    </row>
    <row r="593" spans="3:14">
      <c r="C593" s="4">
        <f>Pressure!AB593*1000000</f>
        <v>6511613.0804710072</v>
      </c>
      <c r="D593" s="78">
        <f>Pressure!I593</f>
        <v>1.3469012151470802E-4</v>
      </c>
      <c r="E593" s="40">
        <f>Pressure!H593</f>
        <v>134.69012151470801</v>
      </c>
      <c r="F593" s="10">
        <f t="shared" si="70"/>
        <v>4.5999999999999996</v>
      </c>
      <c r="G593" s="4">
        <f t="shared" si="69"/>
        <v>269226.09498906886</v>
      </c>
      <c r="H593" s="42">
        <f t="shared" si="71"/>
        <v>9.8290409727502404</v>
      </c>
      <c r="I593" s="10">
        <f t="shared" si="72"/>
        <v>1.2911060645565748</v>
      </c>
      <c r="J593" s="4">
        <f t="shared" si="73"/>
        <v>1132.3645184862244</v>
      </c>
      <c r="K593" s="4">
        <f t="shared" si="75"/>
        <v>254.5669076224595</v>
      </c>
      <c r="L593" s="42">
        <f>Pressure!Q593</f>
        <v>0.84382962810189244</v>
      </c>
      <c r="M593" s="10">
        <f t="shared" si="76"/>
        <v>1.6353862065748395</v>
      </c>
      <c r="N593" s="10">
        <f t="shared" si="74"/>
        <v>2.6101623315922193</v>
      </c>
    </row>
    <row r="594" spans="3:14">
      <c r="C594" s="4">
        <f>Pressure!AB594*1000000</f>
        <v>6510998.0639054552</v>
      </c>
      <c r="D594" s="78">
        <f>Pressure!I594</f>
        <v>1.3469012151470802E-4</v>
      </c>
      <c r="E594" s="40">
        <f>Pressure!H594</f>
        <v>134.69012151470801</v>
      </c>
      <c r="F594" s="10">
        <f t="shared" si="70"/>
        <v>4.5999999999999996</v>
      </c>
      <c r="G594" s="4">
        <f t="shared" si="69"/>
        <v>269200.6668031108</v>
      </c>
      <c r="H594" s="42">
        <f t="shared" si="71"/>
        <v>9.8283067194323568</v>
      </c>
      <c r="I594" s="10">
        <f t="shared" si="72"/>
        <v>1.2910993250226142</v>
      </c>
      <c r="J594" s="4">
        <f t="shared" si="73"/>
        <v>1132.251657227672</v>
      </c>
      <c r="K594" s="4">
        <f t="shared" si="75"/>
        <v>254.54153527891552</v>
      </c>
      <c r="L594" s="42">
        <f>Pressure!Q594</f>
        <v>0.84527375960468054</v>
      </c>
      <c r="M594" s="10">
        <f t="shared" si="76"/>
        <v>1.6352017805359791</v>
      </c>
      <c r="N594" s="10">
        <f t="shared" si="74"/>
        <v>2.6101623315922193</v>
      </c>
    </row>
    <row r="595" spans="3:14">
      <c r="C595" s="4">
        <f>Pressure!AB595*1000000</f>
        <v>6510374.5913997609</v>
      </c>
      <c r="D595" s="78">
        <f>Pressure!I595</f>
        <v>1.3469012151470802E-4</v>
      </c>
      <c r="E595" s="40">
        <f>Pressure!H595</f>
        <v>134.69012151470801</v>
      </c>
      <c r="F595" s="10">
        <f t="shared" si="70"/>
        <v>4.5999999999999996</v>
      </c>
      <c r="G595" s="4">
        <f t="shared" si="69"/>
        <v>269174.8890018246</v>
      </c>
      <c r="H595" s="42">
        <f t="shared" si="71"/>
        <v>9.8275623585007157</v>
      </c>
      <c r="I595" s="10">
        <f t="shared" si="72"/>
        <v>1.2910924915262429</v>
      </c>
      <c r="J595" s="4">
        <f t="shared" si="73"/>
        <v>1132.137244225476</v>
      </c>
      <c r="K595" s="4">
        <f t="shared" si="75"/>
        <v>254.51581408782789</v>
      </c>
      <c r="L595" s="42">
        <f>Pressure!Q595</f>
        <v>0.84671787090625317</v>
      </c>
      <c r="M595" s="10">
        <f t="shared" si="76"/>
        <v>1.6350148018720569</v>
      </c>
      <c r="N595" s="10">
        <f t="shared" si="74"/>
        <v>2.6101623315922193</v>
      </c>
    </row>
    <row r="596" spans="3:14">
      <c r="C596" s="4">
        <f>Pressure!AB596*1000000</f>
        <v>6509742.6625435669</v>
      </c>
      <c r="D596" s="78">
        <f>Pressure!I596</f>
        <v>1.3469012151470802E-4</v>
      </c>
      <c r="E596" s="40">
        <f>Pressure!H596</f>
        <v>134.69012151470801</v>
      </c>
      <c r="F596" s="10">
        <f t="shared" si="70"/>
        <v>4.5999999999999996</v>
      </c>
      <c r="G596" s="4">
        <f t="shared" si="69"/>
        <v>269148.76156824379</v>
      </c>
      <c r="H596" s="42">
        <f t="shared" si="71"/>
        <v>9.8268078889611399</v>
      </c>
      <c r="I596" s="10">
        <f t="shared" si="72"/>
        <v>1.2910855640093348</v>
      </c>
      <c r="J596" s="4">
        <f t="shared" si="73"/>
        <v>1132.0212794043309</v>
      </c>
      <c r="K596" s="4">
        <f t="shared" si="75"/>
        <v>254.4897440322672</v>
      </c>
      <c r="L596" s="42">
        <f>Pressure!Q596</f>
        <v>0.84816196172720204</v>
      </c>
      <c r="M596" s="10">
        <f t="shared" si="76"/>
        <v>1.6348252705734785</v>
      </c>
      <c r="N596" s="10">
        <f t="shared" si="74"/>
        <v>2.6101623315922193</v>
      </c>
    </row>
    <row r="597" spans="3:14">
      <c r="C597" s="4">
        <f>Pressure!AB597*1000000</f>
        <v>6509102.2769208951</v>
      </c>
      <c r="D597" s="78">
        <f>Pressure!I597</f>
        <v>1.3469012151470802E-4</v>
      </c>
      <c r="E597" s="40">
        <f>Pressure!H597</f>
        <v>134.69012151470801</v>
      </c>
      <c r="F597" s="10">
        <f t="shared" si="70"/>
        <v>4.5999999999999996</v>
      </c>
      <c r="G597" s="4">
        <f t="shared" si="69"/>
        <v>269122.28448516951</v>
      </c>
      <c r="H597" s="42">
        <f t="shared" si="71"/>
        <v>9.8260433098057796</v>
      </c>
      <c r="I597" s="10">
        <f t="shared" si="72"/>
        <v>1.2910785424129447</v>
      </c>
      <c r="J597" s="4">
        <f t="shared" si="73"/>
        <v>1131.9037626879019</v>
      </c>
      <c r="K597" s="4">
        <f t="shared" si="75"/>
        <v>254.46332509507261</v>
      </c>
      <c r="L597" s="42">
        <f>Pressure!Q597</f>
        <v>0.84960603178803695</v>
      </c>
      <c r="M597" s="10">
        <f t="shared" si="76"/>
        <v>1.6346331866299058</v>
      </c>
      <c r="N597" s="10">
        <f t="shared" si="74"/>
        <v>2.6101623315922193</v>
      </c>
    </row>
    <row r="598" spans="3:14">
      <c r="C598" s="4">
        <f>Pressure!AB598*1000000</f>
        <v>6508453.4341095164</v>
      </c>
      <c r="D598" s="78">
        <f>Pressure!I598</f>
        <v>1.3469012151470802E-4</v>
      </c>
      <c r="E598" s="40">
        <f>Pressure!H598</f>
        <v>134.69012151470801</v>
      </c>
      <c r="F598" s="10">
        <f t="shared" si="70"/>
        <v>4.5999999999999996</v>
      </c>
      <c r="G598" s="4">
        <f t="shared" si="69"/>
        <v>269095.45773514453</v>
      </c>
      <c r="H598" s="42">
        <f t="shared" si="71"/>
        <v>9.8252686200123307</v>
      </c>
      <c r="I598" s="10">
        <f t="shared" si="72"/>
        <v>1.2910714266773009</v>
      </c>
      <c r="J598" s="4">
        <f t="shared" si="73"/>
        <v>1131.7846939987048</v>
      </c>
      <c r="K598" s="4">
        <f t="shared" si="75"/>
        <v>254.43655725882488</v>
      </c>
      <c r="L598" s="42">
        <f>Pressure!Q598</f>
        <v>0.85105008080918498</v>
      </c>
      <c r="M598" s="10">
        <f t="shared" si="76"/>
        <v>1.6344385500311951</v>
      </c>
      <c r="N598" s="10">
        <f t="shared" si="74"/>
        <v>2.6101623315922193</v>
      </c>
    </row>
    <row r="599" spans="3:14">
      <c r="C599" s="4">
        <f>Pressure!AB599*1000000</f>
        <v>6507796.1336811138</v>
      </c>
      <c r="D599" s="78">
        <f>Pressure!I599</f>
        <v>1.3469012151470802E-4</v>
      </c>
      <c r="E599" s="40">
        <f>Pressure!H599</f>
        <v>134.69012151470801</v>
      </c>
      <c r="F599" s="10">
        <f t="shared" si="70"/>
        <v>4.5999999999999996</v>
      </c>
      <c r="G599" s="4">
        <f t="shared" si="69"/>
        <v>269068.28130045981</v>
      </c>
      <c r="H599" s="42">
        <f t="shared" si="71"/>
        <v>9.8244838185442571</v>
      </c>
      <c r="I599" s="10">
        <f t="shared" si="72"/>
        <v>1.2910642167418052</v>
      </c>
      <c r="J599" s="4">
        <f t="shared" si="73"/>
        <v>1131.6640732581404</v>
      </c>
      <c r="K599" s="4">
        <f t="shared" si="75"/>
        <v>254.40944050585415</v>
      </c>
      <c r="L599" s="42">
        <f>Pressure!Q599</f>
        <v>0.85249410851098895</v>
      </c>
      <c r="M599" s="10">
        <f t="shared" si="76"/>
        <v>1.6342413607664574</v>
      </c>
      <c r="N599" s="10">
        <f t="shared" si="74"/>
        <v>2.6101623315922193</v>
      </c>
    </row>
    <row r="600" spans="3:14">
      <c r="C600" s="4">
        <f>Pressure!AB600*1000000</f>
        <v>6507130.3752013445</v>
      </c>
      <c r="D600" s="78">
        <f>Pressure!I600</f>
        <v>1.3469012151470802E-4</v>
      </c>
      <c r="E600" s="40">
        <f>Pressure!H600</f>
        <v>134.69012151470801</v>
      </c>
      <c r="F600" s="10">
        <f t="shared" si="70"/>
        <v>4.5999999999999996</v>
      </c>
      <c r="G600" s="4">
        <f t="shared" si="69"/>
        <v>269040.75516315724</v>
      </c>
      <c r="H600" s="42">
        <f t="shared" si="71"/>
        <v>9.8236889043508047</v>
      </c>
      <c r="I600" s="10">
        <f t="shared" si="72"/>
        <v>1.2910569125450326</v>
      </c>
      <c r="J600" s="4">
        <f t="shared" si="73"/>
        <v>1131.5419003865022</v>
      </c>
      <c r="K600" s="4">
        <f t="shared" si="75"/>
        <v>254.38197481824159</v>
      </c>
      <c r="L600" s="42">
        <f>Pressure!Q600</f>
        <v>0.85393811461370661</v>
      </c>
      <c r="M600" s="10">
        <f t="shared" si="76"/>
        <v>1.6340416188249698</v>
      </c>
      <c r="N600" s="10">
        <f t="shared" si="74"/>
        <v>2.6101623315922193</v>
      </c>
    </row>
    <row r="601" spans="3:14">
      <c r="C601" s="4">
        <f>Pressure!AB601*1000000</f>
        <v>6506456.1582298623</v>
      </c>
      <c r="D601" s="78">
        <f>Pressure!I601</f>
        <v>1.3469012151470802E-4</v>
      </c>
      <c r="E601" s="40">
        <f>Pressure!H601</f>
        <v>134.69012151470801</v>
      </c>
      <c r="F601" s="10">
        <f t="shared" si="70"/>
        <v>4.5999999999999996</v>
      </c>
      <c r="G601" s="4">
        <f t="shared" si="69"/>
        <v>269012.87930503051</v>
      </c>
      <c r="H601" s="42">
        <f t="shared" si="71"/>
        <v>9.8228838763670847</v>
      </c>
      <c r="I601" s="10">
        <f t="shared" si="72"/>
        <v>1.2910495140247302</v>
      </c>
      <c r="J601" s="4">
        <f t="shared" si="73"/>
        <v>1131.4181753029832</v>
      </c>
      <c r="K601" s="4">
        <f t="shared" si="75"/>
        <v>254.35416017782097</v>
      </c>
      <c r="L601" s="42">
        <f>Pressure!Q601</f>
        <v>0.85538209883750937</v>
      </c>
      <c r="M601" s="10">
        <f t="shared" si="76"/>
        <v>1.633839324195562</v>
      </c>
      <c r="N601" s="10">
        <f t="shared" si="74"/>
        <v>2.6101623315922193</v>
      </c>
    </row>
    <row r="602" spans="3:14">
      <c r="C602" s="4">
        <f>Pressure!AB602*1000000</f>
        <v>6505773.4823201671</v>
      </c>
      <c r="D602" s="78">
        <f>Pressure!I602</f>
        <v>1.3469012151470802E-4</v>
      </c>
      <c r="E602" s="40">
        <f>Pressure!H602</f>
        <v>134.69012151470801</v>
      </c>
      <c r="F602" s="10">
        <f t="shared" si="70"/>
        <v>4.5999999999999996</v>
      </c>
      <c r="G602" s="4">
        <f t="shared" si="69"/>
        <v>268984.65370761877</v>
      </c>
      <c r="H602" s="42">
        <f t="shared" si="71"/>
        <v>9.8220687335138397</v>
      </c>
      <c r="I602" s="10">
        <f t="shared" si="72"/>
        <v>1.2910420211178137</v>
      </c>
      <c r="J602" s="4">
        <f t="shared" si="73"/>
        <v>1131.2928979256458</v>
      </c>
      <c r="K602" s="4">
        <f t="shared" si="75"/>
        <v>254.32599656617188</v>
      </c>
      <c r="L602" s="42">
        <f>Pressure!Q602</f>
        <v>0.85682606090248103</v>
      </c>
      <c r="M602" s="10">
        <f t="shared" si="76"/>
        <v>1.6336344768667261</v>
      </c>
      <c r="N602" s="10">
        <f t="shared" si="74"/>
        <v>2.6101623315922193</v>
      </c>
    </row>
    <row r="603" spans="3:14">
      <c r="C603" s="4">
        <f>Pressure!AB603*1000000</f>
        <v>6505082.3470197385</v>
      </c>
      <c r="D603" s="78">
        <f>Pressure!I603</f>
        <v>1.3469012151470802E-4</v>
      </c>
      <c r="E603" s="40">
        <f>Pressure!H603</f>
        <v>134.69012151470801</v>
      </c>
      <c r="F603" s="10">
        <f t="shared" si="70"/>
        <v>4.5999999999999996</v>
      </c>
      <c r="G603" s="4">
        <f t="shared" si="69"/>
        <v>268956.07835221238</v>
      </c>
      <c r="H603" s="42">
        <f t="shared" si="71"/>
        <v>9.8212434746976172</v>
      </c>
      <c r="I603" s="10">
        <f t="shared" si="72"/>
        <v>1.2910344337603683</v>
      </c>
      <c r="J603" s="4">
        <f t="shared" si="73"/>
        <v>1131.1660681714488</v>
      </c>
      <c r="K603" s="4">
        <f t="shared" si="75"/>
        <v>254.29748396462588</v>
      </c>
      <c r="L603" s="42">
        <f>Pressure!Q603</f>
        <v>0.85827000052861679</v>
      </c>
      <c r="M603" s="10">
        <f t="shared" si="76"/>
        <v>1.6334270768268679</v>
      </c>
      <c r="N603" s="10">
        <f t="shared" si="74"/>
        <v>2.6101623315922193</v>
      </c>
    </row>
    <row r="604" spans="3:14">
      <c r="C604" s="4">
        <f>Pressure!AB604*1000000</f>
        <v>6504382.7518699365</v>
      </c>
      <c r="D604" s="78">
        <f>Pressure!I604</f>
        <v>1.3469012151470802E-4</v>
      </c>
      <c r="E604" s="40">
        <f>Pressure!H604</f>
        <v>134.69012151470801</v>
      </c>
      <c r="F604" s="10">
        <f t="shared" si="70"/>
        <v>4.5999999999999996</v>
      </c>
      <c r="G604" s="4">
        <f t="shared" ref="G604:G667" si="77">IF(C604/(1+(k-1)/2*N604^2)^(k/(k-1))&lt;patm*1000000,patm*1000000,C604/(1+(k-1)/2*N604^2)^(k/(k-1)))</f>
        <v>268927.15321984858</v>
      </c>
      <c r="H604" s="42">
        <f t="shared" si="71"/>
        <v>9.820408098810649</v>
      </c>
      <c r="I604" s="10">
        <f t="shared" si="72"/>
        <v>1.2910267518876457</v>
      </c>
      <c r="J604" s="4">
        <f t="shared" si="73"/>
        <v>1131.0376859562273</v>
      </c>
      <c r="K604" s="4">
        <f t="shared" si="75"/>
        <v>254.26862235426179</v>
      </c>
      <c r="L604" s="42">
        <f>Pressure!Q604</f>
        <v>0.85971391743582204</v>
      </c>
      <c r="M604" s="10">
        <f t="shared" si="76"/>
        <v>1.6332171240640641</v>
      </c>
      <c r="N604" s="10">
        <f t="shared" si="74"/>
        <v>2.6101623315922193</v>
      </c>
    </row>
    <row r="605" spans="3:14">
      <c r="C605" s="4">
        <f>Pressure!AB605*1000000</f>
        <v>6503674.6964059751</v>
      </c>
      <c r="D605" s="78">
        <f>Pressure!I605</f>
        <v>1.3469012151470802E-4</v>
      </c>
      <c r="E605" s="40">
        <f>Pressure!H605</f>
        <v>134.69012151470801</v>
      </c>
      <c r="F605" s="10">
        <f t="shared" ref="F605:F668" si="78">aexit/E605</f>
        <v>4.5999999999999996</v>
      </c>
      <c r="G605" s="4">
        <f t="shared" si="77"/>
        <v>268897.87829131057</v>
      </c>
      <c r="H605" s="42">
        <f t="shared" ref="H605:H668" si="79">1/(((k+1)/2)^(1/(k-1))*(patm*1000000/C605)^(1/k)*SQRT((k+1)/(k-1)*(1-(patm*1000000/C605)^((k-1)/k))))</f>
        <v>9.8195626047308071</v>
      </c>
      <c r="I605" s="10">
        <f t="shared" ref="I605:I668" si="80">etanoz*SQRT(2*k^2/(k-1)*(2/(k+1))^((k+1)/(k-1))*(1-(G605/C605)^((k-1)/k)))+(G605-patm*1000000)/C605*(aexit/E605)</f>
        <v>1.2910189754340624</v>
      </c>
      <c r="J605" s="4">
        <f t="shared" ref="J605:J668" si="81">I605*D605*C605</f>
        <v>1130.9077511946887</v>
      </c>
      <c r="K605" s="4">
        <f t="shared" si="75"/>
        <v>254.23941171590502</v>
      </c>
      <c r="L605" s="42">
        <f>Pressure!Q605</f>
        <v>0.86115781134391112</v>
      </c>
      <c r="M605" s="10">
        <f t="shared" si="76"/>
        <v>1.6330046185660467</v>
      </c>
      <c r="N605" s="10">
        <f t="shared" si="74"/>
        <v>2.6101623315922193</v>
      </c>
    </row>
    <row r="606" spans="3:14">
      <c r="C606" s="4">
        <f>Pressure!AB606*1000000</f>
        <v>6502958.1801571148</v>
      </c>
      <c r="D606" s="78">
        <f>Pressure!I606</f>
        <v>1.3469012151470802E-4</v>
      </c>
      <c r="E606" s="40">
        <f>Pressure!H606</f>
        <v>134.69012151470801</v>
      </c>
      <c r="F606" s="10">
        <f t="shared" si="78"/>
        <v>4.5999999999999996</v>
      </c>
      <c r="G606" s="4">
        <f t="shared" si="77"/>
        <v>268868.25354713533</v>
      </c>
      <c r="H606" s="42">
        <f t="shared" si="79"/>
        <v>9.8187069913218181</v>
      </c>
      <c r="I606" s="10">
        <f t="shared" si="80"/>
        <v>1.2910111043332009</v>
      </c>
      <c r="J606" s="4">
        <f t="shared" si="81"/>
        <v>1130.7762638004479</v>
      </c>
      <c r="K606" s="4">
        <f t="shared" si="75"/>
        <v>254.20985203013529</v>
      </c>
      <c r="L606" s="42">
        <f>Pressure!Q606</f>
        <v>0.86260168197260623</v>
      </c>
      <c r="M606" s="10">
        <f t="shared" si="76"/>
        <v>1.6327895603203539</v>
      </c>
      <c r="N606" s="10">
        <f t="shared" ref="N606:N669" si="82">N605-1/834*(me-mef)</f>
        <v>2.6101623315922193</v>
      </c>
    </row>
    <row r="607" spans="3:14">
      <c r="C607" s="4">
        <f>Pressure!AB607*1000000</f>
        <v>6502233.2026464911</v>
      </c>
      <c r="D607" s="78">
        <f>Pressure!I607</f>
        <v>1.3469012151470802E-4</v>
      </c>
      <c r="E607" s="40">
        <f>Pressure!H607</f>
        <v>134.69012151470801</v>
      </c>
      <c r="F607" s="10">
        <f t="shared" si="78"/>
        <v>4.5999999999999996</v>
      </c>
      <c r="G607" s="4">
        <f t="shared" si="77"/>
        <v>268838.27896760672</v>
      </c>
      <c r="H607" s="42">
        <f t="shared" si="79"/>
        <v>9.81784125743307</v>
      </c>
      <c r="I607" s="10">
        <f t="shared" si="80"/>
        <v>1.291003138517806</v>
      </c>
      <c r="J607" s="4">
        <f t="shared" si="81"/>
        <v>1130.6432236859957</v>
      </c>
      <c r="K607" s="4">
        <f t="shared" si="75"/>
        <v>254.17994327727973</v>
      </c>
      <c r="L607" s="42">
        <f>Pressure!Q607</f>
        <v>0.86404552904153631</v>
      </c>
      <c r="M607" s="10">
        <f t="shared" si="76"/>
        <v>1.6325719493143347</v>
      </c>
      <c r="N607" s="10">
        <f t="shared" si="82"/>
        <v>2.6101623315922193</v>
      </c>
    </row>
    <row r="608" spans="3:14">
      <c r="C608" s="4">
        <f>Pressure!AB608*1000000</f>
        <v>6501499.7633910337</v>
      </c>
      <c r="D608" s="78">
        <f>Pressure!I608</f>
        <v>1.3469012151470802E-4</v>
      </c>
      <c r="E608" s="40">
        <f>Pressure!H608</f>
        <v>134.69012151470801</v>
      </c>
      <c r="F608" s="10">
        <f t="shared" si="78"/>
        <v>4.5999999999999996</v>
      </c>
      <c r="G608" s="4">
        <f t="shared" si="77"/>
        <v>268807.95453275193</v>
      </c>
      <c r="H608" s="42">
        <f t="shared" si="79"/>
        <v>9.816965401899493</v>
      </c>
      <c r="I608" s="10">
        <f t="shared" si="80"/>
        <v>1.2909950779197827</v>
      </c>
      <c r="J608" s="4">
        <f t="shared" si="81"/>
        <v>1130.5086307626848</v>
      </c>
      <c r="K608" s="4">
        <f t="shared" si="75"/>
        <v>254.14968543740946</v>
      </c>
      <c r="L608" s="42">
        <f>Pressure!Q608</f>
        <v>0.86548935227023582</v>
      </c>
      <c r="M608" s="10">
        <f t="shared" si="76"/>
        <v>1.6323517855349945</v>
      </c>
      <c r="N608" s="10">
        <f t="shared" si="82"/>
        <v>2.6101623315922193</v>
      </c>
    </row>
    <row r="609" spans="3:14">
      <c r="C609" s="4">
        <f>Pressure!AB609*1000000</f>
        <v>6500757.861901734</v>
      </c>
      <c r="D609" s="78">
        <f>Pressure!I609</f>
        <v>1.3469012151470802E-4</v>
      </c>
      <c r="E609" s="40">
        <f>Pressure!H609</f>
        <v>134.69012151470801</v>
      </c>
      <c r="F609" s="10">
        <f t="shared" si="78"/>
        <v>4.5999999999999996</v>
      </c>
      <c r="G609" s="4">
        <f t="shared" si="77"/>
        <v>268777.28022235259</v>
      </c>
      <c r="H609" s="42">
        <f t="shared" si="79"/>
        <v>9.8160794235418738</v>
      </c>
      <c r="I609" s="10">
        <f t="shared" si="80"/>
        <v>1.2909869224701973</v>
      </c>
      <c r="J609" s="4">
        <f t="shared" si="81"/>
        <v>1130.3724849407772</v>
      </c>
      <c r="K609" s="4">
        <f t="shared" si="75"/>
        <v>254.11907849035052</v>
      </c>
      <c r="L609" s="42">
        <f>Pressure!Q609</f>
        <v>0.86693315137814353</v>
      </c>
      <c r="M609" s="10">
        <f t="shared" si="76"/>
        <v>1.6321290689690189</v>
      </c>
      <c r="N609" s="10">
        <f t="shared" si="82"/>
        <v>2.6101623315922193</v>
      </c>
    </row>
    <row r="610" spans="3:14">
      <c r="C610" s="4">
        <f>Pressure!AB610*1000000</f>
        <v>6500007.4976834254</v>
      </c>
      <c r="D610" s="78">
        <f>Pressure!I610</f>
        <v>1.3469012151470802E-4</v>
      </c>
      <c r="E610" s="40">
        <f>Pressure!H610</f>
        <v>134.69012151470801</v>
      </c>
      <c r="F610" s="10">
        <f t="shared" si="78"/>
        <v>4.5999999999999996</v>
      </c>
      <c r="G610" s="4">
        <f t="shared" si="77"/>
        <v>268746.2560159358</v>
      </c>
      <c r="H610" s="42">
        <f t="shared" si="79"/>
        <v>9.8151833211666055</v>
      </c>
      <c r="I610" s="10">
        <f t="shared" si="80"/>
        <v>1.2909786720992735</v>
      </c>
      <c r="J610" s="4">
        <f t="shared" si="81"/>
        <v>1130.2347861294049</v>
      </c>
      <c r="K610" s="4">
        <f t="shared" si="75"/>
        <v>254.08812241567486</v>
      </c>
      <c r="L610" s="42">
        <f>Pressure!Q610</f>
        <v>0.86837692608460149</v>
      </c>
      <c r="M610" s="10">
        <f t="shared" si="76"/>
        <v>1.631903799603037</v>
      </c>
      <c r="N610" s="10">
        <f t="shared" si="82"/>
        <v>2.6101623315922193</v>
      </c>
    </row>
    <row r="611" spans="3:14">
      <c r="C611" s="4">
        <f>Pressure!AB611*1000000</f>
        <v>6499248.6702348096</v>
      </c>
      <c r="D611" s="78">
        <f>Pressure!I611</f>
        <v>1.3469012151470802E-4</v>
      </c>
      <c r="E611" s="40">
        <f>Pressure!H611</f>
        <v>134.69012151470801</v>
      </c>
      <c r="F611" s="10">
        <f t="shared" si="78"/>
        <v>4.5999999999999996</v>
      </c>
      <c r="G611" s="4">
        <f t="shared" si="77"/>
        <v>268714.88189277513</v>
      </c>
      <c r="H611" s="42">
        <f t="shared" si="79"/>
        <v>9.8142770935656909</v>
      </c>
      <c r="I611" s="10">
        <f t="shared" si="80"/>
        <v>1.2909703267363921</v>
      </c>
      <c r="J611" s="4">
        <f t="shared" si="81"/>
        <v>1130.0955342365755</v>
      </c>
      <c r="K611" s="4">
        <f t="shared" si="75"/>
        <v>254.05681719270166</v>
      </c>
      <c r="L611" s="42">
        <f>Pressure!Q611</f>
        <v>0.86982067610885372</v>
      </c>
      <c r="M611" s="10">
        <f t="shared" si="76"/>
        <v>1.6316759774232208</v>
      </c>
      <c r="N611" s="10">
        <f t="shared" si="82"/>
        <v>2.6101623315922193</v>
      </c>
    </row>
    <row r="612" spans="3:14">
      <c r="C612" s="4">
        <f>Pressure!AB612*1000000</f>
        <v>6498481.3790484276</v>
      </c>
      <c r="D612" s="78">
        <f>Pressure!I612</f>
        <v>1.3469012151470802E-4</v>
      </c>
      <c r="E612" s="40">
        <f>Pressure!H612</f>
        <v>134.69012151470801</v>
      </c>
      <c r="F612" s="10">
        <f t="shared" si="78"/>
        <v>4.5999999999999996</v>
      </c>
      <c r="G612" s="4">
        <f t="shared" si="77"/>
        <v>268683.1578318894</v>
      </c>
      <c r="H612" s="42">
        <f t="shared" si="79"/>
        <v>9.8133607395167051</v>
      </c>
      <c r="I612" s="10">
        <f t="shared" si="80"/>
        <v>1.290961886310088</v>
      </c>
      <c r="J612" s="4">
        <f t="shared" si="81"/>
        <v>1129.9547291691651</v>
      </c>
      <c r="K612" s="4">
        <f t="shared" si="75"/>
        <v>254.02516280049574</v>
      </c>
      <c r="L612" s="42">
        <f>Pressure!Q612</f>
        <v>0.87126440117004511</v>
      </c>
      <c r="M612" s="10">
        <f t="shared" si="76"/>
        <v>1.6314456024155375</v>
      </c>
      <c r="N612" s="10">
        <f t="shared" si="82"/>
        <v>2.6101623315922193</v>
      </c>
    </row>
    <row r="613" spans="3:14">
      <c r="C613" s="4">
        <f>Pressure!AB613*1000000</f>
        <v>6497705.6236108989</v>
      </c>
      <c r="D613" s="78">
        <f>Pressure!I613</f>
        <v>1.3469012151470802E-4</v>
      </c>
      <c r="E613" s="40">
        <f>Pressure!H613</f>
        <v>134.69012151470801</v>
      </c>
      <c r="F613" s="10">
        <f t="shared" si="78"/>
        <v>4.5999999999999996</v>
      </c>
      <c r="G613" s="4">
        <f t="shared" si="77"/>
        <v>268651.08381205262</v>
      </c>
      <c r="H613" s="42">
        <f t="shared" si="79"/>
        <v>9.8124342577830763</v>
      </c>
      <c r="I613" s="10">
        <f t="shared" si="80"/>
        <v>1.290953350748052</v>
      </c>
      <c r="J613" s="4">
        <f t="shared" si="81"/>
        <v>1129.8123708329642</v>
      </c>
      <c r="K613" s="4">
        <f t="shared" si="75"/>
        <v>253.99315921787786</v>
      </c>
      <c r="L613" s="42">
        <f>Pressure!Q613</f>
        <v>0.87270810098722029</v>
      </c>
      <c r="M613" s="10">
        <f t="shared" si="76"/>
        <v>1.6312126745657818</v>
      </c>
      <c r="N613" s="10">
        <f t="shared" si="82"/>
        <v>2.6101623315922193</v>
      </c>
    </row>
    <row r="614" spans="3:14">
      <c r="C614" s="4">
        <f>Pressure!AB614*1000000</f>
        <v>6496921.4034023536</v>
      </c>
      <c r="D614" s="78">
        <f>Pressure!I614</f>
        <v>1.3469012151470802E-4</v>
      </c>
      <c r="E614" s="40">
        <f>Pressure!H614</f>
        <v>134.69012151470801</v>
      </c>
      <c r="F614" s="10">
        <f t="shared" si="78"/>
        <v>4.5999999999999996</v>
      </c>
      <c r="G614" s="4">
        <f t="shared" si="77"/>
        <v>268618.65981177054</v>
      </c>
      <c r="H614" s="42">
        <f t="shared" si="79"/>
        <v>9.8114976471134003</v>
      </c>
      <c r="I614" s="10">
        <f t="shared" si="80"/>
        <v>1.2909447199771225</v>
      </c>
      <c r="J614" s="4">
        <f t="shared" si="81"/>
        <v>1129.6684591325713</v>
      </c>
      <c r="K614" s="4">
        <f t="shared" si="75"/>
        <v>253.96080642340078</v>
      </c>
      <c r="L614" s="42">
        <f>Pressure!Q614</f>
        <v>0.87415177527932253</v>
      </c>
      <c r="M614" s="10">
        <f t="shared" si="76"/>
        <v>1.630977193859535</v>
      </c>
      <c r="N614" s="10">
        <f t="shared" si="82"/>
        <v>2.6101623315922193</v>
      </c>
    </row>
    <row r="615" spans="3:14">
      <c r="C615" s="4">
        <f>Pressure!AB615*1000000</f>
        <v>6496128.7178973621</v>
      </c>
      <c r="D615" s="78">
        <f>Pressure!I615</f>
        <v>1.3469012151470802E-4</v>
      </c>
      <c r="E615" s="40">
        <f>Pressure!H615</f>
        <v>134.69012151470801</v>
      </c>
      <c r="F615" s="10">
        <f t="shared" si="78"/>
        <v>4.5999999999999996</v>
      </c>
      <c r="G615" s="4">
        <f t="shared" si="77"/>
        <v>268585.88580931892</v>
      </c>
      <c r="H615" s="42">
        <f t="shared" si="79"/>
        <v>9.8105509062425504</v>
      </c>
      <c r="I615" s="10">
        <f t="shared" si="80"/>
        <v>1.2909359939232947</v>
      </c>
      <c r="J615" s="4">
        <f t="shared" si="81"/>
        <v>1129.5229939715657</v>
      </c>
      <c r="K615" s="4">
        <f t="shared" si="75"/>
        <v>253.92810439538817</v>
      </c>
      <c r="L615" s="42">
        <f>Pressure!Q615</f>
        <v>0.87559542376519217</v>
      </c>
      <c r="M615" s="10">
        <f t="shared" si="76"/>
        <v>1.6307391602817118</v>
      </c>
      <c r="N615" s="10">
        <f t="shared" si="82"/>
        <v>2.6101623315922193</v>
      </c>
    </row>
    <row r="616" spans="3:14">
      <c r="C616" s="4">
        <f>Pressure!AB616*1000000</f>
        <v>6495327.5665637348</v>
      </c>
      <c r="D616" s="78">
        <f>Pressure!I616</f>
        <v>1.3469012151470802E-4</v>
      </c>
      <c r="E616" s="40">
        <f>Pressure!H616</f>
        <v>134.69012151470801</v>
      </c>
      <c r="F616" s="10">
        <f t="shared" si="78"/>
        <v>4.5999999999999996</v>
      </c>
      <c r="G616" s="4">
        <f t="shared" si="77"/>
        <v>268552.76178269414</v>
      </c>
      <c r="H616" s="42">
        <f t="shared" si="79"/>
        <v>9.8095940338902281</v>
      </c>
      <c r="I616" s="10">
        <f t="shared" si="80"/>
        <v>1.2909271725117055</v>
      </c>
      <c r="J616" s="4">
        <f t="shared" si="81"/>
        <v>1129.3759752522851</v>
      </c>
      <c r="K616" s="4">
        <f t="shared" si="75"/>
        <v>253.89505311188461</v>
      </c>
      <c r="L616" s="42">
        <f>Pressure!Q616</f>
        <v>0.87703904616356598</v>
      </c>
      <c r="M616" s="10">
        <f t="shared" si="76"/>
        <v>1.6304985738175335</v>
      </c>
      <c r="N616" s="10">
        <f t="shared" si="82"/>
        <v>2.6101623315922193</v>
      </c>
    </row>
    <row r="617" spans="3:14">
      <c r="C617" s="4">
        <f>Pressure!AB617*1000000</f>
        <v>6494517.9488637969</v>
      </c>
      <c r="D617" s="78">
        <f>Pressure!I617</f>
        <v>1.3469012151470802E-4</v>
      </c>
      <c r="E617" s="40">
        <f>Pressure!H617</f>
        <v>134.69012151470801</v>
      </c>
      <c r="F617" s="10">
        <f t="shared" si="78"/>
        <v>4.5999999999999996</v>
      </c>
      <c r="G617" s="4">
        <f t="shared" si="77"/>
        <v>268519.28770966578</v>
      </c>
      <c r="H617" s="42">
        <f t="shared" si="79"/>
        <v>9.8086270287624764</v>
      </c>
      <c r="I617" s="10">
        <f t="shared" si="80"/>
        <v>1.2909182556666459</v>
      </c>
      <c r="J617" s="4">
        <f t="shared" si="81"/>
        <v>1129.2274028760614</v>
      </c>
      <c r="K617" s="4">
        <f t="shared" si="75"/>
        <v>253.86165255070847</v>
      </c>
      <c r="L617" s="42">
        <f>Pressure!Q617</f>
        <v>0.87848264219307559</v>
      </c>
      <c r="M617" s="10">
        <f t="shared" si="76"/>
        <v>1.630255434451535</v>
      </c>
      <c r="N617" s="10">
        <f t="shared" si="82"/>
        <v>2.6101623315922193</v>
      </c>
    </row>
    <row r="618" spans="3:14">
      <c r="C618" s="4">
        <f>Pressure!AB618*1000000</f>
        <v>6493699.8642532136</v>
      </c>
      <c r="D618" s="78">
        <f>Pressure!I618</f>
        <v>1.3469012151470802E-4</v>
      </c>
      <c r="E618" s="40">
        <f>Pressure!H618</f>
        <v>134.69012151470801</v>
      </c>
      <c r="F618" s="10">
        <f t="shared" si="78"/>
        <v>4.5999999999999996</v>
      </c>
      <c r="G618" s="4">
        <f t="shared" si="77"/>
        <v>268485.46356772794</v>
      </c>
      <c r="H618" s="42">
        <f t="shared" si="79"/>
        <v>9.8076498895502677</v>
      </c>
      <c r="I618" s="10">
        <f t="shared" si="80"/>
        <v>1.2909092433115466</v>
      </c>
      <c r="J618" s="4">
        <f t="shared" si="81"/>
        <v>1129.0772767430042</v>
      </c>
      <c r="K618" s="4">
        <f t="shared" si="75"/>
        <v>253.8279026894034</v>
      </c>
      <c r="L618" s="42">
        <f>Pressure!Q618</f>
        <v>0.87992621157224649</v>
      </c>
      <c r="M618" s="10">
        <f t="shared" si="76"/>
        <v>1.6300097421682105</v>
      </c>
      <c r="N618" s="10">
        <f t="shared" si="82"/>
        <v>2.6101623315922193</v>
      </c>
    </row>
    <row r="619" spans="3:14">
      <c r="C619" s="4">
        <f>Pressure!AB619*1000000</f>
        <v>6492873.3121817848</v>
      </c>
      <c r="D619" s="78">
        <f>Pressure!I619</f>
        <v>1.3469012151470802E-4</v>
      </c>
      <c r="E619" s="40">
        <f>Pressure!H619</f>
        <v>134.69012151470801</v>
      </c>
      <c r="F619" s="10">
        <f t="shared" si="78"/>
        <v>4.5999999999999996</v>
      </c>
      <c r="G619" s="4">
        <f t="shared" si="77"/>
        <v>268451.28933413239</v>
      </c>
      <c r="H619" s="42">
        <f t="shared" si="79"/>
        <v>9.8066626149304668</v>
      </c>
      <c r="I619" s="10">
        <f t="shared" si="80"/>
        <v>1.2909001353689846</v>
      </c>
      <c r="J619" s="4">
        <f t="shared" si="81"/>
        <v>1128.9255967521465</v>
      </c>
      <c r="K619" s="4">
        <f t="shared" si="75"/>
        <v>253.793803505271</v>
      </c>
      <c r="L619" s="42">
        <f>Pressure!Q619</f>
        <v>0.8813697540194968</v>
      </c>
      <c r="M619" s="10">
        <f t="shared" si="76"/>
        <v>1.6297614969517136</v>
      </c>
      <c r="N619" s="10">
        <f t="shared" si="82"/>
        <v>2.6101623315922193</v>
      </c>
    </row>
    <row r="620" spans="3:14">
      <c r="C620" s="4">
        <f>Pressure!AB620*1000000</f>
        <v>6492038.2920931205</v>
      </c>
      <c r="D620" s="78">
        <f>Pressure!I620</f>
        <v>1.3469012151470802E-4</v>
      </c>
      <c r="E620" s="40">
        <f>Pressure!H620</f>
        <v>134.69012151470801</v>
      </c>
      <c r="F620" s="10">
        <f t="shared" si="78"/>
        <v>4.5999999999999996</v>
      </c>
      <c r="G620" s="4">
        <f t="shared" si="77"/>
        <v>268416.76498587482</v>
      </c>
      <c r="H620" s="42">
        <f t="shared" si="79"/>
        <v>9.8056652035654128</v>
      </c>
      <c r="I620" s="10">
        <f t="shared" si="80"/>
        <v>1.2908909317606787</v>
      </c>
      <c r="J620" s="4">
        <f t="shared" si="81"/>
        <v>1128.7723628013857</v>
      </c>
      <c r="K620" s="4">
        <f t="shared" si="75"/>
        <v>253.75935497535761</v>
      </c>
      <c r="L620" s="42">
        <f>Pressure!Q620</f>
        <v>0.88281326925313619</v>
      </c>
      <c r="M620" s="10">
        <f t="shared" si="76"/>
        <v>1.6295106987860477</v>
      </c>
      <c r="N620" s="10">
        <f t="shared" si="82"/>
        <v>2.6101623315922193</v>
      </c>
    </row>
    <row r="621" spans="3:14">
      <c r="C621" s="4">
        <f>Pressure!AB621*1000000</f>
        <v>6491194.8034246815</v>
      </c>
      <c r="D621" s="78">
        <f>Pressure!I621</f>
        <v>1.3469012151470802E-4</v>
      </c>
      <c r="E621" s="40">
        <f>Pressure!H621</f>
        <v>134.69012151470801</v>
      </c>
      <c r="F621" s="10">
        <f t="shared" si="78"/>
        <v>4.5999999999999996</v>
      </c>
      <c r="G621" s="4">
        <f t="shared" si="77"/>
        <v>268381.89049969683</v>
      </c>
      <c r="H621" s="42">
        <f t="shared" si="79"/>
        <v>9.8046576541029449</v>
      </c>
      <c r="I621" s="10">
        <f t="shared" si="80"/>
        <v>1.2908816324074879</v>
      </c>
      <c r="J621" s="4">
        <f t="shared" si="81"/>
        <v>1128.6175747874906</v>
      </c>
      <c r="K621" s="4">
        <f t="shared" si="75"/>
        <v>253.7245570764558</v>
      </c>
      <c r="L621" s="42">
        <f>Pressure!Q621</f>
        <v>0.88425675699136452</v>
      </c>
      <c r="M621" s="10">
        <f t="shared" si="76"/>
        <v>1.6292573476547823</v>
      </c>
      <c r="N621" s="10">
        <f t="shared" si="82"/>
        <v>2.6101623315922193</v>
      </c>
    </row>
    <row r="622" spans="3:14">
      <c r="C622" s="4">
        <f>Pressure!AB622*1000000</f>
        <v>6490342.8456076905</v>
      </c>
      <c r="D622" s="78">
        <f>Pressure!I622</f>
        <v>1.3469012151470802E-4</v>
      </c>
      <c r="E622" s="40">
        <f>Pressure!H622</f>
        <v>134.69012151470801</v>
      </c>
      <c r="F622" s="10">
        <f t="shared" si="78"/>
        <v>4.5999999999999996</v>
      </c>
      <c r="G622" s="4">
        <f t="shared" si="77"/>
        <v>268346.66585208196</v>
      </c>
      <c r="H622" s="42">
        <f t="shared" si="79"/>
        <v>9.8036399651763499</v>
      </c>
      <c r="I622" s="10">
        <f t="shared" si="80"/>
        <v>1.2908722372294081</v>
      </c>
      <c r="J622" s="4">
        <f t="shared" si="81"/>
        <v>1128.4612326060851</v>
      </c>
      <c r="K622" s="4">
        <f t="shared" si="75"/>
        <v>253.68940978510074</v>
      </c>
      <c r="L622" s="42">
        <f>Pressure!Q622</f>
        <v>0.88570021695227086</v>
      </c>
      <c r="M622" s="10">
        <f t="shared" si="76"/>
        <v>1.6290014435414235</v>
      </c>
      <c r="N622" s="10">
        <f t="shared" si="82"/>
        <v>2.6101623315922193</v>
      </c>
    </row>
    <row r="623" spans="3:14">
      <c r="C623" s="4">
        <f>Pressure!AB623*1000000</f>
        <v>6489482.418067351</v>
      </c>
      <c r="D623" s="78">
        <f>Pressure!I623</f>
        <v>1.3469012151470802E-4</v>
      </c>
      <c r="E623" s="40">
        <f>Pressure!H623</f>
        <v>134.69012151470801</v>
      </c>
      <c r="F623" s="10">
        <f t="shared" si="78"/>
        <v>4.5999999999999996</v>
      </c>
      <c r="G623" s="4">
        <f t="shared" si="77"/>
        <v>268311.091019265</v>
      </c>
      <c r="H623" s="42">
        <f t="shared" si="79"/>
        <v>9.8026121354045319</v>
      </c>
      <c r="I623" s="10">
        <f t="shared" si="80"/>
        <v>1.2908627461455746</v>
      </c>
      <c r="J623" s="4">
        <f t="shared" si="81"/>
        <v>1128.3033361516891</v>
      </c>
      <c r="K623" s="4">
        <f t="shared" si="75"/>
        <v>253.65391307757949</v>
      </c>
      <c r="L623" s="42">
        <f>Pressure!Q623</f>
        <v>0.88714364885383212</v>
      </c>
      <c r="M623" s="10">
        <f t="shared" si="76"/>
        <v>1.6287429864290612</v>
      </c>
      <c r="N623" s="10">
        <f t="shared" si="82"/>
        <v>2.6101623315922193</v>
      </c>
    </row>
    <row r="624" spans="3:14">
      <c r="C624" s="4">
        <f>Pressure!AB624*1000000</f>
        <v>6488613.5202227719</v>
      </c>
      <c r="D624" s="78">
        <f>Pressure!I624</f>
        <v>1.3469012151470802E-4</v>
      </c>
      <c r="E624" s="40">
        <f>Pressure!H624</f>
        <v>134.69012151470801</v>
      </c>
      <c r="F624" s="10">
        <f t="shared" si="78"/>
        <v>4.5999999999999996</v>
      </c>
      <c r="G624" s="4">
        <f t="shared" si="77"/>
        <v>268275.16597722861</v>
      </c>
      <c r="H624" s="42">
        <f t="shared" si="79"/>
        <v>9.8015741633920026</v>
      </c>
      <c r="I624" s="10">
        <f t="shared" si="80"/>
        <v>1.2908531590742569</v>
      </c>
      <c r="J624" s="4">
        <f t="shared" si="81"/>
        <v>1128.1438853177035</v>
      </c>
      <c r="K624" s="4">
        <f t="shared" si="75"/>
        <v>253.61806692992749</v>
      </c>
      <c r="L624" s="42">
        <f>Pressure!Q624</f>
        <v>0.88858705241391189</v>
      </c>
      <c r="M624" s="10">
        <f t="shared" si="76"/>
        <v>1.6284819763005132</v>
      </c>
      <c r="N624" s="10">
        <f t="shared" si="82"/>
        <v>2.6101623315922193</v>
      </c>
    </row>
    <row r="625" spans="3:14">
      <c r="C625" s="4">
        <f>Pressure!AB625*1000000</f>
        <v>6487736.1514866045</v>
      </c>
      <c r="D625" s="78">
        <f>Pressure!I625</f>
        <v>1.3469012151470802E-4</v>
      </c>
      <c r="E625" s="40">
        <f>Pressure!H625</f>
        <v>134.69012151470801</v>
      </c>
      <c r="F625" s="10">
        <f t="shared" si="78"/>
        <v>4.5999999999999996</v>
      </c>
      <c r="G625" s="4">
        <f t="shared" si="77"/>
        <v>268238.89070168865</v>
      </c>
      <c r="H625" s="42">
        <f t="shared" si="79"/>
        <v>9.8005260477283649</v>
      </c>
      <c r="I625" s="10">
        <f t="shared" si="80"/>
        <v>1.2908434759328551</v>
      </c>
      <c r="J625" s="4">
        <f t="shared" si="81"/>
        <v>1127.9828799963439</v>
      </c>
      <c r="K625" s="4">
        <f t="shared" si="75"/>
        <v>253.58187131791374</v>
      </c>
      <c r="L625" s="42">
        <f>Pressure!Q625</f>
        <v>0.8900304273502595</v>
      </c>
      <c r="M625" s="10">
        <f t="shared" si="76"/>
        <v>1.6282184131386488</v>
      </c>
      <c r="N625" s="10">
        <f t="shared" si="82"/>
        <v>2.6101623315922193</v>
      </c>
    </row>
    <row r="626" spans="3:14">
      <c r="C626" s="4">
        <f>Pressure!AB626*1000000</f>
        <v>6486850.311265694</v>
      </c>
      <c r="D626" s="78">
        <f>Pressure!I626</f>
        <v>1.3469012151470802E-4</v>
      </c>
      <c r="E626" s="40">
        <f>Pressure!H626</f>
        <v>134.69012151470801</v>
      </c>
      <c r="F626" s="10">
        <f t="shared" si="78"/>
        <v>4.5999999999999996</v>
      </c>
      <c r="G626" s="4">
        <f t="shared" si="77"/>
        <v>268202.26516812074</v>
      </c>
      <c r="H626" s="42">
        <f t="shared" si="79"/>
        <v>9.7994677869891103</v>
      </c>
      <c r="I626" s="10">
        <f t="shared" si="80"/>
        <v>1.2908336966379044</v>
      </c>
      <c r="J626" s="4">
        <f t="shared" si="81"/>
        <v>1127.8203200787614</v>
      </c>
      <c r="K626" s="4">
        <f t="shared" si="75"/>
        <v>253.5453262170679</v>
      </c>
      <c r="L626" s="42">
        <f>Pressure!Q626</f>
        <v>0.89147377338050837</v>
      </c>
      <c r="M626" s="10">
        <f t="shared" si="76"/>
        <v>1.6279522969255515</v>
      </c>
      <c r="N626" s="10">
        <f t="shared" si="82"/>
        <v>2.6101623315922193</v>
      </c>
    </row>
    <row r="627" spans="3:14">
      <c r="C627" s="4">
        <f>Pressure!AB627*1000000</f>
        <v>6485955.9989603572</v>
      </c>
      <c r="D627" s="78">
        <f>Pressure!I627</f>
        <v>1.3469012151470802E-4</v>
      </c>
      <c r="E627" s="40">
        <f>Pressure!H627</f>
        <v>134.69012151470801</v>
      </c>
      <c r="F627" s="10">
        <f t="shared" si="78"/>
        <v>4.5999999999999996</v>
      </c>
      <c r="G627" s="4">
        <f t="shared" si="77"/>
        <v>268165.28935173072</v>
      </c>
      <c r="H627" s="42">
        <f t="shared" si="79"/>
        <v>9.7983993797347644</v>
      </c>
      <c r="I627" s="10">
        <f t="shared" si="80"/>
        <v>1.2908238211050653</v>
      </c>
      <c r="J627" s="4">
        <f t="shared" si="81"/>
        <v>1127.6562054549086</v>
      </c>
      <c r="K627" s="4">
        <f t="shared" si="75"/>
        <v>253.50843160265018</v>
      </c>
      <c r="L627" s="42">
        <f>Pressure!Q627</f>
        <v>0.89291709022217536</v>
      </c>
      <c r="M627" s="10">
        <f t="shared" si="76"/>
        <v>1.6276836276436417</v>
      </c>
      <c r="N627" s="10">
        <f t="shared" si="82"/>
        <v>2.6101623315922193</v>
      </c>
    </row>
    <row r="628" spans="3:14">
      <c r="C628" s="4">
        <f>Pressure!AB628*1000000</f>
        <v>6485053.2139650108</v>
      </c>
      <c r="D628" s="78">
        <f>Pressure!I628</f>
        <v>1.3469012151470802E-4</v>
      </c>
      <c r="E628" s="40">
        <f>Pressure!H628</f>
        <v>134.69012151470801</v>
      </c>
      <c r="F628" s="10">
        <f t="shared" si="78"/>
        <v>4.5999999999999996</v>
      </c>
      <c r="G628" s="4">
        <f t="shared" si="77"/>
        <v>268127.96322748036</v>
      </c>
      <c r="H628" s="42">
        <f t="shared" si="79"/>
        <v>9.7973208245116137</v>
      </c>
      <c r="I628" s="10">
        <f t="shared" si="80"/>
        <v>1.2908138492491292</v>
      </c>
      <c r="J628" s="4">
        <f t="shared" si="81"/>
        <v>1127.4905360136552</v>
      </c>
      <c r="K628" s="4">
        <f t="shared" si="75"/>
        <v>253.47118744967744</v>
      </c>
      <c r="L628" s="42">
        <f>Pressure!Q628</f>
        <v>0.89436037759265907</v>
      </c>
      <c r="M628" s="10">
        <f t="shared" si="76"/>
        <v>1.6274124052745405</v>
      </c>
      <c r="N628" s="10">
        <f t="shared" si="82"/>
        <v>2.6101623315922193</v>
      </c>
    </row>
    <row r="629" spans="3:14">
      <c r="C629" s="4">
        <f>Pressure!AB629*1000000</f>
        <v>6484141.955667831</v>
      </c>
      <c r="D629" s="78">
        <f>Pressure!I629</f>
        <v>1.3469012151470802E-4</v>
      </c>
      <c r="E629" s="40">
        <f>Pressure!H629</f>
        <v>134.69012151470801</v>
      </c>
      <c r="F629" s="10">
        <f t="shared" si="78"/>
        <v>4.5999999999999996</v>
      </c>
      <c r="G629" s="4">
        <f t="shared" si="77"/>
        <v>268090.28677007352</v>
      </c>
      <c r="H629" s="42">
        <f t="shared" si="79"/>
        <v>9.7962321198512896</v>
      </c>
      <c r="I629" s="10">
        <f t="shared" si="80"/>
        <v>1.2908037809840116</v>
      </c>
      <c r="J629" s="4">
        <f t="shared" si="81"/>
        <v>1127.3233116427257</v>
      </c>
      <c r="K629" s="4">
        <f t="shared" si="75"/>
        <v>253.43359373290897</v>
      </c>
      <c r="L629" s="42">
        <f>Pressure!Q629</f>
        <v>0.895803635209239</v>
      </c>
      <c r="M629" s="10">
        <f t="shared" si="76"/>
        <v>1.6271386297999841</v>
      </c>
      <c r="N629" s="10">
        <f t="shared" si="82"/>
        <v>2.6101623315922193</v>
      </c>
    </row>
    <row r="630" spans="3:14">
      <c r="C630" s="4">
        <f>Pressure!AB630*1000000</f>
        <v>6483222.2234507063</v>
      </c>
      <c r="D630" s="78">
        <f>Pressure!I630</f>
        <v>1.3469012151470802E-4</v>
      </c>
      <c r="E630" s="40">
        <f>Pressure!H630</f>
        <v>134.69012151470801</v>
      </c>
      <c r="F630" s="10">
        <f t="shared" si="78"/>
        <v>4.5999999999999996</v>
      </c>
      <c r="G630" s="4">
        <f t="shared" si="77"/>
        <v>268052.25995395408</v>
      </c>
      <c r="H630" s="42">
        <f t="shared" si="79"/>
        <v>9.7951332642706959</v>
      </c>
      <c r="I630" s="10">
        <f t="shared" si="80"/>
        <v>1.2907936162227513</v>
      </c>
      <c r="J630" s="4">
        <f t="shared" si="81"/>
        <v>1127.1545322286909</v>
      </c>
      <c r="K630" s="4">
        <f t="shared" si="75"/>
        <v>253.39565042684475</v>
      </c>
      <c r="L630" s="42">
        <f>Pressure!Q630</f>
        <v>0.89724686278907428</v>
      </c>
      <c r="M630" s="10">
        <f t="shared" si="76"/>
        <v>1.626862301201405</v>
      </c>
      <c r="N630" s="10">
        <f t="shared" si="82"/>
        <v>2.6101623315922193</v>
      </c>
    </row>
    <row r="631" spans="3:14">
      <c r="C631" s="4">
        <f>Pressure!AB631*1000000</f>
        <v>6482294.0166894151</v>
      </c>
      <c r="D631" s="78">
        <f>Pressure!I631</f>
        <v>1.3469012151470802E-4</v>
      </c>
      <c r="E631" s="40">
        <f>Pressure!H631</f>
        <v>134.69012151470801</v>
      </c>
      <c r="F631" s="10">
        <f t="shared" si="78"/>
        <v>4.5999999999999996</v>
      </c>
      <c r="G631" s="4">
        <f t="shared" si="77"/>
        <v>268013.88275331323</v>
      </c>
      <c r="H631" s="42">
        <f t="shared" si="79"/>
        <v>9.7940242562722357</v>
      </c>
      <c r="I631" s="10">
        <f t="shared" si="80"/>
        <v>1.2907833548775098</v>
      </c>
      <c r="J631" s="4">
        <f t="shared" si="81"/>
        <v>1126.9841976570005</v>
      </c>
      <c r="K631" s="4">
        <f t="shared" si="75"/>
        <v>253.35735750573278</v>
      </c>
      <c r="L631" s="42">
        <f>Pressure!Q631</f>
        <v>0.89869006004920227</v>
      </c>
      <c r="M631" s="10">
        <f t="shared" si="76"/>
        <v>1.6265834194596995</v>
      </c>
      <c r="N631" s="10">
        <f t="shared" si="82"/>
        <v>2.6101623315922193</v>
      </c>
    </row>
    <row r="632" spans="3:14">
      <c r="C632" s="4">
        <f>Pressure!AB632*1000000</f>
        <v>6481357.3347535785</v>
      </c>
      <c r="D632" s="78">
        <f>Pressure!I632</f>
        <v>1.3469012151470802E-4</v>
      </c>
      <c r="E632" s="40">
        <f>Pressure!H632</f>
        <v>134.69012151470801</v>
      </c>
      <c r="F632" s="10">
        <f t="shared" si="78"/>
        <v>4.5999999999999996</v>
      </c>
      <c r="G632" s="4">
        <f t="shared" si="77"/>
        <v>267975.15514208761</v>
      </c>
      <c r="H632" s="42">
        <f t="shared" si="79"/>
        <v>9.7929050943437286</v>
      </c>
      <c r="I632" s="10">
        <f t="shared" si="80"/>
        <v>1.2907729968595678</v>
      </c>
      <c r="J632" s="4">
        <f t="shared" si="81"/>
        <v>1126.8123078119741</v>
      </c>
      <c r="K632" s="4">
        <f t="shared" si="75"/>
        <v>253.31871494356685</v>
      </c>
      <c r="L632" s="42">
        <f>Pressure!Q632</f>
        <v>0.9001332267065375</v>
      </c>
      <c r="M632" s="10">
        <f t="shared" si="76"/>
        <v>1.6263019845557498</v>
      </c>
      <c r="N632" s="10">
        <f t="shared" si="82"/>
        <v>2.6101623315922193</v>
      </c>
    </row>
    <row r="633" spans="3:14">
      <c r="C633" s="4">
        <f>Pressure!AB633*1000000</f>
        <v>6480412.1770066675</v>
      </c>
      <c r="D633" s="78">
        <f>Pressure!I633</f>
        <v>1.3469012151470802E-4</v>
      </c>
      <c r="E633" s="40">
        <f>Pressure!H633</f>
        <v>134.69012151470801</v>
      </c>
      <c r="F633" s="10">
        <f t="shared" si="78"/>
        <v>4.5999999999999996</v>
      </c>
      <c r="G633" s="4">
        <f t="shared" si="77"/>
        <v>267936.07709395961</v>
      </c>
      <c r="H633" s="42">
        <f t="shared" si="79"/>
        <v>9.7917757769584153</v>
      </c>
      <c r="I633" s="10">
        <f t="shared" si="80"/>
        <v>1.2907625420793254</v>
      </c>
      <c r="J633" s="4">
        <f t="shared" si="81"/>
        <v>1126.6388625768025</v>
      </c>
      <c r="K633" s="4">
        <f t="shared" si="75"/>
        <v>253.27972271408714</v>
      </c>
      <c r="L633" s="42">
        <f>Pressure!Q633</f>
        <v>0.90157636247787065</v>
      </c>
      <c r="M633" s="10">
        <f t="shared" si="76"/>
        <v>1.6260179964702963</v>
      </c>
      <c r="N633" s="10">
        <f t="shared" si="82"/>
        <v>2.6101623315922193</v>
      </c>
    </row>
    <row r="634" spans="3:14">
      <c r="C634" s="4">
        <f>Pressure!AB634*1000000</f>
        <v>6479458.5428056614</v>
      </c>
      <c r="D634" s="78">
        <f>Pressure!I634</f>
        <v>1.3469012151470802E-4</v>
      </c>
      <c r="E634" s="40">
        <f>Pressure!H634</f>
        <v>134.69012151470801</v>
      </c>
      <c r="F634" s="10">
        <f t="shared" si="78"/>
        <v>4.5999999999999996</v>
      </c>
      <c r="G634" s="4">
        <f t="shared" si="77"/>
        <v>267896.64858234319</v>
      </c>
      <c r="H634" s="42">
        <f t="shared" si="79"/>
        <v>9.79063630257453</v>
      </c>
      <c r="I634" s="10">
        <f t="shared" si="80"/>
        <v>1.2907519904462943</v>
      </c>
      <c r="J634" s="4">
        <f t="shared" si="81"/>
        <v>1126.4638618334855</v>
      </c>
      <c r="K634" s="4">
        <f t="shared" si="75"/>
        <v>253.24038079076604</v>
      </c>
      <c r="L634" s="42">
        <f>Pressure!Q634</f>
        <v>0.90301946707986713</v>
      </c>
      <c r="M634" s="10">
        <f t="shared" si="76"/>
        <v>1.6257314551836479</v>
      </c>
      <c r="N634" s="10">
        <f t="shared" si="82"/>
        <v>2.6101623315922193</v>
      </c>
    </row>
    <row r="635" spans="3:14">
      <c r="C635" s="4">
        <f>Pressure!AB635*1000000</f>
        <v>6478496.4315016558</v>
      </c>
      <c r="D635" s="78">
        <f>Pressure!I635</f>
        <v>1.3469012151470802E-4</v>
      </c>
      <c r="E635" s="40">
        <f>Pressure!H635</f>
        <v>134.69012151470801</v>
      </c>
      <c r="F635" s="10">
        <f t="shared" si="78"/>
        <v>4.5999999999999996</v>
      </c>
      <c r="G635" s="4">
        <f t="shared" si="77"/>
        <v>267856.86958040908</v>
      </c>
      <c r="H635" s="42">
        <f t="shared" si="79"/>
        <v>9.7894866696360321</v>
      </c>
      <c r="I635" s="10">
        <f t="shared" si="80"/>
        <v>1.2907413418691045</v>
      </c>
      <c r="J635" s="4">
        <f t="shared" si="81"/>
        <v>1126.2873054629433</v>
      </c>
      <c r="K635" s="4">
        <f t="shared" si="75"/>
        <v>253.20068914683318</v>
      </c>
      <c r="L635" s="42">
        <f>Pressure!Q635</f>
        <v>0.9044625402290658</v>
      </c>
      <c r="M635" s="10">
        <f t="shared" si="76"/>
        <v>1.6254423606757191</v>
      </c>
      <c r="N635" s="10">
        <f t="shared" si="82"/>
        <v>2.6101623315922193</v>
      </c>
    </row>
    <row r="636" spans="3:14">
      <c r="C636" s="4">
        <f>Pressure!AB636*1000000</f>
        <v>6477525.8424393637</v>
      </c>
      <c r="D636" s="78">
        <f>Pressure!I636</f>
        <v>1.3469012151470802E-4</v>
      </c>
      <c r="E636" s="40">
        <f>Pressure!H636</f>
        <v>134.69012151470801</v>
      </c>
      <c r="F636" s="10">
        <f t="shared" si="78"/>
        <v>4.5999999999999996</v>
      </c>
      <c r="G636" s="4">
        <f t="shared" si="77"/>
        <v>267816.74006106408</v>
      </c>
      <c r="H636" s="42">
        <f t="shared" si="79"/>
        <v>9.7883268765719986</v>
      </c>
      <c r="I636" s="10">
        <f t="shared" si="80"/>
        <v>1.2907305962554954</v>
      </c>
      <c r="J636" s="4">
        <f t="shared" si="81"/>
        <v>1126.1091933449247</v>
      </c>
      <c r="K636" s="4">
        <f t="shared" si="75"/>
        <v>253.16064775525487</v>
      </c>
      <c r="L636" s="42">
        <f>Pressure!Q636</f>
        <v>0.90590558164187807</v>
      </c>
      <c r="M636" s="10">
        <f t="shared" si="76"/>
        <v>1.6251507129265497</v>
      </c>
      <c r="N636" s="10">
        <f t="shared" si="82"/>
        <v>2.6101623315922193</v>
      </c>
    </row>
    <row r="637" spans="3:14">
      <c r="C637" s="4">
        <f>Pressure!AB637*1000000</f>
        <v>6476546.774957343</v>
      </c>
      <c r="D637" s="78">
        <f>Pressure!I637</f>
        <v>1.3469012151470802E-4</v>
      </c>
      <c r="E637" s="40">
        <f>Pressure!H637</f>
        <v>134.69012151470801</v>
      </c>
      <c r="F637" s="10">
        <f t="shared" si="78"/>
        <v>4.5999999999999996</v>
      </c>
      <c r="G637" s="4">
        <f t="shared" si="77"/>
        <v>267776.25999696046</v>
      </c>
      <c r="H637" s="42">
        <f t="shared" si="79"/>
        <v>9.7871569217968926</v>
      </c>
      <c r="I637" s="10">
        <f t="shared" si="80"/>
        <v>1.290719753512316</v>
      </c>
      <c r="J637" s="4">
        <f t="shared" si="81"/>
        <v>1125.9295253580485</v>
      </c>
      <c r="K637" s="4">
        <f t="shared" si="75"/>
        <v>253.12025658874344</v>
      </c>
      <c r="L637" s="42">
        <f>Pressure!Q637</f>
        <v>0.90734859103458632</v>
      </c>
      <c r="M637" s="10">
        <f t="shared" si="76"/>
        <v>1.6248565119155214</v>
      </c>
      <c r="N637" s="10">
        <f t="shared" si="82"/>
        <v>2.6101623315922193</v>
      </c>
    </row>
    <row r="638" spans="3:14">
      <c r="C638" s="4">
        <f>Pressure!AB638*1000000</f>
        <v>6475559.2283879276</v>
      </c>
      <c r="D638" s="78">
        <f>Pressure!I638</f>
        <v>1.3469012151470802E-4</v>
      </c>
      <c r="E638" s="40">
        <f>Pressure!H638</f>
        <v>134.69012151470801</v>
      </c>
      <c r="F638" s="10">
        <f t="shared" si="78"/>
        <v>4.5999999999999996</v>
      </c>
      <c r="G638" s="4">
        <f t="shared" si="77"/>
        <v>267735.42936049332</v>
      </c>
      <c r="H638" s="42">
        <f t="shared" si="79"/>
        <v>9.7859768037104455</v>
      </c>
      <c r="I638" s="10">
        <f t="shared" si="80"/>
        <v>1.290708813545524</v>
      </c>
      <c r="J638" s="4">
        <f t="shared" si="81"/>
        <v>1125.7483013797921</v>
      </c>
      <c r="K638" s="4">
        <f t="shared" si="75"/>
        <v>253.07951561975455</v>
      </c>
      <c r="L638" s="42">
        <f>Pressure!Q638</f>
        <v>0.90879156812334294</v>
      </c>
      <c r="M638" s="10">
        <f t="shared" si="76"/>
        <v>1.6245597576220068</v>
      </c>
      <c r="N638" s="10">
        <f t="shared" si="82"/>
        <v>2.6101623315922193</v>
      </c>
    </row>
    <row r="639" spans="3:14">
      <c r="C639" s="4">
        <f>Pressure!AB639*1000000</f>
        <v>6474563.2020572647</v>
      </c>
      <c r="D639" s="78">
        <f>Pressure!I639</f>
        <v>1.3469012151470802E-4</v>
      </c>
      <c r="E639" s="40">
        <f>Pressure!H639</f>
        <v>134.69012151470801</v>
      </c>
      <c r="F639" s="10">
        <f t="shared" si="78"/>
        <v>4.5999999999999996</v>
      </c>
      <c r="G639" s="4">
        <f t="shared" si="77"/>
        <v>267694.24812380178</v>
      </c>
      <c r="H639" s="42">
        <f t="shared" si="79"/>
        <v>9.7847865206977147</v>
      </c>
      <c r="I639" s="10">
        <f t="shared" si="80"/>
        <v>1.2906977762601823</v>
      </c>
      <c r="J639" s="4">
        <f t="shared" si="81"/>
        <v>1125.5655212864972</v>
      </c>
      <c r="K639" s="4">
        <f t="shared" si="75"/>
        <v>253.03842482048856</v>
      </c>
      <c r="L639" s="42">
        <f>Pressure!Q639</f>
        <v>0.9102345126241691</v>
      </c>
      <c r="M639" s="10">
        <f t="shared" si="76"/>
        <v>1.6242604500251214</v>
      </c>
      <c r="N639" s="10">
        <f t="shared" si="82"/>
        <v>2.6101623315922193</v>
      </c>
    </row>
    <row r="640" spans="3:14">
      <c r="C640" s="4">
        <f>Pressure!AB640*1000000</f>
        <v>6473558.695285039</v>
      </c>
      <c r="D640" s="78">
        <f>Pressure!I640</f>
        <v>1.3469012151470802E-4</v>
      </c>
      <c r="E640" s="40">
        <f>Pressure!H640</f>
        <v>134.69012151470801</v>
      </c>
      <c r="F640" s="10">
        <f t="shared" si="78"/>
        <v>4.5999999999999996</v>
      </c>
      <c r="G640" s="4">
        <f t="shared" si="77"/>
        <v>267652.71625875786</v>
      </c>
      <c r="H640" s="42">
        <f t="shared" si="79"/>
        <v>9.7835860711287594</v>
      </c>
      <c r="I640" s="10">
        <f t="shared" si="80"/>
        <v>1.2906866415604545</v>
      </c>
      <c r="J640" s="4">
        <f t="shared" si="81"/>
        <v>1125.3811849533195</v>
      </c>
      <c r="K640" s="4">
        <f t="shared" si="75"/>
        <v>252.99698416287924</v>
      </c>
      <c r="L640" s="42">
        <f>Pressure!Q640</f>
        <v>0.91167742425295339</v>
      </c>
      <c r="M640" s="10">
        <f t="shared" si="76"/>
        <v>1.6239585891035673</v>
      </c>
      <c r="N640" s="10">
        <f t="shared" si="82"/>
        <v>2.6101623315922193</v>
      </c>
    </row>
    <row r="641" spans="3:14">
      <c r="C641" s="4">
        <f>Pressure!AB641*1000000</f>
        <v>6472545.7073850194</v>
      </c>
      <c r="D641" s="78">
        <f>Pressure!I641</f>
        <v>1.3469012151470802E-4</v>
      </c>
      <c r="E641" s="40">
        <f>Pressure!H641</f>
        <v>134.69012151470801</v>
      </c>
      <c r="F641" s="10">
        <f t="shared" si="78"/>
        <v>4.5999999999999996</v>
      </c>
      <c r="G641" s="4">
        <f t="shared" si="77"/>
        <v>267610.83373698895</v>
      </c>
      <c r="H641" s="42">
        <f t="shared" si="79"/>
        <v>9.7823754533592382</v>
      </c>
      <c r="I641" s="10">
        <f t="shared" si="80"/>
        <v>1.2906754093496091</v>
      </c>
      <c r="J641" s="4">
        <f t="shared" si="81"/>
        <v>1125.1952922543292</v>
      </c>
      <c r="K641" s="4">
        <f t="shared" si="75"/>
        <v>252.95519361861633</v>
      </c>
      <c r="L641" s="42">
        <f>Pressure!Q641</f>
        <v>0.91312030272545086</v>
      </c>
      <c r="M641" s="10">
        <f t="shared" si="76"/>
        <v>1.6236541748360505</v>
      </c>
      <c r="N641" s="10">
        <f t="shared" si="82"/>
        <v>2.6101623315922193</v>
      </c>
    </row>
    <row r="642" spans="3:14">
      <c r="C642" s="4">
        <f>Pressure!AB642*1000000</f>
        <v>6471524.2376644453</v>
      </c>
      <c r="D642" s="78">
        <f>Pressure!I642</f>
        <v>1.3469012151470802E-4</v>
      </c>
      <c r="E642" s="40">
        <f>Pressure!H642</f>
        <v>134.69012151470801</v>
      </c>
      <c r="F642" s="10">
        <f t="shared" si="78"/>
        <v>4.5999999999999996</v>
      </c>
      <c r="G642" s="4">
        <f t="shared" si="77"/>
        <v>267568.60052985256</v>
      </c>
      <c r="H642" s="42">
        <f t="shared" si="79"/>
        <v>9.7811546657297033</v>
      </c>
      <c r="I642" s="10">
        <f t="shared" si="80"/>
        <v>1.2906640795300106</v>
      </c>
      <c r="J642" s="4">
        <f t="shared" si="81"/>
        <v>1125.0078430623985</v>
      </c>
      <c r="K642" s="4">
        <f t="shared" si="75"/>
        <v>252.91305315912021</v>
      </c>
      <c r="L642" s="42">
        <f>Pressure!Q642</f>
        <v>0.91456314775728154</v>
      </c>
      <c r="M642" s="10">
        <f t="shared" si="76"/>
        <v>1.6233472072007744</v>
      </c>
      <c r="N642" s="10">
        <f t="shared" si="82"/>
        <v>2.6101623315922193</v>
      </c>
    </row>
    <row r="643" spans="3:14">
      <c r="C643" s="4">
        <f>Pressure!AB643*1000000</f>
        <v>6470494.2854246199</v>
      </c>
      <c r="D643" s="78">
        <f>Pressure!I643</f>
        <v>1.3469012151470802E-4</v>
      </c>
      <c r="E643" s="40">
        <f>Pressure!H643</f>
        <v>134.69012151470801</v>
      </c>
      <c r="F643" s="10">
        <f t="shared" si="78"/>
        <v>4.5999999999999996</v>
      </c>
      <c r="G643" s="4">
        <f t="shared" si="77"/>
        <v>267526.01660846063</v>
      </c>
      <c r="H643" s="42">
        <f t="shared" si="79"/>
        <v>9.7799237065662972</v>
      </c>
      <c r="I643" s="10">
        <f t="shared" si="80"/>
        <v>1.290652652003123</v>
      </c>
      <c r="J643" s="4">
        <f t="shared" si="81"/>
        <v>1124.8188372493098</v>
      </c>
      <c r="K643" s="4">
        <f t="shared" si="75"/>
        <v>252.87056275556625</v>
      </c>
      <c r="L643" s="42">
        <f>Pressure!Q643</f>
        <v>0.91600595906392923</v>
      </c>
      <c r="M643" s="10">
        <f t="shared" si="76"/>
        <v>1.6230376861756917</v>
      </c>
      <c r="N643" s="10">
        <f t="shared" si="82"/>
        <v>2.6101623315922193</v>
      </c>
    </row>
    <row r="644" spans="3:14">
      <c r="C644" s="4">
        <f>Pressure!AB644*1000000</f>
        <v>6469455.8499603597</v>
      </c>
      <c r="D644" s="78">
        <f>Pressure!I644</f>
        <v>1.3469012151470802E-4</v>
      </c>
      <c r="E644" s="40">
        <f>Pressure!H644</f>
        <v>134.69012151470801</v>
      </c>
      <c r="F644" s="10">
        <f t="shared" si="78"/>
        <v>4.5999999999999996</v>
      </c>
      <c r="G644" s="4">
        <f t="shared" si="77"/>
        <v>267483.08194365696</v>
      </c>
      <c r="H644" s="42">
        <f t="shared" si="79"/>
        <v>9.778682574180058</v>
      </c>
      <c r="I644" s="10">
        <f t="shared" si="80"/>
        <v>1.2906411266695026</v>
      </c>
      <c r="J644" s="4">
        <f t="shared" si="81"/>
        <v>1124.6282746856555</v>
      </c>
      <c r="K644" s="4">
        <f t="shared" si="75"/>
        <v>252.82772237886235</v>
      </c>
      <c r="L644" s="42">
        <f>Pressure!Q644</f>
        <v>0.91744873636074054</v>
      </c>
      <c r="M644" s="10">
        <f t="shared" si="76"/>
        <v>1.6227256117387621</v>
      </c>
      <c r="N644" s="10">
        <f t="shared" si="82"/>
        <v>2.6101623315922193</v>
      </c>
    </row>
    <row r="645" spans="3:14">
      <c r="C645" s="4">
        <f>Pressure!AB645*1000000</f>
        <v>6468408.9305601642</v>
      </c>
      <c r="D645" s="78">
        <f>Pressure!I645</f>
        <v>1.3469012151470802E-4</v>
      </c>
      <c r="E645" s="40">
        <f>Pressure!H645</f>
        <v>134.69012151470801</v>
      </c>
      <c r="F645" s="10">
        <f t="shared" si="78"/>
        <v>4.5999999999999996</v>
      </c>
      <c r="G645" s="4">
        <f t="shared" si="77"/>
        <v>267439.79650602426</v>
      </c>
      <c r="H645" s="42">
        <f t="shared" si="79"/>
        <v>9.7774312668671524</v>
      </c>
      <c r="I645" s="10">
        <f t="shared" si="80"/>
        <v>1.2906295034287976</v>
      </c>
      <c r="J645" s="4">
        <f t="shared" si="81"/>
        <v>1124.4361552408684</v>
      </c>
      <c r="K645" s="4">
        <f t="shared" si="75"/>
        <v>252.78453199965568</v>
      </c>
      <c r="L645" s="42">
        <f>Pressure!Q645</f>
        <v>0.91889147936292337</v>
      </c>
      <c r="M645" s="10">
        <f t="shared" si="76"/>
        <v>1.6224109838674083</v>
      </c>
      <c r="N645" s="10">
        <f t="shared" si="82"/>
        <v>2.6101623315922193</v>
      </c>
    </row>
    <row r="646" spans="3:14">
      <c r="C646" s="4">
        <f>Pressure!AB646*1000000</f>
        <v>6467353.5265065646</v>
      </c>
      <c r="D646" s="78">
        <f>Pressure!I646</f>
        <v>1.3469012151470802E-4</v>
      </c>
      <c r="E646" s="40">
        <f>Pressure!H646</f>
        <v>134.69012151470801</v>
      </c>
      <c r="F646" s="10">
        <f t="shared" si="78"/>
        <v>4.5999999999999996</v>
      </c>
      <c r="G646" s="4">
        <f t="shared" si="77"/>
        <v>267396.16026589839</v>
      </c>
      <c r="H646" s="42">
        <f t="shared" si="79"/>
        <v>9.7761697829092444</v>
      </c>
      <c r="I646" s="10">
        <f t="shared" si="80"/>
        <v>1.2906177821797491</v>
      </c>
      <c r="J646" s="4">
        <f t="shared" si="81"/>
        <v>1124.242478783287</v>
      </c>
      <c r="K646" s="4">
        <f t="shared" si="75"/>
        <v>252.74099158834741</v>
      </c>
      <c r="L646" s="42">
        <f>Pressure!Q646</f>
        <v>0.92033418778554588</v>
      </c>
      <c r="M646" s="10">
        <f t="shared" si="76"/>
        <v>1.6220938025389617</v>
      </c>
      <c r="N646" s="10">
        <f t="shared" si="82"/>
        <v>2.6101623315922193</v>
      </c>
    </row>
    <row r="647" spans="3:14">
      <c r="C647" s="4">
        <f>Pressure!AB647*1000000</f>
        <v>6466289.6370755322</v>
      </c>
      <c r="D647" s="78">
        <f>Pressure!I647</f>
        <v>1.3469012151470802E-4</v>
      </c>
      <c r="E647" s="40">
        <f>Pressure!H647</f>
        <v>134.69012151470801</v>
      </c>
      <c r="F647" s="10">
        <f t="shared" si="78"/>
        <v>4.5999999999999996</v>
      </c>
      <c r="G647" s="4">
        <f t="shared" si="77"/>
        <v>267352.17319334397</v>
      </c>
      <c r="H647" s="42">
        <f t="shared" si="79"/>
        <v>9.7748981205728036</v>
      </c>
      <c r="I647" s="10">
        <f t="shared" si="80"/>
        <v>1.2906059628201829</v>
      </c>
      <c r="J647" s="4">
        <f t="shared" si="81"/>
        <v>1124.0472451800445</v>
      </c>
      <c r="K647" s="4">
        <f t="shared" si="75"/>
        <v>252.69710111506777</v>
      </c>
      <c r="L647" s="42">
        <f>Pressure!Q647</f>
        <v>0.9217768613435352</v>
      </c>
      <c r="M647" s="10">
        <f t="shared" si="76"/>
        <v>1.6217740677305104</v>
      </c>
      <c r="N647" s="10">
        <f t="shared" si="82"/>
        <v>2.6101623315922193</v>
      </c>
    </row>
    <row r="648" spans="3:14">
      <c r="C648" s="4">
        <f>Pressure!AB648*1000000</f>
        <v>6465217.2615368059</v>
      </c>
      <c r="D648" s="78">
        <f>Pressure!I648</f>
        <v>1.3469012151470802E-4</v>
      </c>
      <c r="E648" s="40">
        <f>Pressure!H648</f>
        <v>134.69012151470801</v>
      </c>
      <c r="F648" s="10">
        <f t="shared" si="78"/>
        <v>4.5999999999999996</v>
      </c>
      <c r="G648" s="4">
        <f t="shared" si="77"/>
        <v>267307.83525816799</v>
      </c>
      <c r="H648" s="42">
        <f t="shared" si="79"/>
        <v>9.7736162781094844</v>
      </c>
      <c r="I648" s="10">
        <f t="shared" si="80"/>
        <v>1.2905940452470106</v>
      </c>
      <c r="J648" s="4">
        <f t="shared" si="81"/>
        <v>1123.8504542971316</v>
      </c>
      <c r="K648" s="4">
        <f t="shared" si="75"/>
        <v>252.65286054969013</v>
      </c>
      <c r="L648" s="42">
        <f>Pressure!Q648</f>
        <v>0.92321949975167616</v>
      </c>
      <c r="M648" s="10">
        <f t="shared" si="76"/>
        <v>1.6214517794187415</v>
      </c>
      <c r="N648" s="10">
        <f t="shared" si="82"/>
        <v>2.6101623315922193</v>
      </c>
    </row>
    <row r="649" spans="3:14">
      <c r="C649" s="4">
        <f>Pressure!AB649*1000000</f>
        <v>6464136.3991541229</v>
      </c>
      <c r="D649" s="78">
        <f>Pressure!I649</f>
        <v>1.3469012151470802E-4</v>
      </c>
      <c r="E649" s="40">
        <f>Pressure!H649</f>
        <v>134.69012151470801</v>
      </c>
      <c r="F649" s="10">
        <f t="shared" si="78"/>
        <v>4.5999999999999996</v>
      </c>
      <c r="G649" s="4">
        <f t="shared" si="77"/>
        <v>267263.14642992924</v>
      </c>
      <c r="H649" s="42">
        <f t="shared" si="79"/>
        <v>9.7723242537563575</v>
      </c>
      <c r="I649" s="10">
        <f t="shared" si="80"/>
        <v>1.2905820293562296</v>
      </c>
      <c r="J649" s="4">
        <f t="shared" si="81"/>
        <v>1123.652105999437</v>
      </c>
      <c r="K649" s="4">
        <f t="shared" si="75"/>
        <v>252.60826986184009</v>
      </c>
      <c r="L649" s="42">
        <f>Pressure!Q649</f>
        <v>0.92466210272461002</v>
      </c>
      <c r="M649" s="10">
        <f t="shared" si="76"/>
        <v>1.6211269375801456</v>
      </c>
      <c r="N649" s="10">
        <f t="shared" si="82"/>
        <v>2.6101623315922193</v>
      </c>
    </row>
    <row r="650" spans="3:14">
      <c r="C650" s="4">
        <f>Pressure!AB650*1000000</f>
        <v>6463047.0491844546</v>
      </c>
      <c r="D650" s="78">
        <f>Pressure!I650</f>
        <v>1.3469012151470802E-4</v>
      </c>
      <c r="E650" s="40">
        <f>Pressure!H650</f>
        <v>134.69012151470801</v>
      </c>
      <c r="F650" s="10">
        <f t="shared" si="78"/>
        <v>4.5999999999999996</v>
      </c>
      <c r="G650" s="4">
        <f t="shared" si="77"/>
        <v>267218.10667790682</v>
      </c>
      <c r="H650" s="42">
        <f t="shared" si="79"/>
        <v>9.7710220457350445</v>
      </c>
      <c r="I650" s="10">
        <f t="shared" si="80"/>
        <v>1.2905699150429133</v>
      </c>
      <c r="J650" s="4">
        <f t="shared" si="81"/>
        <v>1123.4522001506084</v>
      </c>
      <c r="K650" s="4">
        <f t="shared" si="75"/>
        <v>252.56332902086427</v>
      </c>
      <c r="L650" s="42">
        <f>Pressure!Q650</f>
        <v>0.92610466997683338</v>
      </c>
      <c r="M650" s="10">
        <f t="shared" si="76"/>
        <v>1.6207995421910744</v>
      </c>
      <c r="N650" s="10">
        <f t="shared" si="82"/>
        <v>2.6101623315922193</v>
      </c>
    </row>
    <row r="651" spans="3:14">
      <c r="C651" s="4">
        <f>Pressure!AB651*1000000</f>
        <v>6461949.2108789654</v>
      </c>
      <c r="D651" s="78">
        <f>Pressure!I651</f>
        <v>1.3469012151470802E-4</v>
      </c>
      <c r="E651" s="40">
        <f>Pressure!H651</f>
        <v>134.69012151470801</v>
      </c>
      <c r="F651" s="10">
        <f t="shared" si="78"/>
        <v>4.5999999999999996</v>
      </c>
      <c r="G651" s="4">
        <f t="shared" si="77"/>
        <v>267172.71597113978</v>
      </c>
      <c r="H651" s="42">
        <f t="shared" si="79"/>
        <v>9.7697096522528053</v>
      </c>
      <c r="I651" s="10">
        <f t="shared" si="80"/>
        <v>1.2905577022012187</v>
      </c>
      <c r="J651" s="4">
        <f t="shared" si="81"/>
        <v>1123.2507366132274</v>
      </c>
      <c r="K651" s="4">
        <f t="shared" si="75"/>
        <v>252.51803799586966</v>
      </c>
      <c r="L651" s="42">
        <f>Pressure!Q651</f>
        <v>0.92754720122269685</v>
      </c>
      <c r="M651" s="10">
        <f t="shared" si="76"/>
        <v>1.6204695932275215</v>
      </c>
      <c r="N651" s="10">
        <f t="shared" si="82"/>
        <v>2.6101623315922193</v>
      </c>
    </row>
    <row r="652" spans="3:14">
      <c r="C652" s="4">
        <f>Pressure!AB652*1000000</f>
        <v>6460842.8834821638</v>
      </c>
      <c r="D652" s="78">
        <f>Pressure!I652</f>
        <v>1.3469012151470802E-4</v>
      </c>
      <c r="E652" s="40">
        <f>Pressure!H652</f>
        <v>134.69012151470801</v>
      </c>
      <c r="F652" s="10">
        <f t="shared" si="78"/>
        <v>4.5999999999999996</v>
      </c>
      <c r="G652" s="4">
        <f t="shared" si="77"/>
        <v>267126.97427839186</v>
      </c>
      <c r="H652" s="42">
        <f t="shared" si="79"/>
        <v>9.7683870715015306</v>
      </c>
      <c r="I652" s="10">
        <f t="shared" si="80"/>
        <v>1.290545390724374</v>
      </c>
      <c r="J652" s="4">
        <f t="shared" si="81"/>
        <v>1123.047715248654</v>
      </c>
      <c r="K652" s="4">
        <f t="shared" si="75"/>
        <v>252.47239675568858</v>
      </c>
      <c r="L652" s="42">
        <f>Pressure!Q652</f>
        <v>0.92898969617640381</v>
      </c>
      <c r="M652" s="10">
        <f t="shared" si="76"/>
        <v>1.6201370906652637</v>
      </c>
      <c r="N652" s="10">
        <f t="shared" si="82"/>
        <v>2.6101623315922193</v>
      </c>
    </row>
    <row r="653" spans="3:14">
      <c r="C653" s="4">
        <f>Pressure!AB653*1000000</f>
        <v>6459728.0662324512</v>
      </c>
      <c r="D653" s="78">
        <f>Pressure!I653</f>
        <v>1.3469012151470802E-4</v>
      </c>
      <c r="E653" s="40">
        <f>Pressure!H653</f>
        <v>134.69012151470801</v>
      </c>
      <c r="F653" s="10">
        <f t="shared" si="78"/>
        <v>4.5999999999999996</v>
      </c>
      <c r="G653" s="4">
        <f t="shared" si="77"/>
        <v>267080.88156817434</v>
      </c>
      <c r="H653" s="42">
        <f t="shared" si="79"/>
        <v>9.7670543016583924</v>
      </c>
      <c r="I653" s="10">
        <f t="shared" si="80"/>
        <v>1.2905329805046841</v>
      </c>
      <c r="J653" s="4">
        <f t="shared" si="81"/>
        <v>1122.8431359171279</v>
      </c>
      <c r="K653" s="4">
        <f t="shared" si="75"/>
        <v>252.42640526890156</v>
      </c>
      <c r="L653" s="42">
        <f>Pressure!Q653</f>
        <v>0.93043215455200923</v>
      </c>
      <c r="M653" s="10">
        <f t="shared" si="76"/>
        <v>1.6198020344798287</v>
      </c>
      <c r="N653" s="10">
        <f t="shared" si="82"/>
        <v>2.6101623315922193</v>
      </c>
    </row>
    <row r="654" spans="3:14">
      <c r="C654" s="4">
        <f>Pressure!AB654*1000000</f>
        <v>6458604.7583618425</v>
      </c>
      <c r="D654" s="78">
        <f>Pressure!I654</f>
        <v>1.3469012151470802E-4</v>
      </c>
      <c r="E654" s="40">
        <f>Pressure!H654</f>
        <v>134.69012151470801</v>
      </c>
      <c r="F654" s="10">
        <f t="shared" si="78"/>
        <v>4.5999999999999996</v>
      </c>
      <c r="G654" s="4">
        <f t="shared" si="77"/>
        <v>267034.43780873454</v>
      </c>
      <c r="H654" s="42">
        <f t="shared" si="79"/>
        <v>9.7657113408854848</v>
      </c>
      <c r="I654" s="10">
        <f t="shared" si="80"/>
        <v>1.2905204714335234</v>
      </c>
      <c r="J654" s="4">
        <f t="shared" si="81"/>
        <v>1122.636998477717</v>
      </c>
      <c r="K654" s="4">
        <f t="shared" si="75"/>
        <v>252.3800635038256</v>
      </c>
      <c r="L654" s="42">
        <f>Pressure!Q654</f>
        <v>0.93187457606341839</v>
      </c>
      <c r="M654" s="10">
        <f t="shared" si="76"/>
        <v>1.6194644246465326</v>
      </c>
      <c r="N654" s="10">
        <f t="shared" si="82"/>
        <v>2.6101623315922193</v>
      </c>
    </row>
    <row r="655" spans="3:14">
      <c r="C655" s="4">
        <f>Pressure!AB655*1000000</f>
        <v>6457472.9590960834</v>
      </c>
      <c r="D655" s="78">
        <f>Pressure!I655</f>
        <v>1.3469012151470802E-4</v>
      </c>
      <c r="E655" s="40">
        <f>Pressure!H655</f>
        <v>134.69012151470801</v>
      </c>
      <c r="F655" s="10">
        <f t="shared" si="78"/>
        <v>4.5999999999999996</v>
      </c>
      <c r="G655" s="4">
        <f t="shared" si="77"/>
        <v>266987.64296806051</v>
      </c>
      <c r="H655" s="42">
        <f t="shared" si="79"/>
        <v>9.7643581873299823</v>
      </c>
      <c r="I655" s="10">
        <f t="shared" si="80"/>
        <v>1.2905078634013358</v>
      </c>
      <c r="J655" s="4">
        <f t="shared" si="81"/>
        <v>1122.4293027883382</v>
      </c>
      <c r="K655" s="4">
        <f t="shared" ref="K655:K718" si="83">J655/4.4482</f>
        <v>252.333371428519</v>
      </c>
      <c r="L655" s="42">
        <f>Pressure!Q655</f>
        <v>0.9333169604243855</v>
      </c>
      <c r="M655" s="10">
        <f t="shared" ref="M655:M718" si="84">(J655+J654)/2*(L655-L654)</f>
        <v>1.6191242611402143</v>
      </c>
      <c r="N655" s="10">
        <f t="shared" si="82"/>
        <v>2.6101623315922193</v>
      </c>
    </row>
    <row r="656" spans="3:14">
      <c r="C656" s="4">
        <f>Pressure!AB656*1000000</f>
        <v>6456332.6676544957</v>
      </c>
      <c r="D656" s="78">
        <f>Pressure!I656</f>
        <v>1.3469012151470802E-4</v>
      </c>
      <c r="E656" s="40">
        <f>Pressure!H656</f>
        <v>134.69012151470801</v>
      </c>
      <c r="F656" s="10">
        <f t="shared" si="78"/>
        <v>4.5999999999999996</v>
      </c>
      <c r="G656" s="4">
        <f t="shared" si="77"/>
        <v>266940.49701387458</v>
      </c>
      <c r="H656" s="42">
        <f t="shared" si="79"/>
        <v>9.7629948391238948</v>
      </c>
      <c r="I656" s="10">
        <f t="shared" si="80"/>
        <v>1.2904951562976295</v>
      </c>
      <c r="J656" s="4">
        <f t="shared" si="81"/>
        <v>1122.2200487057294</v>
      </c>
      <c r="K656" s="4">
        <f t="shared" si="83"/>
        <v>252.28632901077501</v>
      </c>
      <c r="L656" s="42">
        <f>Pressure!Q656</f>
        <v>0.93475930734851265</v>
      </c>
      <c r="M656" s="10">
        <f t="shared" si="84"/>
        <v>1.6187815439357318</v>
      </c>
      <c r="N656" s="10">
        <f t="shared" si="82"/>
        <v>2.6101623315922193</v>
      </c>
    </row>
    <row r="657" spans="3:14">
      <c r="C657" s="4">
        <f>Pressure!AB657*1000000</f>
        <v>6455183.8832503017</v>
      </c>
      <c r="D657" s="78">
        <f>Pressure!I657</f>
        <v>1.3469012151470802E-4</v>
      </c>
      <c r="E657" s="40">
        <f>Pressure!H657</f>
        <v>134.69012151470801</v>
      </c>
      <c r="F657" s="10">
        <f t="shared" si="78"/>
        <v>4.5999999999999996</v>
      </c>
      <c r="G657" s="4">
        <f t="shared" si="77"/>
        <v>266892.99991364713</v>
      </c>
      <c r="H657" s="42">
        <f t="shared" si="79"/>
        <v>9.7616212943844864</v>
      </c>
      <c r="I657" s="10">
        <f t="shared" si="80"/>
        <v>1.2904823500109794</v>
      </c>
      <c r="J657" s="4">
        <f t="shared" si="81"/>
        <v>1122.0092360855101</v>
      </c>
      <c r="K657" s="4">
        <f t="shared" si="83"/>
        <v>252.23893621813545</v>
      </c>
      <c r="L657" s="42">
        <f>Pressure!Q657</f>
        <v>0.93620161654924849</v>
      </c>
      <c r="M657" s="10">
        <f t="shared" si="84"/>
        <v>1.6184362730076174</v>
      </c>
      <c r="N657" s="10">
        <f t="shared" si="82"/>
        <v>2.6101623315922193</v>
      </c>
    </row>
    <row r="658" spans="3:14">
      <c r="C658" s="4">
        <f>Pressure!AB658*1000000</f>
        <v>6454026.6050900687</v>
      </c>
      <c r="D658" s="78">
        <f>Pressure!I658</f>
        <v>1.3469012151470802E-4</v>
      </c>
      <c r="E658" s="40">
        <f>Pressure!H658</f>
        <v>134.69012151470801</v>
      </c>
      <c r="F658" s="10">
        <f t="shared" si="78"/>
        <v>4.5999999999999996</v>
      </c>
      <c r="G658" s="4">
        <f t="shared" si="77"/>
        <v>266845.15163457324</v>
      </c>
      <c r="H658" s="42">
        <f t="shared" si="79"/>
        <v>9.7602375512135868</v>
      </c>
      <c r="I658" s="10">
        <f t="shared" si="80"/>
        <v>1.2904694444290175</v>
      </c>
      <c r="J658" s="4">
        <f t="shared" si="81"/>
        <v>1121.7968647820778</v>
      </c>
      <c r="K658" s="4">
        <f t="shared" si="83"/>
        <v>252.19119301786742</v>
      </c>
      <c r="L658" s="42">
        <f>Pressure!Q658</f>
        <v>0.93764388773988705</v>
      </c>
      <c r="M658" s="10">
        <f t="shared" si="84"/>
        <v>1.6180884483301752</v>
      </c>
      <c r="N658" s="10">
        <f t="shared" si="82"/>
        <v>2.6101623315922193</v>
      </c>
    </row>
    <row r="659" spans="3:14">
      <c r="C659" s="4">
        <f>Pressure!AB659*1000000</f>
        <v>6452860.8323743166</v>
      </c>
      <c r="D659" s="78">
        <f>Pressure!I659</f>
        <v>1.3469012151470802E-4</v>
      </c>
      <c r="E659" s="40">
        <f>Pressure!H659</f>
        <v>134.69012151470801</v>
      </c>
      <c r="F659" s="10">
        <f t="shared" si="78"/>
        <v>4.5999999999999996</v>
      </c>
      <c r="G659" s="4">
        <f t="shared" si="77"/>
        <v>266796.95214359794</v>
      </c>
      <c r="H659" s="42">
        <f t="shared" si="79"/>
        <v>9.7588436076983154</v>
      </c>
      <c r="I659" s="10">
        <f t="shared" si="80"/>
        <v>1.2904564394384377</v>
      </c>
      <c r="J659" s="4">
        <f t="shared" si="81"/>
        <v>1121.5829346487208</v>
      </c>
      <c r="K659" s="4">
        <f t="shared" si="83"/>
        <v>252.14309937698863</v>
      </c>
      <c r="L659" s="42">
        <f>Pressure!Q659</f>
        <v>0.93908612063356633</v>
      </c>
      <c r="M659" s="10">
        <f t="shared" si="84"/>
        <v>1.6177380698773676</v>
      </c>
      <c r="N659" s="10">
        <f t="shared" si="82"/>
        <v>2.6101623315922193</v>
      </c>
    </row>
    <row r="660" spans="3:14">
      <c r="C660" s="4">
        <f>Pressure!AB660*1000000</f>
        <v>6451686.5642969534</v>
      </c>
      <c r="D660" s="78">
        <f>Pressure!I660</f>
        <v>1.3469012151470802E-4</v>
      </c>
      <c r="E660" s="40">
        <f>Pressure!H660</f>
        <v>134.69012151470801</v>
      </c>
      <c r="F660" s="10">
        <f t="shared" si="78"/>
        <v>4.5999999999999996</v>
      </c>
      <c r="G660" s="4">
        <f t="shared" si="77"/>
        <v>266748.40140739299</v>
      </c>
      <c r="H660" s="42">
        <f t="shared" si="79"/>
        <v>9.7574394619103604</v>
      </c>
      <c r="I660" s="10">
        <f t="shared" si="80"/>
        <v>1.2904433349249866</v>
      </c>
      <c r="J660" s="4">
        <f t="shared" si="81"/>
        <v>1121.3674455375135</v>
      </c>
      <c r="K660" s="4">
        <f t="shared" si="83"/>
        <v>252.09465526224395</v>
      </c>
      <c r="L660" s="42">
        <f>Pressure!Q660</f>
        <v>0.94052831494326716</v>
      </c>
      <c r="M660" s="10">
        <f t="shared" si="84"/>
        <v>1.6173851376229482</v>
      </c>
      <c r="N660" s="10">
        <f t="shared" si="82"/>
        <v>2.6101623315922193</v>
      </c>
    </row>
    <row r="661" spans="3:14">
      <c r="C661" s="4">
        <f>Pressure!AB661*1000000</f>
        <v>6450503.8000457287</v>
      </c>
      <c r="D661" s="78">
        <f>Pressure!I661</f>
        <v>1.3469012151470802E-4</v>
      </c>
      <c r="E661" s="40">
        <f>Pressure!H661</f>
        <v>134.69012151470801</v>
      </c>
      <c r="F661" s="10">
        <f t="shared" si="78"/>
        <v>4.5999999999999996</v>
      </c>
      <c r="G661" s="4">
        <f t="shared" si="77"/>
        <v>266699.49939237541</v>
      </c>
      <c r="H661" s="42">
        <f t="shared" si="79"/>
        <v>9.7560251119065633</v>
      </c>
      <c r="I661" s="10">
        <f t="shared" si="80"/>
        <v>1.2904301307734662</v>
      </c>
      <c r="J661" s="4">
        <f t="shared" si="81"/>
        <v>1121.1503972994001</v>
      </c>
      <c r="K661" s="4">
        <f t="shared" si="83"/>
        <v>252.04586064012412</v>
      </c>
      <c r="L661" s="42">
        <f>Pressure!Q661</f>
        <v>0.94197047038181192</v>
      </c>
      <c r="M661" s="10">
        <f t="shared" si="84"/>
        <v>1.6170296515404554</v>
      </c>
      <c r="N661" s="10">
        <f t="shared" si="82"/>
        <v>2.6101623315922193</v>
      </c>
    </row>
    <row r="662" spans="3:14">
      <c r="C662" s="4">
        <f>Pressure!AB662*1000000</f>
        <v>6449312.5388020389</v>
      </c>
      <c r="D662" s="78">
        <f>Pressure!I662</f>
        <v>1.3469012151470802E-4</v>
      </c>
      <c r="E662" s="40">
        <f>Pressure!H662</f>
        <v>134.69012151470801</v>
      </c>
      <c r="F662" s="10">
        <f t="shared" si="78"/>
        <v>4.5999999999999996</v>
      </c>
      <c r="G662" s="4">
        <f t="shared" si="77"/>
        <v>266650.2460646996</v>
      </c>
      <c r="H662" s="42">
        <f t="shared" si="79"/>
        <v>9.7546005557286257</v>
      </c>
      <c r="I662" s="10">
        <f t="shared" si="80"/>
        <v>1.2904168268677292</v>
      </c>
      <c r="J662" s="4">
        <f t="shared" si="81"/>
        <v>1120.9317897841597</v>
      </c>
      <c r="K662" s="4">
        <f t="shared" si="83"/>
        <v>251.99671547685799</v>
      </c>
      <c r="L662" s="42">
        <f>Pressure!Q662</f>
        <v>0.94341258666186312</v>
      </c>
      <c r="M662" s="10">
        <f t="shared" si="84"/>
        <v>1.6166716116029984</v>
      </c>
      <c r="N662" s="10">
        <f t="shared" si="82"/>
        <v>2.6101623315922193</v>
      </c>
    </row>
    <row r="663" spans="3:14">
      <c r="C663" s="4">
        <f>Pressure!AB663*1000000</f>
        <v>6448112.77974083</v>
      </c>
      <c r="D663" s="78">
        <f>Pressure!I663</f>
        <v>1.3469012151470802E-4</v>
      </c>
      <c r="E663" s="40">
        <f>Pressure!H663</f>
        <v>134.69012151470801</v>
      </c>
      <c r="F663" s="10">
        <f t="shared" si="78"/>
        <v>4.5999999999999996</v>
      </c>
      <c r="G663" s="4">
        <f t="shared" si="77"/>
        <v>266600.64139025332</v>
      </c>
      <c r="H663" s="42">
        <f t="shared" si="79"/>
        <v>9.7531657914030099</v>
      </c>
      <c r="I663" s="10">
        <f t="shared" si="80"/>
        <v>1.2904034230906751</v>
      </c>
      <c r="J663" s="4">
        <f t="shared" si="81"/>
        <v>1120.7116228403868</v>
      </c>
      <c r="K663" s="4">
        <f t="shared" si="83"/>
        <v>251.94721973840808</v>
      </c>
      <c r="L663" s="42">
        <f>Pressure!Q663</f>
        <v>0.9448546634959224</v>
      </c>
      <c r="M663" s="10">
        <f t="shared" si="84"/>
        <v>1.6163110177837239</v>
      </c>
      <c r="N663" s="10">
        <f t="shared" si="82"/>
        <v>2.6101623315922193</v>
      </c>
    </row>
    <row r="664" spans="3:14">
      <c r="C664" s="4">
        <f>Pressure!AB664*1000000</f>
        <v>6446904.5220306208</v>
      </c>
      <c r="D664" s="78">
        <f>Pressure!I664</f>
        <v>1.3469012151470802E-4</v>
      </c>
      <c r="E664" s="40">
        <f>Pressure!H664</f>
        <v>134.69012151470801</v>
      </c>
      <c r="F664" s="10">
        <f t="shared" si="78"/>
        <v>4.5999999999999996</v>
      </c>
      <c r="G664" s="4">
        <f t="shared" si="77"/>
        <v>266550.68533465848</v>
      </c>
      <c r="H664" s="42">
        <f t="shared" si="79"/>
        <v>9.7517208169409599</v>
      </c>
      <c r="I664" s="10">
        <f t="shared" si="80"/>
        <v>1.2903899193242485</v>
      </c>
      <c r="J664" s="4">
        <f t="shared" si="81"/>
        <v>1120.4898963154974</v>
      </c>
      <c r="K664" s="4">
        <f t="shared" si="83"/>
        <v>251.89737339047196</v>
      </c>
      <c r="L664" s="42">
        <f>Pressure!Q664</f>
        <v>0.9462967005963292</v>
      </c>
      <c r="M664" s="10">
        <f t="shared" si="84"/>
        <v>1.6159478700554344</v>
      </c>
      <c r="N664" s="10">
        <f t="shared" si="82"/>
        <v>2.6101623315922193</v>
      </c>
    </row>
    <row r="665" spans="3:14">
      <c r="C665" s="4">
        <f>Pressure!AB665*1000000</f>
        <v>6445687.7648337604</v>
      </c>
      <c r="D665" s="78">
        <f>Pressure!I665</f>
        <v>1.3469012151470802E-4</v>
      </c>
      <c r="E665" s="40">
        <f>Pressure!H665</f>
        <v>134.69012151470801</v>
      </c>
      <c r="F665" s="10">
        <f t="shared" si="78"/>
        <v>4.5999999999999996</v>
      </c>
      <c r="G665" s="4">
        <f t="shared" si="77"/>
        <v>266500.37786328199</v>
      </c>
      <c r="H665" s="42">
        <f t="shared" si="79"/>
        <v>9.7502656303387543</v>
      </c>
      <c r="I665" s="10">
        <f t="shared" si="80"/>
        <v>1.2903763154494379</v>
      </c>
      <c r="J665" s="4">
        <f t="shared" si="81"/>
        <v>1120.2666100557742</v>
      </c>
      <c r="K665" s="4">
        <f t="shared" si="83"/>
        <v>251.84717639849248</v>
      </c>
      <c r="L665" s="42">
        <f>Pressure!Q665</f>
        <v>0.94773869767525931</v>
      </c>
      <c r="M665" s="10">
        <f t="shared" si="84"/>
        <v>1.6155821683905094</v>
      </c>
      <c r="N665" s="10">
        <f t="shared" si="82"/>
        <v>2.6101623315922193</v>
      </c>
    </row>
    <row r="666" spans="3:14">
      <c r="C666" s="4">
        <f>Pressure!AB666*1000000</f>
        <v>6444462.5073059872</v>
      </c>
      <c r="D666" s="78">
        <f>Pressure!I666</f>
        <v>1.3469012151470802E-4</v>
      </c>
      <c r="E666" s="40">
        <f>Pressure!H666</f>
        <v>134.69012151470801</v>
      </c>
      <c r="F666" s="10">
        <f t="shared" si="78"/>
        <v>4.5999999999999996</v>
      </c>
      <c r="G666" s="4">
        <f t="shared" si="77"/>
        <v>266449.7189412174</v>
      </c>
      <c r="H666" s="42">
        <f t="shared" si="79"/>
        <v>9.7488002295772169</v>
      </c>
      <c r="I666" s="10">
        <f t="shared" si="80"/>
        <v>1.2903626113462701</v>
      </c>
      <c r="J666" s="4">
        <f t="shared" si="81"/>
        <v>1120.0417639062875</v>
      </c>
      <c r="K666" s="4">
        <f t="shared" si="83"/>
        <v>251.79662872763984</v>
      </c>
      <c r="L666" s="42">
        <f>Pressure!Q666</f>
        <v>0.94918065444472377</v>
      </c>
      <c r="M666" s="10">
        <f t="shared" si="84"/>
        <v>1.6152139127612541</v>
      </c>
      <c r="N666" s="10">
        <f t="shared" si="82"/>
        <v>2.6101623315922193</v>
      </c>
    </row>
    <row r="667" spans="3:14">
      <c r="C667" s="4">
        <f>Pressure!AB667*1000000</f>
        <v>6443228.748596835</v>
      </c>
      <c r="D667" s="78">
        <f>Pressure!I667</f>
        <v>1.3469012151470802E-4</v>
      </c>
      <c r="E667" s="40">
        <f>Pressure!H667</f>
        <v>134.69012151470801</v>
      </c>
      <c r="F667" s="10">
        <f t="shared" si="78"/>
        <v>4.5999999999999996</v>
      </c>
      <c r="G667" s="4">
        <f t="shared" si="77"/>
        <v>266398.70853330172</v>
      </c>
      <c r="H667" s="42">
        <f t="shared" si="79"/>
        <v>9.7473246126221706</v>
      </c>
      <c r="I667" s="10">
        <f t="shared" si="80"/>
        <v>1.29034880689381</v>
      </c>
      <c r="J667" s="4">
        <f t="shared" si="81"/>
        <v>1119.815357710969</v>
      </c>
      <c r="K667" s="4">
        <f t="shared" si="83"/>
        <v>251.74573034282835</v>
      </c>
      <c r="L667" s="42">
        <f>Pressure!Q667</f>
        <v>0.95062257061656763</v>
      </c>
      <c r="M667" s="10">
        <f t="shared" si="84"/>
        <v>1.614843103139781</v>
      </c>
      <c r="N667" s="10">
        <f t="shared" si="82"/>
        <v>2.6101623315922193</v>
      </c>
    </row>
    <row r="668" spans="3:14">
      <c r="C668" s="4">
        <f>Pressure!AB668*1000000</f>
        <v>6441986.4878492523</v>
      </c>
      <c r="D668" s="78">
        <f>Pressure!I668</f>
        <v>1.3469012151470802E-4</v>
      </c>
      <c r="E668" s="40">
        <f>Pressure!H668</f>
        <v>134.69012151470801</v>
      </c>
      <c r="F668" s="10">
        <f t="shared" si="78"/>
        <v>4.5999999999999996</v>
      </c>
      <c r="G668" s="4">
        <f t="shared" ref="G668:G731" si="85">IF(C668/(1+(k-1)/2*N668^2)^(k/(k-1))&lt;patm*1000000,patm*1000000,C668/(1+(k-1)/2*N668^2)^(k/(k-1)))</f>
        <v>266347.34660409973</v>
      </c>
      <c r="H668" s="42">
        <f t="shared" si="79"/>
        <v>9.7458387774239661</v>
      </c>
      <c r="I668" s="10">
        <f t="shared" si="80"/>
        <v>1.2903349019701558</v>
      </c>
      <c r="J668" s="4">
        <f t="shared" si="81"/>
        <v>1119.587391312542</v>
      </c>
      <c r="K668" s="4">
        <f t="shared" si="83"/>
        <v>251.69448120870061</v>
      </c>
      <c r="L668" s="42">
        <f>Pressure!Q668</f>
        <v>0.95206444590246853</v>
      </c>
      <c r="M668" s="10">
        <f t="shared" si="84"/>
        <v>1.6144697394977632</v>
      </c>
      <c r="N668" s="10">
        <f t="shared" si="82"/>
        <v>2.6101623315922193</v>
      </c>
    </row>
    <row r="669" spans="3:14">
      <c r="C669" s="4">
        <f>Pressure!AB669*1000000</f>
        <v>6440735.7241999879</v>
      </c>
      <c r="D669" s="78">
        <f>Pressure!I669</f>
        <v>1.3469012151470802E-4</v>
      </c>
      <c r="E669" s="40">
        <f>Pressure!H669</f>
        <v>134.69012151470801</v>
      </c>
      <c r="F669" s="10">
        <f t="shared" ref="F669:F732" si="86">aexit/E669</f>
        <v>4.5999999999999996</v>
      </c>
      <c r="G669" s="4">
        <f t="shared" si="85"/>
        <v>266295.63311791985</v>
      </c>
      <c r="H669" s="42">
        <f t="shared" ref="H669:H732" si="87">1/(((k+1)/2)^(1/(k-1))*(patm*1000000/C669)^(1/k)*SQRT((k+1)/(k-1)*(1-(patm*1000000/C669)^((k-1)/k))))</f>
        <v>9.7443427219179313</v>
      </c>
      <c r="I669" s="10">
        <f t="shared" ref="I669:I732" si="88">etanoz*SQRT(2*k^2/(k-1)*(2/(k+1))^((k+1)/(k-1))*(1-(G669/C669)^((k-1)/k)))+(G669-patm*1000000)/C669*(aexit/E669)</f>
        <v>1.2903208964524382</v>
      </c>
      <c r="J669" s="4">
        <f t="shared" ref="J669:J732" si="89">I669*D669*C669</f>
        <v>1119.3578645525915</v>
      </c>
      <c r="K669" s="4">
        <f t="shared" si="83"/>
        <v>251.64288128964336</v>
      </c>
      <c r="L669" s="42">
        <f>Pressure!Q669</f>
        <v>0.95350628001393534</v>
      </c>
      <c r="M669" s="10">
        <f t="shared" si="84"/>
        <v>1.6140938218065684</v>
      </c>
      <c r="N669" s="10">
        <f t="shared" si="82"/>
        <v>2.6101623315922193</v>
      </c>
    </row>
    <row r="670" spans="3:14">
      <c r="C670" s="4">
        <f>Pressure!AB670*1000000</f>
        <v>6439476.456779249</v>
      </c>
      <c r="D670" s="78">
        <f>Pressure!I670</f>
        <v>1.3469012151470802E-4</v>
      </c>
      <c r="E670" s="40">
        <f>Pressure!H670</f>
        <v>134.69012151470801</v>
      </c>
      <c r="F670" s="10">
        <f t="shared" si="86"/>
        <v>4.5999999999999996</v>
      </c>
      <c r="G670" s="4">
        <f t="shared" si="85"/>
        <v>266243.56803880003</v>
      </c>
      <c r="H670" s="42">
        <f t="shared" si="87"/>
        <v>9.7428364440239719</v>
      </c>
      <c r="I670" s="10">
        <f t="shared" si="88"/>
        <v>1.2903067902168159</v>
      </c>
      <c r="J670" s="4">
        <f t="shared" si="89"/>
        <v>1119.1267772715025</v>
      </c>
      <c r="K670" s="4">
        <f t="shared" si="83"/>
        <v>251.5909305497735</v>
      </c>
      <c r="L670" s="42">
        <f>Pressure!Q670</f>
        <v>0.9549480726623073</v>
      </c>
      <c r="M670" s="10">
        <f t="shared" si="84"/>
        <v>1.6137153500377646</v>
      </c>
      <c r="N670" s="10">
        <f t="shared" ref="N670:N733" si="90">N669-1/834*(me-mef)</f>
        <v>2.6101623315922193</v>
      </c>
    </row>
    <row r="671" spans="3:14">
      <c r="C671" s="4">
        <f>Pressure!AB671*1000000</f>
        <v>6438208.6847107681</v>
      </c>
      <c r="D671" s="78">
        <f>Pressure!I671</f>
        <v>1.3469012151470802E-4</v>
      </c>
      <c r="E671" s="40">
        <f>Pressure!H671</f>
        <v>134.69012151470801</v>
      </c>
      <c r="F671" s="10">
        <f t="shared" si="86"/>
        <v>4.5999999999999996</v>
      </c>
      <c r="G671" s="4">
        <f t="shared" si="85"/>
        <v>266191.15133051045</v>
      </c>
      <c r="H671" s="42">
        <f t="shared" si="87"/>
        <v>9.7413199416465872</v>
      </c>
      <c r="I671" s="10">
        <f t="shared" si="88"/>
        <v>1.2902925831384722</v>
      </c>
      <c r="J671" s="4">
        <f t="shared" si="89"/>
        <v>1118.8941293084717</v>
      </c>
      <c r="K671" s="4">
        <f t="shared" si="83"/>
        <v>251.53862895294091</v>
      </c>
      <c r="L671" s="42">
        <f>Pressure!Q671</f>
        <v>0.95638982355875224</v>
      </c>
      <c r="M671" s="10">
        <f t="shared" si="84"/>
        <v>1.6133343241620952</v>
      </c>
      <c r="N671" s="10">
        <f t="shared" si="90"/>
        <v>2.6101623315922193</v>
      </c>
    </row>
    <row r="672" spans="3:14">
      <c r="C672" s="4">
        <f>Pressure!AB672*1000000</f>
        <v>6436932.407112062</v>
      </c>
      <c r="D672" s="78">
        <f>Pressure!I672</f>
        <v>1.3469012151470802E-4</v>
      </c>
      <c r="E672" s="40">
        <f>Pressure!H672</f>
        <v>134.69012151470801</v>
      </c>
      <c r="F672" s="10">
        <f t="shared" si="86"/>
        <v>4.5999999999999996</v>
      </c>
      <c r="G672" s="4">
        <f t="shared" si="85"/>
        <v>266138.38295656454</v>
      </c>
      <c r="H672" s="42">
        <f t="shared" si="87"/>
        <v>9.7397932126752202</v>
      </c>
      <c r="I672" s="10">
        <f t="shared" si="88"/>
        <v>1.2902782750916157</v>
      </c>
      <c r="J672" s="4">
        <f t="shared" si="89"/>
        <v>1118.6599205015552</v>
      </c>
      <c r="K672" s="4">
        <f t="shared" si="83"/>
        <v>251.4859764627389</v>
      </c>
      <c r="L672" s="42">
        <f>Pressure!Q672</f>
        <v>0.95783153241426566</v>
      </c>
      <c r="M672" s="10">
        <f t="shared" si="84"/>
        <v>1.6129507441505204</v>
      </c>
      <c r="N672" s="10">
        <f t="shared" si="90"/>
        <v>2.6101623315922193</v>
      </c>
    </row>
    <row r="673" spans="3:14">
      <c r="C673" s="4">
        <f>Pressure!AB673*1000000</f>
        <v>6435647.6230940269</v>
      </c>
      <c r="D673" s="78">
        <f>Pressure!I673</f>
        <v>1.3469012151470802E-4</v>
      </c>
      <c r="E673" s="40">
        <f>Pressure!H673</f>
        <v>134.69012151470801</v>
      </c>
      <c r="F673" s="10">
        <f t="shared" si="86"/>
        <v>4.5999999999999996</v>
      </c>
      <c r="G673" s="4">
        <f t="shared" si="85"/>
        <v>266085.26288020168</v>
      </c>
      <c r="H673" s="42">
        <f t="shared" si="87"/>
        <v>9.7382562549837441</v>
      </c>
      <c r="I673" s="10">
        <f t="shared" si="88"/>
        <v>1.290263865949473</v>
      </c>
      <c r="J673" s="4">
        <f t="shared" si="89"/>
        <v>1118.4241506875946</v>
      </c>
      <c r="K673" s="4">
        <f t="shared" si="83"/>
        <v>251.4329730424879</v>
      </c>
      <c r="L673" s="42">
        <f>Pressure!Q673</f>
        <v>0.95927319893966922</v>
      </c>
      <c r="M673" s="10">
        <f t="shared" si="84"/>
        <v>1.6125646099734581</v>
      </c>
      <c r="N673" s="10">
        <f t="shared" si="90"/>
        <v>2.6101623315922193</v>
      </c>
    </row>
    <row r="674" spans="3:14">
      <c r="C674" s="4">
        <f>Pressure!AB674*1000000</f>
        <v>6434354.3317612279</v>
      </c>
      <c r="D674" s="78">
        <f>Pressure!I674</f>
        <v>1.3469012151470802E-4</v>
      </c>
      <c r="E674" s="40">
        <f>Pressure!H674</f>
        <v>134.69012151470801</v>
      </c>
      <c r="F674" s="10">
        <f t="shared" si="86"/>
        <v>4.5999999999999996</v>
      </c>
      <c r="G674" s="4">
        <f t="shared" si="85"/>
        <v>266031.7910643997</v>
      </c>
      <c r="H674" s="42">
        <f t="shared" si="87"/>
        <v>9.736709066430798</v>
      </c>
      <c r="I674" s="10">
        <f t="shared" si="88"/>
        <v>1.2902493555842887</v>
      </c>
      <c r="J674" s="4">
        <f t="shared" si="89"/>
        <v>1118.1868197022688</v>
      </c>
      <c r="K674" s="4">
        <f t="shared" si="83"/>
        <v>251.37961865524682</v>
      </c>
      <c r="L674" s="42">
        <f>Pressure!Q674</f>
        <v>0.96071482284560961</v>
      </c>
      <c r="M674" s="10">
        <f t="shared" si="84"/>
        <v>1.6121759216012708</v>
      </c>
      <c r="N674" s="10">
        <f t="shared" si="90"/>
        <v>2.6101623315922193</v>
      </c>
    </row>
    <row r="675" spans="3:14">
      <c r="C675" s="4">
        <f>Pressure!AB675*1000000</f>
        <v>6433052.5322116222</v>
      </c>
      <c r="D675" s="78">
        <f>Pressure!I675</f>
        <v>1.3469012151470802E-4</v>
      </c>
      <c r="E675" s="40">
        <f>Pressure!H675</f>
        <v>134.69012151470801</v>
      </c>
      <c r="F675" s="10">
        <f t="shared" si="86"/>
        <v>4.5999999999999996</v>
      </c>
      <c r="G675" s="4">
        <f t="shared" si="85"/>
        <v>265977.96747186314</v>
      </c>
      <c r="H675" s="42">
        <f t="shared" si="87"/>
        <v>9.7351516448594122</v>
      </c>
      <c r="I675" s="10">
        <f t="shared" si="88"/>
        <v>1.2902347438673194</v>
      </c>
      <c r="J675" s="4">
        <f t="shared" si="89"/>
        <v>1117.947927380045</v>
      </c>
      <c r="K675" s="4">
        <f t="shared" si="83"/>
        <v>251.32591326380222</v>
      </c>
      <c r="L675" s="42">
        <f>Pressure!Q675</f>
        <v>0.96215640384255707</v>
      </c>
      <c r="M675" s="10">
        <f t="shared" si="84"/>
        <v>1.611784679003897</v>
      </c>
      <c r="N675" s="10">
        <f t="shared" si="90"/>
        <v>2.6101623315922193</v>
      </c>
    </row>
    <row r="676" spans="3:14">
      <c r="C676" s="4">
        <f>Pressure!AB676*1000000</f>
        <v>6431742.2235370176</v>
      </c>
      <c r="D676" s="78">
        <f>Pressure!I676</f>
        <v>1.3469012151470802E-4</v>
      </c>
      <c r="E676" s="40">
        <f>Pressure!H676</f>
        <v>134.69012151470801</v>
      </c>
      <c r="F676" s="10">
        <f t="shared" si="86"/>
        <v>4.5999999999999996</v>
      </c>
      <c r="G676" s="4">
        <f t="shared" si="85"/>
        <v>265923.79206504236</v>
      </c>
      <c r="H676" s="42">
        <f t="shared" si="87"/>
        <v>9.7335839880975961</v>
      </c>
      <c r="I676" s="10">
        <f t="shared" si="88"/>
        <v>1.2902200306688365</v>
      </c>
      <c r="J676" s="4">
        <f t="shared" si="89"/>
        <v>1117.707473554261</v>
      </c>
      <c r="K676" s="4">
        <f t="shared" si="83"/>
        <v>251.2718568306868</v>
      </c>
      <c r="L676" s="42">
        <f>Pressure!Q676</f>
        <v>0.96359794164080415</v>
      </c>
      <c r="M676" s="10">
        <f t="shared" si="84"/>
        <v>1.6113908821510077</v>
      </c>
      <c r="N676" s="10">
        <f t="shared" si="90"/>
        <v>2.6101623315922193</v>
      </c>
    </row>
    <row r="677" spans="3:14">
      <c r="C677" s="4">
        <f>Pressure!AB677*1000000</f>
        <v>6430423.404822465</v>
      </c>
      <c r="D677" s="78">
        <f>Pressure!I677</f>
        <v>1.3469012151470802E-4</v>
      </c>
      <c r="E677" s="40">
        <f>Pressure!H677</f>
        <v>134.69012151470801</v>
      </c>
      <c r="F677" s="10">
        <f t="shared" si="86"/>
        <v>4.5999999999999996</v>
      </c>
      <c r="G677" s="4">
        <f t="shared" si="85"/>
        <v>265869.26480610826</v>
      </c>
      <c r="H677" s="42">
        <f t="shared" si="87"/>
        <v>9.7320060939575477</v>
      </c>
      <c r="I677" s="10">
        <f t="shared" si="88"/>
        <v>1.2902052158581161</v>
      </c>
      <c r="J677" s="4">
        <f t="shared" si="89"/>
        <v>1117.4654580570154</v>
      </c>
      <c r="K677" s="4">
        <f t="shared" si="83"/>
        <v>251.21744931815465</v>
      </c>
      <c r="L677" s="42">
        <f>Pressure!Q677</f>
        <v>0.9650394359504646</v>
      </c>
      <c r="M677" s="10">
        <f t="shared" si="84"/>
        <v>1.6109945310123623</v>
      </c>
      <c r="N677" s="10">
        <f t="shared" si="90"/>
        <v>2.6101623315922193</v>
      </c>
    </row>
    <row r="678" spans="3:14">
      <c r="C678" s="4">
        <f>Pressure!AB678*1000000</f>
        <v>6429096.0751467487</v>
      </c>
      <c r="D678" s="78">
        <f>Pressure!I678</f>
        <v>1.3469012151470802E-4</v>
      </c>
      <c r="E678" s="40">
        <f>Pressure!H678</f>
        <v>134.69012151470801</v>
      </c>
      <c r="F678" s="10">
        <f t="shared" si="86"/>
        <v>4.5999999999999996</v>
      </c>
      <c r="G678" s="4">
        <f t="shared" si="85"/>
        <v>265814.38565697271</v>
      </c>
      <c r="H678" s="42">
        <f t="shared" si="87"/>
        <v>9.7304179602362755</v>
      </c>
      <c r="I678" s="10">
        <f t="shared" si="88"/>
        <v>1.2901902993034411</v>
      </c>
      <c r="J678" s="4">
        <f t="shared" si="89"/>
        <v>1117.2218807192564</v>
      </c>
      <c r="K678" s="4">
        <f t="shared" si="83"/>
        <v>251.16269068820117</v>
      </c>
      <c r="L678" s="42">
        <f>Pressure!Q678</f>
        <v>0.9664808864814719</v>
      </c>
      <c r="M678" s="10">
        <f t="shared" si="84"/>
        <v>1.6105956255571785</v>
      </c>
      <c r="N678" s="10">
        <f t="shared" si="90"/>
        <v>2.6101623315922193</v>
      </c>
    </row>
    <row r="679" spans="3:14">
      <c r="C679" s="4">
        <f>Pressure!AB679*1000000</f>
        <v>6427760.2335819919</v>
      </c>
      <c r="D679" s="78">
        <f>Pressure!I679</f>
        <v>1.3469012151470802E-4</v>
      </c>
      <c r="E679" s="40">
        <f>Pressure!H679</f>
        <v>134.69012151470801</v>
      </c>
      <c r="F679" s="10">
        <f t="shared" si="86"/>
        <v>4.5999999999999996</v>
      </c>
      <c r="G679" s="4">
        <f t="shared" si="85"/>
        <v>265759.15457927214</v>
      </c>
      <c r="H679" s="42">
        <f t="shared" si="87"/>
        <v>9.7288195847150636</v>
      </c>
      <c r="I679" s="10">
        <f t="shared" si="88"/>
        <v>1.2901752808720948</v>
      </c>
      <c r="J679" s="4">
        <f t="shared" si="89"/>
        <v>1116.9767413707104</v>
      </c>
      <c r="K679" s="4">
        <f t="shared" si="83"/>
        <v>251.1075809025472</v>
      </c>
      <c r="L679" s="42">
        <f>Pressure!Q679</f>
        <v>0.9679222929435779</v>
      </c>
      <c r="M679" s="10">
        <f t="shared" si="84"/>
        <v>1.6101941657543981</v>
      </c>
      <c r="N679" s="10">
        <f t="shared" si="90"/>
        <v>2.6101623315922193</v>
      </c>
    </row>
    <row r="680" spans="3:14">
      <c r="C680" s="4">
        <f>Pressure!AB680*1000000</f>
        <v>6426415.8791939961</v>
      </c>
      <c r="D680" s="78">
        <f>Pressure!I680</f>
        <v>1.3469012151470802E-4</v>
      </c>
      <c r="E680" s="40">
        <f>Pressure!H680</f>
        <v>134.69012151470801</v>
      </c>
      <c r="F680" s="10">
        <f t="shared" si="86"/>
        <v>4.5999999999999996</v>
      </c>
      <c r="G680" s="4">
        <f t="shared" si="85"/>
        <v>265703.5715343816</v>
      </c>
      <c r="H680" s="42">
        <f t="shared" si="87"/>
        <v>9.7272109651599177</v>
      </c>
      <c r="I680" s="10">
        <f t="shared" si="88"/>
        <v>1.2901601604303605</v>
      </c>
      <c r="J680" s="4">
        <f t="shared" si="89"/>
        <v>1116.7300398399427</v>
      </c>
      <c r="K680" s="4">
        <f t="shared" si="83"/>
        <v>251.05211992265248</v>
      </c>
      <c r="L680" s="42">
        <f>Pressure!Q680</f>
        <v>0.96936365504635169</v>
      </c>
      <c r="M680" s="10">
        <f t="shared" si="84"/>
        <v>1.6097901515729318</v>
      </c>
      <c r="N680" s="10">
        <f t="shared" si="90"/>
        <v>2.6101623315922193</v>
      </c>
    </row>
    <row r="681" spans="3:14">
      <c r="C681" s="4">
        <f>Pressure!AB681*1000000</f>
        <v>6425063.0110420566</v>
      </c>
      <c r="D681" s="78">
        <f>Pressure!I681</f>
        <v>1.3469012151470802E-4</v>
      </c>
      <c r="E681" s="40">
        <f>Pressure!H681</f>
        <v>134.69012151470801</v>
      </c>
      <c r="F681" s="10">
        <f t="shared" si="86"/>
        <v>4.5999999999999996</v>
      </c>
      <c r="G681" s="4">
        <f t="shared" si="85"/>
        <v>265647.63648340723</v>
      </c>
      <c r="H681" s="42">
        <f t="shared" si="87"/>
        <v>9.7255920993212737</v>
      </c>
      <c r="I681" s="10">
        <f t="shared" si="88"/>
        <v>1.2901449378435175</v>
      </c>
      <c r="J681" s="4">
        <f t="shared" si="89"/>
        <v>1116.4817759543257</v>
      </c>
      <c r="K681" s="4">
        <f t="shared" si="83"/>
        <v>250.99630770970859</v>
      </c>
      <c r="L681" s="42">
        <f>Pressure!Q681</f>
        <v>0.97080497249917808</v>
      </c>
      <c r="M681" s="10">
        <f t="shared" si="84"/>
        <v>1.6093835829811907</v>
      </c>
      <c r="N681" s="10">
        <f t="shared" si="90"/>
        <v>2.6101623315922193</v>
      </c>
    </row>
    <row r="682" spans="3:14">
      <c r="C682" s="4">
        <f>Pressure!AB682*1000000</f>
        <v>6423701.6281789169</v>
      </c>
      <c r="D682" s="78">
        <f>Pressure!I682</f>
        <v>1.3469012151470802E-4</v>
      </c>
      <c r="E682" s="40">
        <f>Pressure!H682</f>
        <v>134.69012151470801</v>
      </c>
      <c r="F682" s="10">
        <f t="shared" si="86"/>
        <v>4.5999999999999996</v>
      </c>
      <c r="G682" s="4">
        <f t="shared" si="85"/>
        <v>265591.34938718408</v>
      </c>
      <c r="H682" s="42">
        <f t="shared" si="87"/>
        <v>9.7239629849339781</v>
      </c>
      <c r="I682" s="10">
        <f t="shared" si="88"/>
        <v>1.2901296129758368</v>
      </c>
      <c r="J682" s="4">
        <f t="shared" si="89"/>
        <v>1116.2319495400286</v>
      </c>
      <c r="K682" s="4">
        <f t="shared" si="83"/>
        <v>250.94014422463661</v>
      </c>
      <c r="L682" s="42">
        <f>Pressure!Q682</f>
        <v>0.97224624501125645</v>
      </c>
      <c r="M682" s="10">
        <f t="shared" si="84"/>
        <v>1.6089744599475557</v>
      </c>
      <c r="N682" s="10">
        <f t="shared" si="90"/>
        <v>2.6101623315922193</v>
      </c>
    </row>
    <row r="683" spans="3:14">
      <c r="C683" s="4">
        <f>Pressure!AB683*1000000</f>
        <v>6422331.7296508327</v>
      </c>
      <c r="D683" s="78">
        <f>Pressure!I683</f>
        <v>1.3469012151470802E-4</v>
      </c>
      <c r="E683" s="40">
        <f>Pressure!H683</f>
        <v>134.69012151470801</v>
      </c>
      <c r="F683" s="10">
        <f t="shared" si="86"/>
        <v>4.5999999999999996</v>
      </c>
      <c r="G683" s="4">
        <f t="shared" si="85"/>
        <v>265534.71020627924</v>
      </c>
      <c r="H683" s="42">
        <f t="shared" si="87"/>
        <v>9.7223236197173168</v>
      </c>
      <c r="I683" s="10">
        <f t="shared" si="88"/>
        <v>1.2901141856905791</v>
      </c>
      <c r="J683" s="4">
        <f t="shared" si="89"/>
        <v>1115.980560422031</v>
      </c>
      <c r="K683" s="4">
        <f t="shared" si="83"/>
        <v>250.88362942809025</v>
      </c>
      <c r="L683" s="42">
        <f>Pressure!Q683</f>
        <v>0.97368747229159947</v>
      </c>
      <c r="M683" s="10">
        <f t="shared" si="84"/>
        <v>1.6085627824401385</v>
      </c>
      <c r="N683" s="10">
        <f t="shared" si="90"/>
        <v>2.6101623315922193</v>
      </c>
    </row>
    <row r="684" spans="3:14">
      <c r="C684" s="4">
        <f>Pressure!AB684*1000000</f>
        <v>6420953.3144975221</v>
      </c>
      <c r="D684" s="78">
        <f>Pressure!I684</f>
        <v>1.3469012151470802E-4</v>
      </c>
      <c r="E684" s="40">
        <f>Pressure!H684</f>
        <v>134.69012151470801</v>
      </c>
      <c r="F684" s="10">
        <f t="shared" si="86"/>
        <v>4.5999999999999996</v>
      </c>
      <c r="G684" s="4">
        <f t="shared" si="85"/>
        <v>265477.71890098922</v>
      </c>
      <c r="H684" s="42">
        <f t="shared" si="87"/>
        <v>9.7206740013749666</v>
      </c>
      <c r="I684" s="10">
        <f t="shared" si="88"/>
        <v>1.2900986558499907</v>
      </c>
      <c r="J684" s="4">
        <f t="shared" si="89"/>
        <v>1115.7276084241116</v>
      </c>
      <c r="K684" s="4">
        <f t="shared" si="83"/>
        <v>250.82676328045312</v>
      </c>
      <c r="L684" s="42">
        <f>Pressure!Q684</f>
        <v>0.9751286540490316</v>
      </c>
      <c r="M684" s="10">
        <f t="shared" si="84"/>
        <v>1.608148550426663</v>
      </c>
      <c r="N684" s="10">
        <f t="shared" si="90"/>
        <v>2.6101623315922193</v>
      </c>
    </row>
    <row r="685" spans="3:14">
      <c r="C685" s="4">
        <f>Pressure!AB685*1000000</f>
        <v>6419566.3817522647</v>
      </c>
      <c r="D685" s="78">
        <f>Pressure!I685</f>
        <v>1.3469012151470802E-4</v>
      </c>
      <c r="E685" s="40">
        <f>Pressure!H685</f>
        <v>134.69012151470801</v>
      </c>
      <c r="F685" s="10">
        <f t="shared" si="86"/>
        <v>4.5999999999999996</v>
      </c>
      <c r="G685" s="4">
        <f t="shared" si="85"/>
        <v>265420.3754313445</v>
      </c>
      <c r="H685" s="42">
        <f t="shared" si="87"/>
        <v>9.7190141275950896</v>
      </c>
      <c r="I685" s="10">
        <f t="shared" si="88"/>
        <v>1.2900830233153022</v>
      </c>
      <c r="J685" s="4">
        <f t="shared" si="89"/>
        <v>1115.4730933688688</v>
      </c>
      <c r="K685" s="4">
        <f t="shared" si="83"/>
        <v>250.76954574184364</v>
      </c>
      <c r="L685" s="42">
        <f>Pressure!Q685</f>
        <v>0.97656978999218791</v>
      </c>
      <c r="M685" s="10">
        <f t="shared" si="84"/>
        <v>1.6077317638747273</v>
      </c>
      <c r="N685" s="10">
        <f t="shared" si="90"/>
        <v>2.6101623315922193</v>
      </c>
    </row>
    <row r="686" spans="3:14">
      <c r="C686" s="4">
        <f>Pressure!AB686*1000000</f>
        <v>6418170.9304418275</v>
      </c>
      <c r="D686" s="78">
        <f>Pressure!I686</f>
        <v>1.3469012151470802E-4</v>
      </c>
      <c r="E686" s="40">
        <f>Pressure!H686</f>
        <v>134.69012151470801</v>
      </c>
      <c r="F686" s="10">
        <f t="shared" si="86"/>
        <v>4.5999999999999996</v>
      </c>
      <c r="G686" s="4">
        <f t="shared" si="85"/>
        <v>265362.67975710623</v>
      </c>
      <c r="H686" s="42">
        <f t="shared" si="87"/>
        <v>9.7173439960502304</v>
      </c>
      <c r="I686" s="10">
        <f t="shared" si="88"/>
        <v>1.2900672879467234</v>
      </c>
      <c r="J686" s="4">
        <f t="shared" si="89"/>
        <v>1115.2170150777049</v>
      </c>
      <c r="K686" s="4">
        <f t="shared" si="83"/>
        <v>250.71197677211117</v>
      </c>
      <c r="L686" s="42">
        <f>Pressure!Q686</f>
        <v>0.97801087982951262</v>
      </c>
      <c r="M686" s="10">
        <f t="shared" si="84"/>
        <v>1.6073124227515629</v>
      </c>
      <c r="N686" s="10">
        <f t="shared" si="90"/>
        <v>2.6101623315922193</v>
      </c>
    </row>
    <row r="687" spans="3:14">
      <c r="C687" s="4">
        <f>Pressure!AB687*1000000</f>
        <v>6416766.9595862413</v>
      </c>
      <c r="D687" s="78">
        <f>Pressure!I687</f>
        <v>1.3469012151470802E-4</v>
      </c>
      <c r="E687" s="40">
        <f>Pressure!H687</f>
        <v>134.69012151470801</v>
      </c>
      <c r="F687" s="10">
        <f t="shared" si="86"/>
        <v>4.5999999999999996</v>
      </c>
      <c r="G687" s="4">
        <f t="shared" si="85"/>
        <v>265304.63183775713</v>
      </c>
      <c r="H687" s="42">
        <f t="shared" si="87"/>
        <v>9.7156636043970241</v>
      </c>
      <c r="I687" s="10">
        <f t="shared" si="88"/>
        <v>1.2900514496034392</v>
      </c>
      <c r="J687" s="4">
        <f t="shared" si="89"/>
        <v>1114.9593733707868</v>
      </c>
      <c r="K687" s="4">
        <f t="shared" si="83"/>
        <v>250.65405633082747</v>
      </c>
      <c r="L687" s="42">
        <f>Pressure!Q687</f>
        <v>0.97945192326925801</v>
      </c>
      <c r="M687" s="10">
        <f t="shared" si="84"/>
        <v>1.6068905270243738</v>
      </c>
      <c r="N687" s="10">
        <f t="shared" si="90"/>
        <v>2.6101623315922193</v>
      </c>
    </row>
    <row r="688" spans="3:14">
      <c r="C688" s="4">
        <f>Pressure!AB688*1000000</f>
        <v>6415354.4681992372</v>
      </c>
      <c r="D688" s="78">
        <f>Pressure!I688</f>
        <v>1.3469012151470802E-4</v>
      </c>
      <c r="E688" s="40">
        <f>Pressure!H688</f>
        <v>134.69012151470801</v>
      </c>
      <c r="F688" s="10">
        <f t="shared" si="86"/>
        <v>4.5999999999999996</v>
      </c>
      <c r="G688" s="4">
        <f t="shared" si="85"/>
        <v>265246.23163251928</v>
      </c>
      <c r="H688" s="42">
        <f t="shared" si="87"/>
        <v>9.7139729502767214</v>
      </c>
      <c r="I688" s="10">
        <f t="shared" si="88"/>
        <v>1.2900355081436095</v>
      </c>
      <c r="J688" s="4">
        <f t="shared" si="89"/>
        <v>1114.7001680671247</v>
      </c>
      <c r="K688" s="4">
        <f t="shared" si="83"/>
        <v>250.59578437730423</v>
      </c>
      <c r="L688" s="42">
        <f>Pressure!Q688</f>
        <v>0.98089292001948292</v>
      </c>
      <c r="M688" s="10">
        <f t="shared" si="84"/>
        <v>1.6064660766599967</v>
      </c>
      <c r="N688" s="10">
        <f t="shared" si="90"/>
        <v>2.6101623315922193</v>
      </c>
    </row>
    <row r="689" spans="3:14">
      <c r="C689" s="4">
        <f>Pressure!AB689*1000000</f>
        <v>6413933.4552877769</v>
      </c>
      <c r="D689" s="78">
        <f>Pressure!I689</f>
        <v>1.3469012151470802E-4</v>
      </c>
      <c r="E689" s="40">
        <f>Pressure!H689</f>
        <v>134.69012151470801</v>
      </c>
      <c r="F689" s="10">
        <f t="shared" si="86"/>
        <v>4.5999999999999996</v>
      </c>
      <c r="G689" s="4">
        <f t="shared" si="85"/>
        <v>265187.4791003351</v>
      </c>
      <c r="H689" s="42">
        <f t="shared" si="87"/>
        <v>9.7122720313146154</v>
      </c>
      <c r="I689" s="10">
        <f t="shared" si="88"/>
        <v>1.290019463424362</v>
      </c>
      <c r="J689" s="4">
        <f t="shared" si="89"/>
        <v>1114.4393989844868</v>
      </c>
      <c r="K689" s="4">
        <f t="shared" si="83"/>
        <v>250.5371608705739</v>
      </c>
      <c r="L689" s="42">
        <f>Pressure!Q689</f>
        <v>0.98233386978805137</v>
      </c>
      <c r="M689" s="10">
        <f t="shared" si="84"/>
        <v>1.6060390716249036</v>
      </c>
      <c r="N689" s="10">
        <f t="shared" si="90"/>
        <v>2.6101623315922193</v>
      </c>
    </row>
    <row r="690" spans="3:14">
      <c r="C690" s="4">
        <f>Pressure!AB690*1000000</f>
        <v>6412503.9198526563</v>
      </c>
      <c r="D690" s="78">
        <f>Pressure!I690</f>
        <v>1.3469012151470802E-4</v>
      </c>
      <c r="E690" s="40">
        <f>Pressure!H690</f>
        <v>134.69012151470801</v>
      </c>
      <c r="F690" s="10">
        <f t="shared" si="86"/>
        <v>4.5999999999999996</v>
      </c>
      <c r="G690" s="4">
        <f t="shared" si="85"/>
        <v>265128.37419989187</v>
      </c>
      <c r="H690" s="42">
        <f t="shared" si="87"/>
        <v>9.7105608451207193</v>
      </c>
      <c r="I690" s="10">
        <f t="shared" si="88"/>
        <v>1.2900033153017947</v>
      </c>
      <c r="J690" s="4">
        <f t="shared" si="89"/>
        <v>1114.1770659395102</v>
      </c>
      <c r="K690" s="4">
        <f t="shared" si="83"/>
        <v>250.47818576941464</v>
      </c>
      <c r="L690" s="42">
        <f>Pressure!Q690</f>
        <v>0.98377477228263122</v>
      </c>
      <c r="M690" s="10">
        <f t="shared" si="84"/>
        <v>1.6056095118853497</v>
      </c>
      <c r="N690" s="10">
        <f t="shared" si="90"/>
        <v>2.6101623315922193</v>
      </c>
    </row>
    <row r="691" spans="3:14">
      <c r="C691" s="4">
        <f>Pressure!AB691*1000000</f>
        <v>6411065.8608876038</v>
      </c>
      <c r="D691" s="78">
        <f>Pressure!I691</f>
        <v>1.3469012151470802E-4</v>
      </c>
      <c r="E691" s="40">
        <f>Pressure!H691</f>
        <v>134.69012151470801</v>
      </c>
      <c r="F691" s="10">
        <f t="shared" si="86"/>
        <v>4.5999999999999996</v>
      </c>
      <c r="G691" s="4">
        <f t="shared" si="85"/>
        <v>265068.9168895848</v>
      </c>
      <c r="H691" s="42">
        <f t="shared" si="87"/>
        <v>9.7088393892887073</v>
      </c>
      <c r="I691" s="10">
        <f t="shared" si="88"/>
        <v>1.2899870636309638</v>
      </c>
      <c r="J691" s="4">
        <f t="shared" si="89"/>
        <v>1113.9131687475342</v>
      </c>
      <c r="K691" s="4">
        <f t="shared" si="83"/>
        <v>250.41885903231289</v>
      </c>
      <c r="L691" s="42">
        <f>Pressure!Q691</f>
        <v>0.98521562721069311</v>
      </c>
      <c r="M691" s="10">
        <f t="shared" si="84"/>
        <v>1.6051773974077077</v>
      </c>
      <c r="N691" s="10">
        <f t="shared" si="90"/>
        <v>2.6101623315922193</v>
      </c>
    </row>
    <row r="692" spans="3:14">
      <c r="C692" s="4">
        <f>Pressure!AB692*1000000</f>
        <v>6409619.277380107</v>
      </c>
      <c r="D692" s="78">
        <f>Pressure!I692</f>
        <v>1.3469012151470802E-4</v>
      </c>
      <c r="E692" s="40">
        <f>Pressure!H692</f>
        <v>134.69012151470801</v>
      </c>
      <c r="F692" s="10">
        <f t="shared" si="86"/>
        <v>4.5999999999999996</v>
      </c>
      <c r="G692" s="4">
        <f t="shared" si="85"/>
        <v>265009.10712755099</v>
      </c>
      <c r="H692" s="42">
        <f t="shared" si="87"/>
        <v>9.7071076613968792</v>
      </c>
      <c r="I692" s="10">
        <f t="shared" si="88"/>
        <v>1.289970708265888</v>
      </c>
      <c r="J692" s="4">
        <f t="shared" si="89"/>
        <v>1113.6477072227538</v>
      </c>
      <c r="K692" s="4">
        <f t="shared" si="83"/>
        <v>250.3591806174978</v>
      </c>
      <c r="L692" s="42">
        <f>Pressure!Q692</f>
        <v>0.98665643427950889</v>
      </c>
      <c r="M692" s="10">
        <f t="shared" si="84"/>
        <v>1.6047427281577253</v>
      </c>
      <c r="N692" s="10">
        <f t="shared" si="90"/>
        <v>2.6101623315922193</v>
      </c>
    </row>
    <row r="693" spans="3:14">
      <c r="C693" s="4">
        <f>Pressure!AB693*1000000</f>
        <v>6408164.1683109319</v>
      </c>
      <c r="D693" s="78">
        <f>Pressure!I693</f>
        <v>1.3469012151470802E-4</v>
      </c>
      <c r="E693" s="40">
        <f>Pressure!H693</f>
        <v>134.69012151470801</v>
      </c>
      <c r="F693" s="10">
        <f t="shared" si="86"/>
        <v>4.5999999999999996</v>
      </c>
      <c r="G693" s="4">
        <f t="shared" si="85"/>
        <v>264948.94487164979</v>
      </c>
      <c r="H693" s="42">
        <f t="shared" si="87"/>
        <v>9.705365659007553</v>
      </c>
      <c r="I693" s="10">
        <f t="shared" si="88"/>
        <v>1.289954249059541</v>
      </c>
      <c r="J693" s="4">
        <f t="shared" si="89"/>
        <v>1113.3806811781299</v>
      </c>
      <c r="K693" s="4">
        <f t="shared" si="83"/>
        <v>250.29915048292116</v>
      </c>
      <c r="L693" s="42">
        <f>Pressure!Q693</f>
        <v>0.98809719319615008</v>
      </c>
      <c r="M693" s="10">
        <f t="shared" si="84"/>
        <v>1.6043055041008205</v>
      </c>
      <c r="N693" s="10">
        <f t="shared" si="90"/>
        <v>2.6101623315922193</v>
      </c>
    </row>
    <row r="694" spans="3:14">
      <c r="C694" s="4">
        <f>Pressure!AB694*1000000</f>
        <v>6406700.5326543013</v>
      </c>
      <c r="D694" s="78">
        <f>Pressure!I694</f>
        <v>1.3469012151470802E-4</v>
      </c>
      <c r="E694" s="40">
        <f>Pressure!H694</f>
        <v>134.69012151470801</v>
      </c>
      <c r="F694" s="10">
        <f t="shared" si="86"/>
        <v>4.5999999999999996</v>
      </c>
      <c r="G694" s="4">
        <f t="shared" si="85"/>
        <v>264888.43007946975</v>
      </c>
      <c r="H694" s="42">
        <f t="shared" si="87"/>
        <v>9.7036133796672761</v>
      </c>
      <c r="I694" s="10">
        <f t="shared" si="88"/>
        <v>1.28993768586385</v>
      </c>
      <c r="J694" s="4">
        <f t="shared" si="89"/>
        <v>1113.1120904254228</v>
      </c>
      <c r="K694" s="4">
        <f t="shared" si="83"/>
        <v>250.23876858626474</v>
      </c>
      <c r="L694" s="42">
        <f>Pressure!Q694</f>
        <v>0.98953790366748706</v>
      </c>
      <c r="M694" s="10">
        <f t="shared" si="84"/>
        <v>1.603865725202668</v>
      </c>
      <c r="N694" s="10">
        <f t="shared" si="90"/>
        <v>2.6101623315922193</v>
      </c>
    </row>
    <row r="695" spans="3:14">
      <c r="C695" s="4">
        <f>Pressure!AB695*1000000</f>
        <v>6405228.3693779847</v>
      </c>
      <c r="D695" s="78">
        <f>Pressure!I695</f>
        <v>1.3469012151470802E-4</v>
      </c>
      <c r="E695" s="40">
        <f>Pressure!H695</f>
        <v>134.69012151470801</v>
      </c>
      <c r="F695" s="10">
        <f t="shared" si="86"/>
        <v>4.5999999999999996</v>
      </c>
      <c r="G695" s="4">
        <f t="shared" si="85"/>
        <v>264827.56270833284</v>
      </c>
      <c r="H695" s="42">
        <f t="shared" si="87"/>
        <v>9.7018508209069463</v>
      </c>
      <c r="I695" s="10">
        <f t="shared" si="88"/>
        <v>1.2899210185296923</v>
      </c>
      <c r="J695" s="4">
        <f t="shared" si="89"/>
        <v>1112.8419347752085</v>
      </c>
      <c r="K695" s="4">
        <f t="shared" si="83"/>
        <v>250.17803488494414</v>
      </c>
      <c r="L695" s="42">
        <f>Pressure!Q695</f>
        <v>0.99097856540018714</v>
      </c>
      <c r="M695" s="10">
        <f t="shared" si="84"/>
        <v>1.6034233914281262</v>
      </c>
      <c r="N695" s="10">
        <f t="shared" si="90"/>
        <v>2.6101623315922193</v>
      </c>
    </row>
    <row r="696" spans="3:14">
      <c r="C696" s="4">
        <f>Pressure!AB696*1000000</f>
        <v>6403747.6774427788</v>
      </c>
      <c r="D696" s="78">
        <f>Pressure!I696</f>
        <v>1.3469012151470802E-4</v>
      </c>
      <c r="E696" s="40">
        <f>Pressure!H696</f>
        <v>134.69012151470801</v>
      </c>
      <c r="F696" s="10">
        <f t="shared" si="86"/>
        <v>4.5999999999999996</v>
      </c>
      <c r="G696" s="4">
        <f t="shared" si="85"/>
        <v>264766.34271527262</v>
      </c>
      <c r="H696" s="42">
        <f t="shared" si="87"/>
        <v>9.7000779802411046</v>
      </c>
      <c r="I696" s="10">
        <f t="shared" si="88"/>
        <v>1.2899042469068873</v>
      </c>
      <c r="J696" s="4">
        <f t="shared" si="89"/>
        <v>1112.5702140367839</v>
      </c>
      <c r="K696" s="4">
        <f t="shared" si="83"/>
        <v>250.1169493360874</v>
      </c>
      <c r="L696" s="42">
        <f>Pressure!Q696</f>
        <v>0.99241917810071367</v>
      </c>
      <c r="M696" s="10">
        <f t="shared" si="84"/>
        <v>1.6029785027423002</v>
      </c>
      <c r="N696" s="10">
        <f t="shared" si="90"/>
        <v>2.6101623315922193</v>
      </c>
    </row>
    <row r="697" spans="3:14">
      <c r="C697" s="4">
        <f>Pressure!AB697*1000000</f>
        <v>6402258.4558032816</v>
      </c>
      <c r="D697" s="78">
        <f>Pressure!I697</f>
        <v>1.3469012151470802E-4</v>
      </c>
      <c r="E697" s="40">
        <f>Pressure!H697</f>
        <v>134.69012151470801</v>
      </c>
      <c r="F697" s="10">
        <f t="shared" si="86"/>
        <v>4.5999999999999996</v>
      </c>
      <c r="G697" s="4">
        <f t="shared" si="85"/>
        <v>264704.7700570664</v>
      </c>
      <c r="H697" s="42">
        <f t="shared" si="87"/>
        <v>9.6982948551689176</v>
      </c>
      <c r="I697" s="10">
        <f t="shared" si="88"/>
        <v>1.2898873708442011</v>
      </c>
      <c r="J697" s="4">
        <f t="shared" si="89"/>
        <v>1112.2969280183081</v>
      </c>
      <c r="K697" s="4">
        <f t="shared" si="83"/>
        <v>250.05551189656674</v>
      </c>
      <c r="L697" s="42">
        <f>Pressure!Q697</f>
        <v>0.9938597414753243</v>
      </c>
      <c r="M697" s="10">
        <f t="shared" si="84"/>
        <v>1.6025310591095911</v>
      </c>
      <c r="N697" s="10">
        <f t="shared" si="90"/>
        <v>2.6101623315922193</v>
      </c>
    </row>
    <row r="698" spans="3:14">
      <c r="C698" s="4">
        <f>Pressure!AB698*1000000</f>
        <v>6400760.7034072308</v>
      </c>
      <c r="D698" s="78">
        <f>Pressure!I698</f>
        <v>1.3469012151470802E-4</v>
      </c>
      <c r="E698" s="40">
        <f>Pressure!H698</f>
        <v>134.69012151470801</v>
      </c>
      <c r="F698" s="10">
        <f t="shared" si="86"/>
        <v>4.5999999999999996</v>
      </c>
      <c r="G698" s="4">
        <f t="shared" si="85"/>
        <v>264642.8446902078</v>
      </c>
      <c r="H698" s="42">
        <f t="shared" si="87"/>
        <v>9.6965014431733358</v>
      </c>
      <c r="I698" s="10">
        <f t="shared" si="88"/>
        <v>1.2898703901893351</v>
      </c>
      <c r="J698" s="4">
        <f t="shared" si="89"/>
        <v>1112.0220765266806</v>
      </c>
      <c r="K698" s="4">
        <f t="shared" si="83"/>
        <v>249.99372252297124</v>
      </c>
      <c r="L698" s="42">
        <f>Pressure!Q698</f>
        <v>0.99530025523006993</v>
      </c>
      <c r="M698" s="10">
        <f t="shared" si="84"/>
        <v>1.6020810604945834</v>
      </c>
      <c r="N698" s="10">
        <f t="shared" si="90"/>
        <v>2.6101623315922193</v>
      </c>
    </row>
    <row r="699" spans="3:14">
      <c r="C699" s="4">
        <f>Pressure!AB699*1000000</f>
        <v>6399254.4191956967</v>
      </c>
      <c r="D699" s="78">
        <f>Pressure!I699</f>
        <v>1.3469012151470802E-4</v>
      </c>
      <c r="E699" s="40">
        <f>Pressure!H699</f>
        <v>134.69012151470801</v>
      </c>
      <c r="F699" s="10">
        <f t="shared" si="86"/>
        <v>4.5999999999999996</v>
      </c>
      <c r="G699" s="4">
        <f t="shared" si="85"/>
        <v>264580.56657091487</v>
      </c>
      <c r="H699" s="42">
        <f t="shared" si="87"/>
        <v>9.6946977417213205</v>
      </c>
      <c r="I699" s="10">
        <f t="shared" si="88"/>
        <v>1.2898533047889258</v>
      </c>
      <c r="J699" s="4">
        <f t="shared" si="89"/>
        <v>1111.7456593675781</v>
      </c>
      <c r="K699" s="4">
        <f t="shared" si="83"/>
        <v>249.93158117161508</v>
      </c>
      <c r="L699" s="42">
        <f>Pressure!Q699</f>
        <v>0.99674071907079331</v>
      </c>
      <c r="M699" s="10">
        <f t="shared" si="84"/>
        <v>1.6016285068614924</v>
      </c>
      <c r="N699" s="10">
        <f t="shared" si="90"/>
        <v>2.6101623315922193</v>
      </c>
    </row>
    <row r="700" spans="3:14">
      <c r="C700" s="4">
        <f>Pressure!AB700*1000000</f>
        <v>6397739.6021033181</v>
      </c>
      <c r="D700" s="78">
        <f>Pressure!I700</f>
        <v>1.3469012151470802E-4</v>
      </c>
      <c r="E700" s="40">
        <f>Pressure!H700</f>
        <v>134.69012151470801</v>
      </c>
      <c r="F700" s="10">
        <f t="shared" si="86"/>
        <v>4.5999999999999996</v>
      </c>
      <c r="G700" s="4">
        <f t="shared" si="85"/>
        <v>264517.93565513962</v>
      </c>
      <c r="H700" s="42">
        <f t="shared" si="87"/>
        <v>9.6928837482641033</v>
      </c>
      <c r="I700" s="10">
        <f t="shared" si="88"/>
        <v>1.2898361144885431</v>
      </c>
      <c r="J700" s="4">
        <f t="shared" si="89"/>
        <v>1111.4676763454975</v>
      </c>
      <c r="K700" s="4">
        <f t="shared" si="83"/>
        <v>249.86908779854716</v>
      </c>
      <c r="L700" s="42">
        <f>Pressure!Q700</f>
        <v>0.99818113270312736</v>
      </c>
      <c r="M700" s="10">
        <f t="shared" si="84"/>
        <v>1.6011733981739829</v>
      </c>
      <c r="N700" s="10">
        <f t="shared" si="90"/>
        <v>2.6101623315922193</v>
      </c>
    </row>
    <row r="701" spans="3:14">
      <c r="C701" s="4">
        <f>Pressure!AB701*1000000</f>
        <v>6396216.2510579061</v>
      </c>
      <c r="D701" s="78">
        <f>Pressure!I701</f>
        <v>1.3469012151470802E-4</v>
      </c>
      <c r="E701" s="40">
        <f>Pressure!H701</f>
        <v>134.69012151470801</v>
      </c>
      <c r="F701" s="10">
        <f t="shared" si="86"/>
        <v>4.5999999999999996</v>
      </c>
      <c r="G701" s="4">
        <f t="shared" si="85"/>
        <v>264454.95189855195</v>
      </c>
      <c r="H701" s="42">
        <f t="shared" si="87"/>
        <v>9.6910594602366764</v>
      </c>
      <c r="I701" s="10">
        <f t="shared" si="88"/>
        <v>1.289818819132682</v>
      </c>
      <c r="J701" s="4">
        <f t="shared" si="89"/>
        <v>1111.1881272636813</v>
      </c>
      <c r="K701" s="4">
        <f t="shared" si="83"/>
        <v>249.80624235953448</v>
      </c>
      <c r="L701" s="42">
        <f>Pressure!Q701</f>
        <v>0.99962149583249416</v>
      </c>
      <c r="M701" s="10">
        <f t="shared" si="84"/>
        <v>1.6007157343958927</v>
      </c>
      <c r="N701" s="10">
        <f t="shared" si="90"/>
        <v>2.6101623315922193</v>
      </c>
    </row>
    <row r="702" spans="3:14">
      <c r="C702" s="4">
        <f>Pressure!AB702*1000000</f>
        <v>6394684.3649806632</v>
      </c>
      <c r="D702" s="78">
        <f>Pressure!I702</f>
        <v>1.3469012151470802E-4</v>
      </c>
      <c r="E702" s="40">
        <f>Pressure!H702</f>
        <v>134.69012151470801</v>
      </c>
      <c r="F702" s="10">
        <f t="shared" si="86"/>
        <v>4.5999999999999996</v>
      </c>
      <c r="G702" s="4">
        <f t="shared" si="85"/>
        <v>264391.61525654828</v>
      </c>
      <c r="H702" s="42">
        <f t="shared" si="87"/>
        <v>9.6892248750580876</v>
      </c>
      <c r="I702" s="10">
        <f t="shared" si="88"/>
        <v>1.2898014185647626</v>
      </c>
      <c r="J702" s="4">
        <f t="shared" si="89"/>
        <v>1110.9070119241605</v>
      </c>
      <c r="K702" s="4">
        <f t="shared" si="83"/>
        <v>249.74304481007161</v>
      </c>
      <c r="L702" s="42">
        <f>Pressure!Q702</f>
        <v>1.0010618081641034</v>
      </c>
      <c r="M702" s="10">
        <f t="shared" si="84"/>
        <v>1.6002555154905986</v>
      </c>
      <c r="N702" s="10">
        <f t="shared" si="90"/>
        <v>2.6101623315922193</v>
      </c>
    </row>
    <row r="703" spans="3:14">
      <c r="C703" s="4">
        <f>Pressure!AB703*1000000</f>
        <v>6393143.9427862288</v>
      </c>
      <c r="D703" s="78">
        <f>Pressure!I703</f>
        <v>1.3469012151470802E-4</v>
      </c>
      <c r="E703" s="40">
        <f>Pressure!H703</f>
        <v>134.69012151470801</v>
      </c>
      <c r="F703" s="10">
        <f t="shared" si="86"/>
        <v>4.5999999999999996</v>
      </c>
      <c r="G703" s="4">
        <f t="shared" si="85"/>
        <v>264327.9256842538</v>
      </c>
      <c r="H703" s="42">
        <f t="shared" si="87"/>
        <v>9.6873799901314577</v>
      </c>
      <c r="I703" s="10">
        <f t="shared" si="88"/>
        <v>1.2897839126271258</v>
      </c>
      <c r="J703" s="4">
        <f t="shared" si="89"/>
        <v>1110.6243301277618</v>
      </c>
      <c r="K703" s="4">
        <f t="shared" si="83"/>
        <v>249.67949510538236</v>
      </c>
      <c r="L703" s="42">
        <f>Pressure!Q703</f>
        <v>1.0025020694029512</v>
      </c>
      <c r="M703" s="10">
        <f t="shared" si="84"/>
        <v>1.5997927414214288</v>
      </c>
      <c r="N703" s="10">
        <f t="shared" si="90"/>
        <v>2.6101623315922193</v>
      </c>
    </row>
    <row r="704" spans="3:14">
      <c r="C704" s="4">
        <f>Pressure!AB704*1000000</f>
        <v>6391594.9833824337</v>
      </c>
      <c r="D704" s="78">
        <f>Pressure!I704</f>
        <v>1.3469012151470802E-4</v>
      </c>
      <c r="E704" s="40">
        <f>Pressure!H704</f>
        <v>134.69012151470801</v>
      </c>
      <c r="F704" s="10">
        <f t="shared" si="86"/>
        <v>4.5999999999999996</v>
      </c>
      <c r="G704" s="4">
        <f t="shared" si="85"/>
        <v>264263.8831365123</v>
      </c>
      <c r="H704" s="42">
        <f t="shared" si="87"/>
        <v>9.6855248028436396</v>
      </c>
      <c r="I704" s="10">
        <f t="shared" si="88"/>
        <v>1.2897663011610272</v>
      </c>
      <c r="J704" s="4">
        <f t="shared" si="89"/>
        <v>1110.3400816740614</v>
      </c>
      <c r="K704" s="4">
        <f t="shared" si="83"/>
        <v>249.61559320040948</v>
      </c>
      <c r="L704" s="42">
        <f>Pressure!Q704</f>
        <v>1.0039422792538182</v>
      </c>
      <c r="M704" s="10">
        <f t="shared" si="84"/>
        <v>1.5993274121510241</v>
      </c>
      <c r="N704" s="10">
        <f t="shared" si="90"/>
        <v>2.6101623315922193</v>
      </c>
    </row>
    <row r="705" spans="3:14">
      <c r="C705" s="4">
        <f>Pressure!AB705*1000000</f>
        <v>6390037.4856704911</v>
      </c>
      <c r="D705" s="78">
        <f>Pressure!I705</f>
        <v>1.3469012151470802E-4</v>
      </c>
      <c r="E705" s="40">
        <f>Pressure!H705</f>
        <v>134.69012151470801</v>
      </c>
      <c r="F705" s="10">
        <f t="shared" si="86"/>
        <v>4.5999999999999996</v>
      </c>
      <c r="G705" s="4">
        <f t="shared" si="85"/>
        <v>264199.48756789381</v>
      </c>
      <c r="H705" s="42">
        <f t="shared" si="87"/>
        <v>9.6836593105654636</v>
      </c>
      <c r="I705" s="10">
        <f t="shared" si="88"/>
        <v>1.2897485840066361</v>
      </c>
      <c r="J705" s="4">
        <f t="shared" si="89"/>
        <v>1110.0542663614219</v>
      </c>
      <c r="K705" s="4">
        <f t="shared" si="83"/>
        <v>249.55133904982284</v>
      </c>
      <c r="L705" s="42">
        <f>Pressure!Q705</f>
        <v>1.005382437421269</v>
      </c>
      <c r="M705" s="10">
        <f t="shared" si="84"/>
        <v>1.598859527642448</v>
      </c>
      <c r="N705" s="10">
        <f t="shared" si="90"/>
        <v>2.6101623315922193</v>
      </c>
    </row>
    <row r="706" spans="3:14">
      <c r="C706" s="4">
        <f>Pressure!AB706*1000000</f>
        <v>6388471.4485449009</v>
      </c>
      <c r="D706" s="78">
        <f>Pressure!I706</f>
        <v>1.3469012151470802E-4</v>
      </c>
      <c r="E706" s="40">
        <f>Pressure!H706</f>
        <v>134.69012151470801</v>
      </c>
      <c r="F706" s="10">
        <f t="shared" si="86"/>
        <v>4.5999999999999996</v>
      </c>
      <c r="G706" s="4">
        <f t="shared" si="85"/>
        <v>264134.73893269076</v>
      </c>
      <c r="H706" s="42">
        <f t="shared" si="87"/>
        <v>9.6817835106516146</v>
      </c>
      <c r="I706" s="10">
        <f t="shared" si="88"/>
        <v>1.2897307610030297</v>
      </c>
      <c r="J706" s="4">
        <f t="shared" si="89"/>
        <v>1109.7668839869739</v>
      </c>
      <c r="K706" s="4">
        <f t="shared" si="83"/>
        <v>249.48673260801536</v>
      </c>
      <c r="L706" s="42">
        <f>Pressure!Q706</f>
        <v>1.0068225436096501</v>
      </c>
      <c r="M706" s="10">
        <f t="shared" si="84"/>
        <v>1.5983890878579718</v>
      </c>
      <c r="N706" s="10">
        <f t="shared" si="90"/>
        <v>2.6101623315922193</v>
      </c>
    </row>
    <row r="707" spans="3:14">
      <c r="C707" s="4">
        <f>Pressure!AB707*1000000</f>
        <v>6386896.8708934607</v>
      </c>
      <c r="D707" s="78">
        <f>Pressure!I707</f>
        <v>1.3469012151470802E-4</v>
      </c>
      <c r="E707" s="40">
        <f>Pressure!H707</f>
        <v>134.69012151470801</v>
      </c>
      <c r="F707" s="10">
        <f t="shared" si="86"/>
        <v>4.5999999999999996</v>
      </c>
      <c r="G707" s="4">
        <f t="shared" si="85"/>
        <v>264069.63718491868</v>
      </c>
      <c r="H707" s="42">
        <f t="shared" si="87"/>
        <v>9.6798974004406038</v>
      </c>
      <c r="I707" s="10">
        <f t="shared" si="88"/>
        <v>1.2897128319881908</v>
      </c>
      <c r="J707" s="4">
        <f t="shared" si="89"/>
        <v>1109.4779343466175</v>
      </c>
      <c r="K707" s="4">
        <f t="shared" si="83"/>
        <v>249.42177382910336</v>
      </c>
      <c r="L707" s="42">
        <f>Pressure!Q707</f>
        <v>1.0082625975230888</v>
      </c>
      <c r="M707" s="10">
        <f t="shared" si="84"/>
        <v>1.5979160927599338</v>
      </c>
      <c r="N707" s="10">
        <f t="shared" si="90"/>
        <v>2.6101623315922193</v>
      </c>
    </row>
    <row r="708" spans="3:14">
      <c r="C708" s="4">
        <f>Pressure!AB708*1000000</f>
        <v>6385313.7515972676</v>
      </c>
      <c r="D708" s="78">
        <f>Pressure!I708</f>
        <v>1.3469012151470802E-4</v>
      </c>
      <c r="E708" s="40">
        <f>Pressure!H708</f>
        <v>134.69012151470801</v>
      </c>
      <c r="F708" s="10">
        <f t="shared" si="86"/>
        <v>4.5999999999999996</v>
      </c>
      <c r="G708" s="4">
        <f t="shared" si="85"/>
        <v>264004.18227831589</v>
      </c>
      <c r="H708" s="42">
        <f t="shared" si="87"/>
        <v>9.678000977254765</v>
      </c>
      <c r="I708" s="10">
        <f t="shared" si="88"/>
        <v>1.2896947967990025</v>
      </c>
      <c r="J708" s="4">
        <f t="shared" si="89"/>
        <v>1109.187417235024</v>
      </c>
      <c r="K708" s="4">
        <f t="shared" si="83"/>
        <v>249.35646266692686</v>
      </c>
      <c r="L708" s="42">
        <f>Pressure!Q708</f>
        <v>1.0097025988654917</v>
      </c>
      <c r="M708" s="10">
        <f t="shared" si="84"/>
        <v>1.5974405423102533</v>
      </c>
      <c r="N708" s="10">
        <f t="shared" si="90"/>
        <v>2.6101623315922193</v>
      </c>
    </row>
    <row r="709" spans="3:14">
      <c r="C709" s="4">
        <f>Pressure!AB709*1000000</f>
        <v>6383722.0895307595</v>
      </c>
      <c r="D709" s="78">
        <f>Pressure!I709</f>
        <v>1.3469012151470802E-4</v>
      </c>
      <c r="E709" s="40">
        <f>Pressure!H709</f>
        <v>134.69012151470801</v>
      </c>
      <c r="F709" s="10">
        <f t="shared" si="86"/>
        <v>4.5999999999999996</v>
      </c>
      <c r="G709" s="4">
        <f t="shared" si="85"/>
        <v>263938.37416634534</v>
      </c>
      <c r="H709" s="42">
        <f t="shared" si="87"/>
        <v>9.6760942384002924</v>
      </c>
      <c r="I709" s="10">
        <f t="shared" si="88"/>
        <v>1.289676655271246</v>
      </c>
      <c r="J709" s="4">
        <f t="shared" si="89"/>
        <v>1108.8953324456422</v>
      </c>
      <c r="K709" s="4">
        <f t="shared" si="83"/>
        <v>249.2907990750511</v>
      </c>
      <c r="L709" s="42">
        <f>Pressure!Q709</f>
        <v>1.0111425473405435</v>
      </c>
      <c r="M709" s="10">
        <f t="shared" si="84"/>
        <v>1.5969624364706891</v>
      </c>
      <c r="N709" s="10">
        <f t="shared" si="90"/>
        <v>2.6101623315922193</v>
      </c>
    </row>
    <row r="710" spans="3:14">
      <c r="C710" s="4">
        <f>Pressure!AB710*1000000</f>
        <v>6382121.8835615767</v>
      </c>
      <c r="D710" s="78">
        <f>Pressure!I710</f>
        <v>1.3469012151470802E-4</v>
      </c>
      <c r="E710" s="40">
        <f>Pressure!H710</f>
        <v>134.69012151470801</v>
      </c>
      <c r="F710" s="10">
        <f t="shared" si="86"/>
        <v>4.5999999999999996</v>
      </c>
      <c r="G710" s="4">
        <f t="shared" si="85"/>
        <v>263872.21280218917</v>
      </c>
      <c r="H710" s="42">
        <f t="shared" si="87"/>
        <v>9.6741771811670336</v>
      </c>
      <c r="I710" s="10">
        <f t="shared" si="88"/>
        <v>1.2896584072395947</v>
      </c>
      <c r="J710" s="4">
        <f t="shared" si="89"/>
        <v>1108.6016797706734</v>
      </c>
      <c r="K710" s="4">
        <f t="shared" si="83"/>
        <v>249.22478300676082</v>
      </c>
      <c r="L710" s="42">
        <f>Pressure!Q710</f>
        <v>1.0125824426517052</v>
      </c>
      <c r="M710" s="10">
        <f t="shared" si="84"/>
        <v>1.5964817752025884</v>
      </c>
      <c r="N710" s="10">
        <f t="shared" si="90"/>
        <v>2.6101623315922193</v>
      </c>
    </row>
    <row r="711" spans="3:14">
      <c r="C711" s="4">
        <f>Pressure!AB711*1000000</f>
        <v>6380513.132550708</v>
      </c>
      <c r="D711" s="78">
        <f>Pressure!I711</f>
        <v>1.3469012151470802E-4</v>
      </c>
      <c r="E711" s="40">
        <f>Pressure!H711</f>
        <v>134.69012151470801</v>
      </c>
      <c r="F711" s="10">
        <f t="shared" si="86"/>
        <v>4.5999999999999996</v>
      </c>
      <c r="G711" s="4">
        <f t="shared" si="85"/>
        <v>263805.69813875423</v>
      </c>
      <c r="H711" s="42">
        <f t="shared" si="87"/>
        <v>9.672249802828695</v>
      </c>
      <c r="I711" s="10">
        <f t="shared" si="88"/>
        <v>1.2896400525376122</v>
      </c>
      <c r="J711" s="4">
        <f t="shared" si="89"/>
        <v>1108.3064590010988</v>
      </c>
      <c r="K711" s="4">
        <f t="shared" si="83"/>
        <v>249.15841441506652</v>
      </c>
      <c r="L711" s="42">
        <f>Pressure!Q711</f>
        <v>1.0140222845022131</v>
      </c>
      <c r="M711" s="10">
        <f t="shared" si="84"/>
        <v>1.5959985584676299</v>
      </c>
      <c r="N711" s="10">
        <f t="shared" si="90"/>
        <v>2.6101623315922193</v>
      </c>
    </row>
    <row r="712" spans="3:14">
      <c r="C712" s="4">
        <f>Pressure!AB712*1000000</f>
        <v>6378895.8353522997</v>
      </c>
      <c r="D712" s="78">
        <f>Pressure!I712</f>
        <v>1.3469012151470802E-4</v>
      </c>
      <c r="E712" s="40">
        <f>Pressure!H712</f>
        <v>134.69012151470801</v>
      </c>
      <c r="F712" s="10">
        <f t="shared" si="86"/>
        <v>4.5999999999999996</v>
      </c>
      <c r="G712" s="4">
        <f t="shared" si="85"/>
        <v>263738.83012866467</v>
      </c>
      <c r="H712" s="42">
        <f t="shared" si="87"/>
        <v>9.6703121006425548</v>
      </c>
      <c r="I712" s="10">
        <f t="shared" si="88"/>
        <v>1.289621590997746</v>
      </c>
      <c r="J712" s="4">
        <f t="shared" si="89"/>
        <v>1108.0096699266435</v>
      </c>
      <c r="K712" s="4">
        <f t="shared" si="83"/>
        <v>249.09169325269625</v>
      </c>
      <c r="L712" s="42">
        <f>Pressure!Q712</f>
        <v>1.0154620725950771</v>
      </c>
      <c r="M712" s="10">
        <f t="shared" si="84"/>
        <v>1.595512786226351</v>
      </c>
      <c r="N712" s="10">
        <f t="shared" si="90"/>
        <v>2.6101623315922193</v>
      </c>
    </row>
    <row r="713" spans="3:14">
      <c r="C713" s="4">
        <f>Pressure!AB713*1000000</f>
        <v>6377269.9908136977</v>
      </c>
      <c r="D713" s="78">
        <f>Pressure!I713</f>
        <v>1.3469012151470802E-4</v>
      </c>
      <c r="E713" s="40">
        <f>Pressure!H713</f>
        <v>134.69012151470801</v>
      </c>
      <c r="F713" s="10">
        <f t="shared" si="86"/>
        <v>4.5999999999999996</v>
      </c>
      <c r="G713" s="4">
        <f t="shared" si="85"/>
        <v>263671.60872426338</v>
      </c>
      <c r="H713" s="42">
        <f t="shared" si="87"/>
        <v>9.6683640718495027</v>
      </c>
      <c r="I713" s="10">
        <f t="shared" si="88"/>
        <v>1.2896030224513237</v>
      </c>
      <c r="J713" s="4">
        <f t="shared" si="89"/>
        <v>1107.711312335784</v>
      </c>
      <c r="K713" s="4">
        <f t="shared" si="83"/>
        <v>249.02461947209747</v>
      </c>
      <c r="L713" s="42">
        <f>Pressure!Q713</f>
        <v>1.0169018066330799</v>
      </c>
      <c r="M713" s="10">
        <f t="shared" si="84"/>
        <v>1.5950244584401001</v>
      </c>
      <c r="N713" s="10">
        <f t="shared" si="90"/>
        <v>2.6101623315922193</v>
      </c>
    </row>
    <row r="714" spans="3:14">
      <c r="C714" s="4">
        <f>Pressure!AB714*1000000</f>
        <v>6375635.5977757806</v>
      </c>
      <c r="D714" s="78">
        <f>Pressure!I714</f>
        <v>1.3469012151470802E-4</v>
      </c>
      <c r="E714" s="40">
        <f>Pressure!H714</f>
        <v>134.69012151470801</v>
      </c>
      <c r="F714" s="10">
        <f t="shared" si="86"/>
        <v>4.5999999999999996</v>
      </c>
      <c r="G714" s="4">
        <f t="shared" si="85"/>
        <v>263604.03387762589</v>
      </c>
      <c r="H714" s="42">
        <f t="shared" si="87"/>
        <v>9.666405713674445</v>
      </c>
      <c r="I714" s="10">
        <f t="shared" si="88"/>
        <v>1.2895843467285544</v>
      </c>
      <c r="J714" s="4">
        <f t="shared" si="89"/>
        <v>1107.411386015812</v>
      </c>
      <c r="K714" s="4">
        <f t="shared" si="83"/>
        <v>248.9571930254512</v>
      </c>
      <c r="L714" s="42">
        <f>Pressure!Q714</f>
        <v>1.0183414863187745</v>
      </c>
      <c r="M714" s="10">
        <f t="shared" si="84"/>
        <v>1.594533575068882</v>
      </c>
      <c r="N714" s="10">
        <f t="shared" si="90"/>
        <v>2.6101623315922193</v>
      </c>
    </row>
    <row r="715" spans="3:14">
      <c r="C715" s="4">
        <f>Pressure!AB715*1000000</f>
        <v>6373992.6550722234</v>
      </c>
      <c r="D715" s="78">
        <f>Pressure!I715</f>
        <v>1.3469012151470802E-4</v>
      </c>
      <c r="E715" s="40">
        <f>Pressure!H715</f>
        <v>134.69012151470801</v>
      </c>
      <c r="F715" s="10">
        <f t="shared" si="86"/>
        <v>4.5999999999999996</v>
      </c>
      <c r="G715" s="4">
        <f t="shared" si="85"/>
        <v>263536.10554052977</v>
      </c>
      <c r="H715" s="42">
        <f t="shared" si="87"/>
        <v>9.6644370233253767</v>
      </c>
      <c r="I715" s="10">
        <f t="shared" si="88"/>
        <v>1.2895655636585135</v>
      </c>
      <c r="J715" s="4">
        <f t="shared" si="89"/>
        <v>1107.109890752695</v>
      </c>
      <c r="K715" s="4">
        <f t="shared" si="83"/>
        <v>248.88941386464077</v>
      </c>
      <c r="L715" s="42">
        <f>Pressure!Q715</f>
        <v>1.0197811113544839</v>
      </c>
      <c r="M715" s="10">
        <f t="shared" si="84"/>
        <v>1.5940401360735217</v>
      </c>
      <c r="N715" s="10">
        <f t="shared" si="90"/>
        <v>2.6101623315922193</v>
      </c>
    </row>
    <row r="716" spans="3:14">
      <c r="C716" s="4">
        <f>Pressure!AB716*1000000</f>
        <v>6372341.1615303019</v>
      </c>
      <c r="D716" s="78">
        <f>Pressure!I716</f>
        <v>1.3469012151470802E-4</v>
      </c>
      <c r="E716" s="40">
        <f>Pressure!H716</f>
        <v>134.69012151470801</v>
      </c>
      <c r="F716" s="10">
        <f t="shared" si="86"/>
        <v>4.5999999999999996</v>
      </c>
      <c r="G716" s="4">
        <f t="shared" si="85"/>
        <v>263467.82366448827</v>
      </c>
      <c r="H716" s="42">
        <f t="shared" si="87"/>
        <v>9.6624579979943555</v>
      </c>
      <c r="I716" s="10">
        <f t="shared" si="88"/>
        <v>1.2895466730691512</v>
      </c>
      <c r="J716" s="4">
        <f t="shared" si="89"/>
        <v>1106.806826331228</v>
      </c>
      <c r="K716" s="4">
        <f t="shared" si="83"/>
        <v>248.82128194128592</v>
      </c>
      <c r="L716" s="42">
        <f>Pressure!Q716</f>
        <v>1.0212206814422988</v>
      </c>
      <c r="M716" s="10">
        <f t="shared" si="84"/>
        <v>1.5935441414137146</v>
      </c>
      <c r="N716" s="10">
        <f t="shared" si="90"/>
        <v>2.6101623315922193</v>
      </c>
    </row>
    <row r="717" spans="3:14">
      <c r="C717" s="4">
        <f>Pressure!AB717*1000000</f>
        <v>6370681.1159702828</v>
      </c>
      <c r="D717" s="78">
        <f>Pressure!I717</f>
        <v>1.3469012151470802E-4</v>
      </c>
      <c r="E717" s="40">
        <f>Pressure!H717</f>
        <v>134.69012151470801</v>
      </c>
      <c r="F717" s="10">
        <f t="shared" si="86"/>
        <v>4.5999999999999996</v>
      </c>
      <c r="G717" s="4">
        <f t="shared" si="85"/>
        <v>263399.18820072454</v>
      </c>
      <c r="H717" s="42">
        <f t="shared" si="87"/>
        <v>9.6604686348567093</v>
      </c>
      <c r="I717" s="10">
        <f t="shared" si="88"/>
        <v>1.2895276747872784</v>
      </c>
      <c r="J717" s="4">
        <f t="shared" si="89"/>
        <v>1106.5021925349181</v>
      </c>
      <c r="K717" s="4">
        <f t="shared" si="83"/>
        <v>248.75279720671691</v>
      </c>
      <c r="L717" s="42">
        <f>Pressure!Q717</f>
        <v>1.0226601962840769</v>
      </c>
      <c r="M717" s="10">
        <f t="shared" si="84"/>
        <v>1.5930455910495345</v>
      </c>
      <c r="N717" s="10">
        <f t="shared" si="90"/>
        <v>2.6101623315922193</v>
      </c>
    </row>
    <row r="718" spans="3:14">
      <c r="C718" s="4">
        <f>Pressure!AB718*1000000</f>
        <v>6369012.5172056006</v>
      </c>
      <c r="D718" s="78">
        <f>Pressure!I718</f>
        <v>1.3469012151470802E-4</v>
      </c>
      <c r="E718" s="40">
        <f>Pressure!H718</f>
        <v>134.69012151470801</v>
      </c>
      <c r="F718" s="10">
        <f t="shared" si="86"/>
        <v>4.5999999999999996</v>
      </c>
      <c r="G718" s="4">
        <f t="shared" si="85"/>
        <v>263330.19910017954</v>
      </c>
      <c r="H718" s="42">
        <f t="shared" si="87"/>
        <v>9.658468931071301</v>
      </c>
      <c r="I718" s="10">
        <f t="shared" si="88"/>
        <v>1.2895085686385668</v>
      </c>
      <c r="J718" s="4">
        <f t="shared" si="89"/>
        <v>1106.1959891460203</v>
      </c>
      <c r="K718" s="4">
        <f t="shared" si="83"/>
        <v>248.68395961198246</v>
      </c>
      <c r="L718" s="42">
        <f>Pressure!Q718</f>
        <v>1.024099655581441</v>
      </c>
      <c r="M718" s="10">
        <f t="shared" si="84"/>
        <v>1.5925444849406434</v>
      </c>
      <c r="N718" s="10">
        <f t="shared" si="90"/>
        <v>2.6101623315922193</v>
      </c>
    </row>
    <row r="719" spans="3:14">
      <c r="C719" s="4">
        <f>Pressure!AB719*1000000</f>
        <v>6367335.3640431408</v>
      </c>
      <c r="D719" s="78">
        <f>Pressure!I719</f>
        <v>1.3469012151470802E-4</v>
      </c>
      <c r="E719" s="40">
        <f>Pressure!H719</f>
        <v>134.69012151470801</v>
      </c>
      <c r="F719" s="10">
        <f t="shared" si="86"/>
        <v>4.5999999999999996</v>
      </c>
      <c r="G719" s="4">
        <f t="shared" si="85"/>
        <v>263260.8563135232</v>
      </c>
      <c r="H719" s="42">
        <f t="shared" si="87"/>
        <v>9.6564588837807737</v>
      </c>
      <c r="I719" s="10">
        <f t="shared" si="88"/>
        <v>1.289489354447547</v>
      </c>
      <c r="J719" s="4">
        <f t="shared" si="89"/>
        <v>1105.8882159455866</v>
      </c>
      <c r="K719" s="4">
        <f t="shared" ref="K719:K782" si="91">J719/4.4482</f>
        <v>248.61476910786084</v>
      </c>
      <c r="L719" s="42">
        <f>Pressure!Q719</f>
        <v>1.0255390590357776</v>
      </c>
      <c r="M719" s="10">
        <f t="shared" ref="M719:M782" si="92">(J719+J718)/2*(L719-L718)</f>
        <v>1.5920408230461169</v>
      </c>
      <c r="N719" s="10">
        <f t="shared" si="90"/>
        <v>2.6101623315922193</v>
      </c>
    </row>
    <row r="720" spans="3:14">
      <c r="C720" s="4">
        <f>Pressure!AB720*1000000</f>
        <v>6365649.6552827181</v>
      </c>
      <c r="D720" s="78">
        <f>Pressure!I720</f>
        <v>1.3469012151470802E-4</v>
      </c>
      <c r="E720" s="40">
        <f>Pressure!H720</f>
        <v>134.69012151470801</v>
      </c>
      <c r="F720" s="10">
        <f t="shared" si="86"/>
        <v>4.5999999999999996</v>
      </c>
      <c r="G720" s="4">
        <f t="shared" si="85"/>
        <v>263191.15979113331</v>
      </c>
      <c r="H720" s="42">
        <f t="shared" si="87"/>
        <v>9.6544384901109641</v>
      </c>
      <c r="I720" s="10">
        <f t="shared" si="88"/>
        <v>1.2894700320375985</v>
      </c>
      <c r="J720" s="4">
        <f t="shared" si="89"/>
        <v>1105.578872713372</v>
      </c>
      <c r="K720" s="4">
        <f t="shared" si="91"/>
        <v>248.54522564483881</v>
      </c>
      <c r="L720" s="42">
        <f>Pressure!Q720</f>
        <v>1.0269784063482357</v>
      </c>
      <c r="M720" s="10">
        <f t="shared" si="92"/>
        <v>1.5915346053253994</v>
      </c>
      <c r="N720" s="10">
        <f t="shared" si="90"/>
        <v>2.6101623315922193</v>
      </c>
    </row>
    <row r="721" spans="3:14">
      <c r="C721" s="4">
        <f>Pressure!AB721*1000000</f>
        <v>6363955.3897174234</v>
      </c>
      <c r="D721" s="78">
        <f>Pressure!I721</f>
        <v>1.3469012151470802E-4</v>
      </c>
      <c r="E721" s="40">
        <f>Pressure!H721</f>
        <v>134.69012151470801</v>
      </c>
      <c r="F721" s="10">
        <f t="shared" si="86"/>
        <v>4.5999999999999996</v>
      </c>
      <c r="G721" s="4">
        <f t="shared" si="85"/>
        <v>263121.1094831095</v>
      </c>
      <c r="H721" s="42">
        <f t="shared" si="87"/>
        <v>9.6524077471712779</v>
      </c>
      <c r="I721" s="10">
        <f t="shared" si="88"/>
        <v>1.2894506012309495</v>
      </c>
      <c r="J721" s="4">
        <f t="shared" si="89"/>
        <v>1105.2679592278973</v>
      </c>
      <c r="K721" s="4">
        <f t="shared" si="91"/>
        <v>248.4753291731256</v>
      </c>
      <c r="L721" s="42">
        <f>Pressure!Q721</f>
        <v>1.028417697219725</v>
      </c>
      <c r="M721" s="10">
        <f t="shared" si="92"/>
        <v>1.5910258317370618</v>
      </c>
      <c r="N721" s="10">
        <f t="shared" si="90"/>
        <v>2.6101623315922193</v>
      </c>
    </row>
    <row r="722" spans="3:14">
      <c r="C722" s="4">
        <f>Pressure!AB722*1000000</f>
        <v>6362252.5661334507</v>
      </c>
      <c r="D722" s="78">
        <f>Pressure!I722</f>
        <v>1.3469012151470802E-4</v>
      </c>
      <c r="E722" s="40">
        <f>Pressure!H722</f>
        <v>134.69012151470801</v>
      </c>
      <c r="F722" s="10">
        <f t="shared" si="86"/>
        <v>4.5999999999999996</v>
      </c>
      <c r="G722" s="4">
        <f t="shared" si="85"/>
        <v>263050.70533926639</v>
      </c>
      <c r="H722" s="42">
        <f t="shared" si="87"/>
        <v>9.650366652054446</v>
      </c>
      <c r="I722" s="10">
        <f t="shared" si="88"/>
        <v>1.2894310618486706</v>
      </c>
      <c r="J722" s="4">
        <f t="shared" si="89"/>
        <v>1104.9554752664178</v>
      </c>
      <c r="K722" s="4">
        <f t="shared" si="91"/>
        <v>248.40507964264597</v>
      </c>
      <c r="L722" s="42">
        <f>Pressure!Q722</f>
        <v>1.0298569313509152</v>
      </c>
      <c r="M722" s="10">
        <f t="shared" si="92"/>
        <v>1.5905145022403022</v>
      </c>
      <c r="N722" s="10">
        <f t="shared" si="90"/>
        <v>2.6101623315922193</v>
      </c>
    </row>
    <row r="723" spans="3:14">
      <c r="C723" s="4">
        <f>Pressure!AB723*1000000</f>
        <v>6360541.1833102191</v>
      </c>
      <c r="D723" s="78">
        <f>Pressure!I723</f>
        <v>1.3469012151470802E-4</v>
      </c>
      <c r="E723" s="40">
        <f>Pressure!H723</f>
        <v>134.69012151470801</v>
      </c>
      <c r="F723" s="10">
        <f t="shared" si="86"/>
        <v>4.5999999999999996</v>
      </c>
      <c r="G723" s="4">
        <f t="shared" si="85"/>
        <v>262979.94730913837</v>
      </c>
      <c r="H723" s="42">
        <f t="shared" si="87"/>
        <v>9.6483152018366969</v>
      </c>
      <c r="I723" s="10">
        <f t="shared" si="88"/>
        <v>1.2894114137106727</v>
      </c>
      <c r="J723" s="4">
        <f t="shared" si="89"/>
        <v>1104.6414206049456</v>
      </c>
      <c r="K723" s="4">
        <f t="shared" si="91"/>
        <v>248.33447700304518</v>
      </c>
      <c r="L723" s="42">
        <f>Pressure!Q723</f>
        <v>1.0312961084422334</v>
      </c>
      <c r="M723" s="10">
        <f t="shared" si="92"/>
        <v>1.5900006167929852</v>
      </c>
      <c r="N723" s="10">
        <f t="shared" si="90"/>
        <v>2.6101623315922193</v>
      </c>
    </row>
    <row r="724" spans="3:14">
      <c r="C724" s="4">
        <f>Pressure!AB724*1000000</f>
        <v>6358821.2400202388</v>
      </c>
      <c r="D724" s="78">
        <f>Pressure!I724</f>
        <v>1.3469012151470802E-4</v>
      </c>
      <c r="E724" s="40">
        <f>Pressure!H724</f>
        <v>134.69012151470801</v>
      </c>
      <c r="F724" s="10">
        <f t="shared" si="86"/>
        <v>4.5999999999999996</v>
      </c>
      <c r="G724" s="4">
        <f t="shared" si="85"/>
        <v>262908.83534197422</v>
      </c>
      <c r="H724" s="42">
        <f t="shared" si="87"/>
        <v>9.6462533935775436</v>
      </c>
      <c r="I724" s="10">
        <f t="shared" si="88"/>
        <v>1.2893916566356998</v>
      </c>
      <c r="J724" s="4">
        <f t="shared" si="89"/>
        <v>1104.3257950182249</v>
      </c>
      <c r="K724" s="4">
        <f t="shared" si="91"/>
        <v>248.2635212036835</v>
      </c>
      <c r="L724" s="42">
        <f>Pressure!Q724</f>
        <v>1.0327352281938638</v>
      </c>
      <c r="M724" s="10">
        <f t="shared" si="92"/>
        <v>1.58948417535361</v>
      </c>
      <c r="N724" s="10">
        <f t="shared" si="90"/>
        <v>2.6101623315922193</v>
      </c>
    </row>
    <row r="725" spans="3:14">
      <c r="C725" s="4">
        <f>Pressure!AB725*1000000</f>
        <v>6357092.7350291722</v>
      </c>
      <c r="D725" s="78">
        <f>Pressure!I725</f>
        <v>1.3469012151470802E-4</v>
      </c>
      <c r="E725" s="40">
        <f>Pressure!H725</f>
        <v>134.69012151470801</v>
      </c>
      <c r="F725" s="10">
        <f t="shared" si="86"/>
        <v>4.5999999999999996</v>
      </c>
      <c r="G725" s="4">
        <f t="shared" si="85"/>
        <v>262837.36938673962</v>
      </c>
      <c r="H725" s="42">
        <f t="shared" si="87"/>
        <v>9.6441812243198388</v>
      </c>
      <c r="I725" s="10">
        <f t="shared" si="88"/>
        <v>1.2893717904413264</v>
      </c>
      <c r="J725" s="4">
        <f t="shared" si="89"/>
        <v>1104.0085982797434</v>
      </c>
      <c r="K725" s="4">
        <f t="shared" si="91"/>
        <v>248.19221219363865</v>
      </c>
      <c r="L725" s="42">
        <f>Pressure!Q725</f>
        <v>1.0341742903057454</v>
      </c>
      <c r="M725" s="10">
        <f t="shared" si="92"/>
        <v>1.5889651778800797</v>
      </c>
      <c r="N725" s="10">
        <f t="shared" si="90"/>
        <v>2.6101623315922193</v>
      </c>
    </row>
    <row r="726" spans="3:14">
      <c r="C726" s="4">
        <f>Pressure!AB726*1000000</f>
        <v>6355355.6670957915</v>
      </c>
      <c r="D726" s="78">
        <f>Pressure!I726</f>
        <v>1.3469012151470802E-4</v>
      </c>
      <c r="E726" s="40">
        <f>Pressure!H726</f>
        <v>134.69012151470801</v>
      </c>
      <c r="F726" s="10">
        <f t="shared" si="86"/>
        <v>4.5999999999999996</v>
      </c>
      <c r="G726" s="4">
        <f t="shared" si="85"/>
        <v>262765.54939211532</v>
      </c>
      <c r="H726" s="42">
        <f t="shared" si="87"/>
        <v>9.6420986910897284</v>
      </c>
      <c r="I726" s="10">
        <f t="shared" si="88"/>
        <v>1.2893518149439529</v>
      </c>
      <c r="J726" s="4">
        <f t="shared" si="89"/>
        <v>1103.6898301617243</v>
      </c>
      <c r="K726" s="4">
        <f t="shared" si="91"/>
        <v>248.12054992170414</v>
      </c>
      <c r="L726" s="42">
        <f>Pressure!Q726</f>
        <v>1.0356132944775711</v>
      </c>
      <c r="M726" s="10">
        <f t="shared" si="92"/>
        <v>1.5884436243302029</v>
      </c>
      <c r="N726" s="10">
        <f t="shared" si="90"/>
        <v>2.6101623315922193</v>
      </c>
    </row>
    <row r="727" spans="3:14">
      <c r="C727" s="4">
        <f>Pressure!AB727*1000000</f>
        <v>6353610.0349719077</v>
      </c>
      <c r="D727" s="78">
        <f>Pressure!I727</f>
        <v>1.3469012151470802E-4</v>
      </c>
      <c r="E727" s="40">
        <f>Pressure!H727</f>
        <v>134.69012151470801</v>
      </c>
      <c r="F727" s="10">
        <f t="shared" si="86"/>
        <v>4.5999999999999996</v>
      </c>
      <c r="G727" s="4">
        <f t="shared" si="85"/>
        <v>262693.37530649436</v>
      </c>
      <c r="H727" s="42">
        <f t="shared" si="87"/>
        <v>9.6400057908965326</v>
      </c>
      <c r="I727" s="10">
        <f t="shared" si="88"/>
        <v>1.2893317299587987</v>
      </c>
      <c r="J727" s="4">
        <f t="shared" si="89"/>
        <v>1103.369490435113</v>
      </c>
      <c r="K727" s="4">
        <f t="shared" si="91"/>
        <v>248.04853433638618</v>
      </c>
      <c r="L727" s="42">
        <f>Pressure!Q727</f>
        <v>1.0370522404087861</v>
      </c>
      <c r="M727" s="10">
        <f t="shared" si="92"/>
        <v>1.58791951466144</v>
      </c>
      <c r="N727" s="10">
        <f t="shared" si="90"/>
        <v>2.6101623315922193</v>
      </c>
    </row>
    <row r="728" spans="3:14">
      <c r="C728" s="4">
        <f>Pressure!AB728*1000000</f>
        <v>6351855.8374026073</v>
      </c>
      <c r="D728" s="78">
        <f>Pressure!I728</f>
        <v>1.3469012151470802E-4</v>
      </c>
      <c r="E728" s="40">
        <f>Pressure!H728</f>
        <v>134.69012151470801</v>
      </c>
      <c r="F728" s="10">
        <f t="shared" si="86"/>
        <v>4.5999999999999996</v>
      </c>
      <c r="G728" s="4">
        <f t="shared" si="85"/>
        <v>262620.84707799158</v>
      </c>
      <c r="H728" s="42">
        <f t="shared" si="87"/>
        <v>9.6379025207330038</v>
      </c>
      <c r="I728" s="10">
        <f t="shared" si="88"/>
        <v>1.2893115352999027</v>
      </c>
      <c r="J728" s="4">
        <f t="shared" si="89"/>
        <v>1103.0475788696212</v>
      </c>
      <c r="K728" s="4">
        <f t="shared" si="91"/>
        <v>247.97616538591367</v>
      </c>
      <c r="L728" s="42">
        <f>Pressure!Q728</f>
        <v>1.038491127798586</v>
      </c>
      <c r="M728" s="10">
        <f t="shared" si="92"/>
        <v>1.587392848830933</v>
      </c>
      <c r="N728" s="10">
        <f t="shared" si="90"/>
        <v>2.6101623315922193</v>
      </c>
    </row>
    <row r="729" spans="3:14">
      <c r="C729" s="4">
        <f>Pressure!AB729*1000000</f>
        <v>6350093.0731259044</v>
      </c>
      <c r="D729" s="78">
        <f>Pressure!I729</f>
        <v>1.3469012151470802E-4</v>
      </c>
      <c r="E729" s="40">
        <f>Pressure!H729</f>
        <v>134.69012151470801</v>
      </c>
      <c r="F729" s="10">
        <f t="shared" si="86"/>
        <v>4.5999999999999996</v>
      </c>
      <c r="G729" s="4">
        <f t="shared" si="85"/>
        <v>262547.96465442952</v>
      </c>
      <c r="H729" s="42">
        <f t="shared" si="87"/>
        <v>9.6357888775749085</v>
      </c>
      <c r="I729" s="10">
        <f t="shared" si="88"/>
        <v>1.2892912307801137</v>
      </c>
      <c r="J729" s="4">
        <f t="shared" si="89"/>
        <v>1102.7240952336631</v>
      </c>
      <c r="K729" s="4">
        <f t="shared" si="91"/>
        <v>247.90344301822381</v>
      </c>
      <c r="L729" s="42">
        <f>Pressure!Q729</f>
        <v>1.0399299563459161</v>
      </c>
      <c r="M729" s="10">
        <f t="shared" si="92"/>
        <v>1.5868636267959875</v>
      </c>
      <c r="N729" s="10">
        <f t="shared" si="90"/>
        <v>2.6101623315922193</v>
      </c>
    </row>
    <row r="730" spans="3:14">
      <c r="C730" s="4">
        <f>Pressure!AB730*1000000</f>
        <v>6348321.7408728749</v>
      </c>
      <c r="D730" s="78">
        <f>Pressure!I730</f>
        <v>1.3469012151470802E-4</v>
      </c>
      <c r="E730" s="40">
        <f>Pressure!H730</f>
        <v>134.69012151470801</v>
      </c>
      <c r="F730" s="10">
        <f t="shared" si="86"/>
        <v>4.5999999999999996</v>
      </c>
      <c r="G730" s="4">
        <f t="shared" si="85"/>
        <v>262474.72798334388</v>
      </c>
      <c r="H730" s="42">
        <f t="shared" si="87"/>
        <v>9.6336648583811488</v>
      </c>
      <c r="I730" s="10">
        <f t="shared" si="88"/>
        <v>1.2892708162110866</v>
      </c>
      <c r="J730" s="4">
        <f t="shared" si="89"/>
        <v>1102.3990392943792</v>
      </c>
      <c r="K730" s="4">
        <f t="shared" si="91"/>
        <v>247.83036718096741</v>
      </c>
      <c r="L730" s="42">
        <f>Pressure!Q730</f>
        <v>1.0413687257494693</v>
      </c>
      <c r="M730" s="10">
        <f t="shared" si="92"/>
        <v>1.5863318485130729</v>
      </c>
      <c r="N730" s="10">
        <f t="shared" si="90"/>
        <v>2.6101623315922193</v>
      </c>
    </row>
    <row r="731" spans="3:14">
      <c r="C731" s="4">
        <f>Pressure!AB731*1000000</f>
        <v>6346541.8393679969</v>
      </c>
      <c r="D731" s="78">
        <f>Pressure!I731</f>
        <v>1.3469012151470802E-4</v>
      </c>
      <c r="E731" s="40">
        <f>Pressure!H731</f>
        <v>134.69012151470801</v>
      </c>
      <c r="F731" s="10">
        <f t="shared" si="86"/>
        <v>4.5999999999999996</v>
      </c>
      <c r="G731" s="4">
        <f t="shared" si="85"/>
        <v>262401.13701199752</v>
      </c>
      <c r="H731" s="42">
        <f t="shared" si="87"/>
        <v>9.6315304600941669</v>
      </c>
      <c r="I731" s="10">
        <f t="shared" si="88"/>
        <v>1.2892502914032837</v>
      </c>
      <c r="J731" s="4">
        <f t="shared" si="89"/>
        <v>1102.0724108176994</v>
      </c>
      <c r="K731" s="4">
        <f t="shared" si="91"/>
        <v>247.75693782152317</v>
      </c>
      <c r="L731" s="42">
        <f>Pressure!Q731</f>
        <v>1.0428074357076844</v>
      </c>
      <c r="M731" s="10">
        <f t="shared" si="92"/>
        <v>1.5857975139386271</v>
      </c>
      <c r="N731" s="10">
        <f t="shared" si="90"/>
        <v>2.6101623315922193</v>
      </c>
    </row>
    <row r="732" spans="3:14">
      <c r="C732" s="4">
        <f>Pressure!AB732*1000000</f>
        <v>6344753.3673283895</v>
      </c>
      <c r="D732" s="78">
        <f>Pressure!I732</f>
        <v>1.3469012151470802E-4</v>
      </c>
      <c r="E732" s="40">
        <f>Pressure!H732</f>
        <v>134.69012151470801</v>
      </c>
      <c r="F732" s="10">
        <f t="shared" si="86"/>
        <v>4.5999999999999996</v>
      </c>
      <c r="G732" s="4">
        <f t="shared" ref="G732:G795" si="93">IF(C732/(1+(k-1)/2*N732^2)^(k/(k-1))&lt;patm*1000000,patm*1000000,C732/(1+(k-1)/2*N732^2)^(k/(k-1)))</f>
        <v>262327.19168734906</v>
      </c>
      <c r="H732" s="42">
        <f t="shared" si="87"/>
        <v>9.629385679639018</v>
      </c>
      <c r="I732" s="10">
        <f t="shared" si="88"/>
        <v>1.2892296561659604</v>
      </c>
      <c r="J732" s="4">
        <f t="shared" si="89"/>
        <v>1101.7442095682029</v>
      </c>
      <c r="K732" s="4">
        <f t="shared" si="91"/>
        <v>247.68315488696618</v>
      </c>
      <c r="L732" s="42">
        <f>Pressure!Q732</f>
        <v>1.0442460859187459</v>
      </c>
      <c r="M732" s="10">
        <f t="shared" si="92"/>
        <v>1.5852606230294961</v>
      </c>
      <c r="N732" s="10">
        <f t="shared" si="90"/>
        <v>2.6101623315922193</v>
      </c>
    </row>
    <row r="733" spans="3:14">
      <c r="C733" s="4">
        <f>Pressure!AB733*1000000</f>
        <v>6342956.3234643945</v>
      </c>
      <c r="D733" s="78">
        <f>Pressure!I733</f>
        <v>1.3469012151470802E-4</v>
      </c>
      <c r="E733" s="40">
        <f>Pressure!H733</f>
        <v>134.69012151470801</v>
      </c>
      <c r="F733" s="10">
        <f t="shared" ref="F733:F796" si="94">aexit/E733</f>
        <v>4.5999999999999996</v>
      </c>
      <c r="G733" s="4">
        <f t="shared" si="93"/>
        <v>262252.8919560769</v>
      </c>
      <c r="H733" s="42">
        <f t="shared" ref="H733:H796" si="95">1/(((k+1)/2)^(1/(k-1))*(patm*1000000/C733)^(1/k)*SQRT((k+1)/(k-1)*(1-(patm*1000000/C733)^((k-1)/k))))</f>
        <v>9.6272305139240313</v>
      </c>
      <c r="I733" s="10">
        <f t="shared" ref="I733:I796" si="96">etanoz*SQRT(2*k^2/(k-1)*(2/(k+1))^((k+1)/(k-1))*(1-(G733/C733)^((k-1)/k)))+(G733-patm*1000000)/C733*(aexit/E733)</f>
        <v>1.2892089103071667</v>
      </c>
      <c r="J733" s="4">
        <f t="shared" ref="J733:J796" si="97">I733*D733*C733</f>
        <v>1101.4144353092258</v>
      </c>
      <c r="K733" s="4">
        <f t="shared" si="91"/>
        <v>247.60901832409195</v>
      </c>
      <c r="L733" s="42">
        <f>Pressure!Q733</f>
        <v>1.0456846760805811</v>
      </c>
      <c r="M733" s="10">
        <f t="shared" si="92"/>
        <v>1.5847211757414523</v>
      </c>
      <c r="N733" s="10">
        <f t="shared" si="90"/>
        <v>2.6101623315922193</v>
      </c>
    </row>
    <row r="734" spans="3:14">
      <c r="C734" s="4">
        <f>Pressure!AB734*1000000</f>
        <v>6341150.7064794404</v>
      </c>
      <c r="D734" s="78">
        <f>Pressure!I734</f>
        <v>1.3469012151470802E-4</v>
      </c>
      <c r="E734" s="40">
        <f>Pressure!H734</f>
        <v>134.69012151470801</v>
      </c>
      <c r="F734" s="10">
        <f t="shared" si="94"/>
        <v>4.5999999999999996</v>
      </c>
      <c r="G734" s="4">
        <f t="shared" si="93"/>
        <v>262178.23776457354</v>
      </c>
      <c r="H734" s="42">
        <f t="shared" si="95"/>
        <v>9.6250649598406302</v>
      </c>
      <c r="I734" s="10">
        <f t="shared" si="96"/>
        <v>1.2891880536337419</v>
      </c>
      <c r="J734" s="4">
        <f t="shared" si="97"/>
        <v>1101.0830878028348</v>
      </c>
      <c r="K734" s="4">
        <f t="shared" si="91"/>
        <v>247.53452807941073</v>
      </c>
      <c r="L734" s="42">
        <f>Pressure!Q734</f>
        <v>1.0471232058908595</v>
      </c>
      <c r="M734" s="10">
        <f t="shared" si="92"/>
        <v>1.5841791720304819</v>
      </c>
      <c r="N734" s="10">
        <f t="shared" ref="N734:N797" si="98">N733-1/834*(me-mef)</f>
        <v>2.6101623315922193</v>
      </c>
    </row>
    <row r="735" spans="3:14">
      <c r="C735" s="4">
        <f>Pressure!AB735*1000000</f>
        <v>6339336.5150697492</v>
      </c>
      <c r="D735" s="78">
        <f>Pressure!I735</f>
        <v>1.3469012151470802E-4</v>
      </c>
      <c r="E735" s="40">
        <f>Pressure!H735</f>
        <v>134.69012151470801</v>
      </c>
      <c r="F735" s="10">
        <f t="shared" si="94"/>
        <v>4.5999999999999996</v>
      </c>
      <c r="G735" s="4">
        <f t="shared" si="93"/>
        <v>262103.22905893368</v>
      </c>
      <c r="H735" s="42">
        <f t="shared" si="95"/>
        <v>9.6228890142629702</v>
      </c>
      <c r="I735" s="10">
        <f t="shared" si="96"/>
        <v>1.2891670859513065</v>
      </c>
      <c r="J735" s="4">
        <f t="shared" si="97"/>
        <v>1100.7501668097748</v>
      </c>
      <c r="K735" s="4">
        <f t="shared" si="91"/>
        <v>247.45968409913556</v>
      </c>
      <c r="L735" s="42">
        <f>Pressure!Q735</f>
        <v>1.0485616750469908</v>
      </c>
      <c r="M735" s="10">
        <f t="shared" si="92"/>
        <v>1.5836346118522477</v>
      </c>
      <c r="N735" s="10">
        <f t="shared" si="98"/>
        <v>2.6101623315922193</v>
      </c>
    </row>
    <row r="736" spans="3:14">
      <c r="C736" s="4">
        <f>Pressure!AB736*1000000</f>
        <v>6337513.7479249416</v>
      </c>
      <c r="D736" s="78">
        <f>Pressure!I736</f>
        <v>1.3469012151470802E-4</v>
      </c>
      <c r="E736" s="40">
        <f>Pressure!H736</f>
        <v>134.69012151470801</v>
      </c>
      <c r="F736" s="10">
        <f t="shared" si="94"/>
        <v>4.5999999999999996</v>
      </c>
      <c r="G736" s="4">
        <f t="shared" si="93"/>
        <v>262027.8657849789</v>
      </c>
      <c r="H736" s="42">
        <f t="shared" si="95"/>
        <v>9.6207026740486423</v>
      </c>
      <c r="I736" s="10">
        <f t="shared" si="96"/>
        <v>1.2891460070642637</v>
      </c>
      <c r="J736" s="4">
        <f t="shared" si="97"/>
        <v>1100.4156720895787</v>
      </c>
      <c r="K736" s="4">
        <f t="shared" si="91"/>
        <v>247.38448632920705</v>
      </c>
      <c r="L736" s="42">
        <f>Pressure!Q736</f>
        <v>1.0500000832461236</v>
      </c>
      <c r="M736" s="10">
        <f t="shared" si="92"/>
        <v>1.5830874951618938</v>
      </c>
      <c r="N736" s="10">
        <f t="shared" si="98"/>
        <v>2.6101623315922193</v>
      </c>
    </row>
    <row r="737" spans="3:14">
      <c r="C737" s="4">
        <f>Pressure!AB737*1000000</f>
        <v>6335682.4037273638</v>
      </c>
      <c r="D737" s="78">
        <f>Pressure!I737</f>
        <v>1.3469012151470802E-4</v>
      </c>
      <c r="E737" s="40">
        <f>Pressure!H737</f>
        <v>134.69012151470801</v>
      </c>
      <c r="F737" s="10">
        <f t="shared" si="94"/>
        <v>4.5999999999999996</v>
      </c>
      <c r="G737" s="4">
        <f t="shared" si="93"/>
        <v>261952.14788823019</v>
      </c>
      <c r="H737" s="42">
        <f t="shared" si="95"/>
        <v>9.6185059360378418</v>
      </c>
      <c r="I737" s="10">
        <f t="shared" si="96"/>
        <v>1.2891248167757881</v>
      </c>
      <c r="J737" s="4">
        <f t="shared" si="97"/>
        <v>1100.079603400445</v>
      </c>
      <c r="K737" s="4">
        <f t="shared" si="91"/>
        <v>247.30893471526574</v>
      </c>
      <c r="L737" s="42">
        <f>Pressure!Q737</f>
        <v>1.0514384301851438</v>
      </c>
      <c r="M737" s="10">
        <f t="shared" si="92"/>
        <v>1.5825378219147763</v>
      </c>
      <c r="N737" s="10">
        <f t="shared" si="98"/>
        <v>2.6101623315922193</v>
      </c>
    </row>
    <row r="738" spans="3:14">
      <c r="C738" s="4">
        <f>Pressure!AB738*1000000</f>
        <v>6333842.4811525438</v>
      </c>
      <c r="D738" s="78">
        <f>Pressure!I738</f>
        <v>1.3469012151470802E-4</v>
      </c>
      <c r="E738" s="40">
        <f>Pressure!H738</f>
        <v>134.69012151470801</v>
      </c>
      <c r="F738" s="10">
        <f t="shared" si="94"/>
        <v>4.5999999999999996</v>
      </c>
      <c r="G738" s="4">
        <f t="shared" si="93"/>
        <v>261876.0753139265</v>
      </c>
      <c r="H738" s="42">
        <f t="shared" si="95"/>
        <v>9.6162987970538936</v>
      </c>
      <c r="I738" s="10">
        <f t="shared" si="96"/>
        <v>1.2891035148878249</v>
      </c>
      <c r="J738" s="4">
        <f t="shared" si="97"/>
        <v>1099.7419604993208</v>
      </c>
      <c r="K738" s="4">
        <f t="shared" si="91"/>
        <v>247.23302920267093</v>
      </c>
      <c r="L738" s="42">
        <f>Pressure!Q738</f>
        <v>1.0528767155606733</v>
      </c>
      <c r="M738" s="10">
        <f t="shared" si="92"/>
        <v>1.5819855920657113</v>
      </c>
      <c r="N738" s="10">
        <f t="shared" si="98"/>
        <v>2.6101623315922193</v>
      </c>
    </row>
    <row r="739" spans="3:14">
      <c r="C739" s="4">
        <f>Pressure!AB739*1000000</f>
        <v>6331993.9788687071</v>
      </c>
      <c r="D739" s="78">
        <f>Pressure!I739</f>
        <v>1.3469012151470802E-4</v>
      </c>
      <c r="E739" s="40">
        <f>Pressure!H739</f>
        <v>134.69012151470801</v>
      </c>
      <c r="F739" s="10">
        <f t="shared" si="94"/>
        <v>4.5999999999999996</v>
      </c>
      <c r="G739" s="4">
        <f t="shared" si="93"/>
        <v>261799.6480070049</v>
      </c>
      <c r="H739" s="42">
        <f t="shared" si="95"/>
        <v>9.6140812539026665</v>
      </c>
      <c r="I739" s="10">
        <f t="shared" si="96"/>
        <v>1.2890821012010802</v>
      </c>
      <c r="J739" s="4">
        <f t="shared" si="97"/>
        <v>1099.4027431418128</v>
      </c>
      <c r="K739" s="4">
        <f t="shared" si="91"/>
        <v>247.15676973648056</v>
      </c>
      <c r="L739" s="42">
        <f>Pressure!Q739</f>
        <v>1.0543149390690685</v>
      </c>
      <c r="M739" s="10">
        <f t="shared" si="92"/>
        <v>1.5814308055697099</v>
      </c>
      <c r="N739" s="10">
        <f t="shared" si="98"/>
        <v>2.6101623315922193</v>
      </c>
    </row>
    <row r="740" spans="3:14">
      <c r="C740" s="4">
        <f>Pressure!AB740*1000000</f>
        <v>6330136.8955373736</v>
      </c>
      <c r="D740" s="78">
        <f>Pressure!I740</f>
        <v>1.3469012151470802E-4</v>
      </c>
      <c r="E740" s="40">
        <f>Pressure!H740</f>
        <v>134.69012151470801</v>
      </c>
      <c r="F740" s="10">
        <f t="shared" si="94"/>
        <v>4.5999999999999996</v>
      </c>
      <c r="G740" s="4">
        <f t="shared" si="93"/>
        <v>261722.86591212527</v>
      </c>
      <c r="H740" s="42">
        <f t="shared" si="95"/>
        <v>9.6118533033732412</v>
      </c>
      <c r="I740" s="10">
        <f t="shared" si="96"/>
        <v>1.2890605755150233</v>
      </c>
      <c r="J740" s="4">
        <f t="shared" si="97"/>
        <v>1099.061951082298</v>
      </c>
      <c r="K740" s="4">
        <f t="shared" si="91"/>
        <v>247.08015626147611</v>
      </c>
      <c r="L740" s="42">
        <f>Pressure!Q740</f>
        <v>1.0557531004064185</v>
      </c>
      <c r="M740" s="10">
        <f t="shared" si="92"/>
        <v>1.580873462381025</v>
      </c>
      <c r="N740" s="10">
        <f t="shared" si="98"/>
        <v>2.6101623315922193</v>
      </c>
    </row>
    <row r="741" spans="3:14">
      <c r="C741" s="4">
        <f>Pressure!AB741*1000000</f>
        <v>6328271.2298127785</v>
      </c>
      <c r="D741" s="78">
        <f>Pressure!I741</f>
        <v>1.3469012151470802E-4</v>
      </c>
      <c r="E741" s="40">
        <f>Pressure!H741</f>
        <v>134.69012151470801</v>
      </c>
      <c r="F741" s="10">
        <f t="shared" si="94"/>
        <v>4.5999999999999996</v>
      </c>
      <c r="G741" s="4">
        <f t="shared" si="93"/>
        <v>261645.72897364621</v>
      </c>
      <c r="H741" s="42">
        <f t="shared" si="95"/>
        <v>9.6096149422372168</v>
      </c>
      <c r="I741" s="10">
        <f t="shared" si="96"/>
        <v>1.2890389376278746</v>
      </c>
      <c r="J741" s="4">
        <f t="shared" si="97"/>
        <v>1098.7195840738157</v>
      </c>
      <c r="K741" s="4">
        <f t="shared" si="91"/>
        <v>247.00318872213833</v>
      </c>
      <c r="L741" s="42">
        <f>Pressure!Q741</f>
        <v>1.0571911992685437</v>
      </c>
      <c r="M741" s="10">
        <f t="shared" si="92"/>
        <v>1.5803135624538951</v>
      </c>
      <c r="N741" s="10">
        <f t="shared" si="98"/>
        <v>2.6101623315922193</v>
      </c>
    </row>
    <row r="742" spans="3:14">
      <c r="C742" s="4">
        <f>Pressure!AB742*1000000</f>
        <v>6326396.9803423285</v>
      </c>
      <c r="D742" s="78">
        <f>Pressure!I742</f>
        <v>1.3469012151470802E-4</v>
      </c>
      <c r="E742" s="40">
        <f>Pressure!H742</f>
        <v>134.69012151470801</v>
      </c>
      <c r="F742" s="10">
        <f t="shared" si="94"/>
        <v>4.5999999999999996</v>
      </c>
      <c r="G742" s="4">
        <f t="shared" si="93"/>
        <v>261568.23713564407</v>
      </c>
      <c r="H742" s="42">
        <f t="shared" si="95"/>
        <v>9.6073661672492534</v>
      </c>
      <c r="I742" s="10">
        <f t="shared" si="96"/>
        <v>1.2890171873366059</v>
      </c>
      <c r="J742" s="4">
        <f t="shared" si="97"/>
        <v>1098.3756418681523</v>
      </c>
      <c r="K742" s="4">
        <f t="shared" si="91"/>
        <v>246.92586706266633</v>
      </c>
      <c r="L742" s="42">
        <f>Pressure!Q742</f>
        <v>1.0586292353509943</v>
      </c>
      <c r="M742" s="10">
        <f t="shared" si="92"/>
        <v>1.5797511057422886</v>
      </c>
      <c r="N742" s="10">
        <f t="shared" si="98"/>
        <v>2.6101623315922193</v>
      </c>
    </row>
    <row r="743" spans="3:14">
      <c r="C743" s="4">
        <f>Pressure!AB743*1000000</f>
        <v>6324514.1457660841</v>
      </c>
      <c r="D743" s="78">
        <f>Pressure!I743</f>
        <v>1.3469012151470802E-4</v>
      </c>
      <c r="E743" s="40">
        <f>Pressure!H743</f>
        <v>134.69012151470801</v>
      </c>
      <c r="F743" s="10">
        <f t="shared" si="94"/>
        <v>4.5999999999999996</v>
      </c>
      <c r="G743" s="4">
        <f t="shared" si="93"/>
        <v>261490.39034189138</v>
      </c>
      <c r="H743" s="42">
        <f t="shared" si="95"/>
        <v>9.6051069751463611</v>
      </c>
      <c r="I743" s="10">
        <f t="shared" si="96"/>
        <v>1.2889953244369297</v>
      </c>
      <c r="J743" s="4">
        <f t="shared" si="97"/>
        <v>1098.0301242157466</v>
      </c>
      <c r="K743" s="4">
        <f t="shared" si="91"/>
        <v>246.8481912269562</v>
      </c>
      <c r="L743" s="42">
        <f>Pressure!Q743</f>
        <v>1.0600672083490492</v>
      </c>
      <c r="M743" s="10">
        <f t="shared" si="92"/>
        <v>1.5791860922003953</v>
      </c>
      <c r="N743" s="10">
        <f t="shared" si="98"/>
        <v>2.6101623315922193</v>
      </c>
    </row>
    <row r="744" spans="3:14">
      <c r="C744" s="4">
        <f>Pressure!AB744*1000000</f>
        <v>6322622.7247173656</v>
      </c>
      <c r="D744" s="78">
        <f>Pressure!I744</f>
        <v>1.3469012151470802E-4</v>
      </c>
      <c r="E744" s="40">
        <f>Pressure!H744</f>
        <v>134.69012151470801</v>
      </c>
      <c r="F744" s="10">
        <f t="shared" si="94"/>
        <v>4.5999999999999996</v>
      </c>
      <c r="G744" s="4">
        <f t="shared" si="93"/>
        <v>261412.18853588207</v>
      </c>
      <c r="H744" s="42">
        <f t="shared" si="95"/>
        <v>9.6028373626487156</v>
      </c>
      <c r="I744" s="10">
        <f t="shared" si="96"/>
        <v>1.2889733487233015</v>
      </c>
      <c r="J744" s="4">
        <f t="shared" si="97"/>
        <v>1097.6830308658</v>
      </c>
      <c r="K744" s="4">
        <f t="shared" si="91"/>
        <v>246.77016115862597</v>
      </c>
      <c r="L744" s="42">
        <f>Pressure!Q744</f>
        <v>1.0615051179577135</v>
      </c>
      <c r="M744" s="10">
        <f t="shared" si="92"/>
        <v>1.5786185217811817</v>
      </c>
      <c r="N744" s="10">
        <f t="shared" si="98"/>
        <v>2.6101623315922193</v>
      </c>
    </row>
    <row r="745" spans="3:14">
      <c r="C745" s="4">
        <f>Pressure!AB745*1000000</f>
        <v>6320722.7158221873</v>
      </c>
      <c r="D745" s="78">
        <f>Pressure!I745</f>
        <v>1.3469012151470802E-4</v>
      </c>
      <c r="E745" s="40">
        <f>Pressure!H745</f>
        <v>134.69012151470801</v>
      </c>
      <c r="F745" s="10">
        <f t="shared" si="94"/>
        <v>4.5999999999999996</v>
      </c>
      <c r="G745" s="4">
        <f t="shared" si="93"/>
        <v>261333.63166080799</v>
      </c>
      <c r="H745" s="42">
        <f t="shared" si="95"/>
        <v>9.6005573264588353</v>
      </c>
      <c r="I745" s="10">
        <f t="shared" si="96"/>
        <v>1.2889512599889077</v>
      </c>
      <c r="J745" s="4">
        <f t="shared" si="97"/>
        <v>1097.3343615661734</v>
      </c>
      <c r="K745" s="4">
        <f t="shared" si="91"/>
        <v>246.69177680099216</v>
      </c>
      <c r="L745" s="42">
        <f>Pressure!Q745</f>
        <v>1.0629429638717178</v>
      </c>
      <c r="M745" s="10">
        <f t="shared" si="92"/>
        <v>1.5780483944383539</v>
      </c>
      <c r="N745" s="10">
        <f t="shared" si="98"/>
        <v>2.6101623315922193</v>
      </c>
    </row>
    <row r="746" spans="3:14">
      <c r="C746" s="4">
        <f>Pressure!AB746*1000000</f>
        <v>6318814.1176994722</v>
      </c>
      <c r="D746" s="78">
        <f>Pressure!I746</f>
        <v>1.3469012151470802E-4</v>
      </c>
      <c r="E746" s="40">
        <f>Pressure!H746</f>
        <v>134.69012151470801</v>
      </c>
      <c r="F746" s="10">
        <f t="shared" si="94"/>
        <v>4.5999999999999996</v>
      </c>
      <c r="G746" s="4">
        <f t="shared" si="93"/>
        <v>261254.71965956778</v>
      </c>
      <c r="H746" s="42">
        <f t="shared" si="95"/>
        <v>9.5982668632619248</v>
      </c>
      <c r="I746" s="10">
        <f t="shared" si="96"/>
        <v>1.2889290580256632</v>
      </c>
      <c r="J746" s="4">
        <f t="shared" si="97"/>
        <v>1096.984116063426</v>
      </c>
      <c r="K746" s="4">
        <f t="shared" si="91"/>
        <v>246.61303809707883</v>
      </c>
      <c r="L746" s="42">
        <f>Pressure!Q746</f>
        <v>1.0643807457855166</v>
      </c>
      <c r="M746" s="10">
        <f t="shared" si="92"/>
        <v>1.5774757101251007</v>
      </c>
      <c r="N746" s="10">
        <f t="shared" si="98"/>
        <v>2.6101623315922193</v>
      </c>
    </row>
    <row r="747" spans="3:14">
      <c r="C747" s="4">
        <f>Pressure!AB747*1000000</f>
        <v>6316896.9289612435</v>
      </c>
      <c r="D747" s="78">
        <f>Pressure!I747</f>
        <v>1.3469012151470802E-4</v>
      </c>
      <c r="E747" s="40">
        <f>Pressure!H747</f>
        <v>134.69012151470801</v>
      </c>
      <c r="F747" s="10">
        <f t="shared" si="94"/>
        <v>4.5999999999999996</v>
      </c>
      <c r="G747" s="4">
        <f t="shared" si="93"/>
        <v>261175.45247477473</v>
      </c>
      <c r="H747" s="42">
        <f t="shared" si="95"/>
        <v>9.59596596972602</v>
      </c>
      <c r="I747" s="10">
        <f t="shared" si="96"/>
        <v>1.2889067426242085</v>
      </c>
      <c r="J747" s="4">
        <f t="shared" si="97"/>
        <v>1096.6322941028516</v>
      </c>
      <c r="K747" s="4">
        <f t="shared" si="91"/>
        <v>246.53394498962538</v>
      </c>
      <c r="L747" s="42">
        <f>Pressure!Q747</f>
        <v>1.0658184633932859</v>
      </c>
      <c r="M747" s="10">
        <f t="shared" si="92"/>
        <v>1.5769004687939139</v>
      </c>
      <c r="N747" s="10">
        <f t="shared" si="98"/>
        <v>2.6101623315922193</v>
      </c>
    </row>
    <row r="748" spans="3:14">
      <c r="C748" s="4">
        <f>Pressure!AB748*1000000</f>
        <v>6314971.1482120529</v>
      </c>
      <c r="D748" s="78">
        <f>Pressure!I748</f>
        <v>1.3469012151470802E-4</v>
      </c>
      <c r="E748" s="40">
        <f>Pressure!H748</f>
        <v>134.69012151470801</v>
      </c>
      <c r="F748" s="10">
        <f t="shared" si="94"/>
        <v>4.5999999999999996</v>
      </c>
      <c r="G748" s="4">
        <f t="shared" si="93"/>
        <v>261095.83004873339</v>
      </c>
      <c r="H748" s="42">
        <f t="shared" si="95"/>
        <v>9.5936546425012956</v>
      </c>
      <c r="I748" s="10">
        <f t="shared" si="96"/>
        <v>1.2888843135738979</v>
      </c>
      <c r="J748" s="4">
        <f t="shared" si="97"/>
        <v>1096.2788954283724</v>
      </c>
      <c r="K748" s="4">
        <f t="shared" si="91"/>
        <v>246.454497421063</v>
      </c>
      <c r="L748" s="42">
        <f>Pressure!Q748</f>
        <v>1.0672561163889231</v>
      </c>
      <c r="M748" s="10">
        <f t="shared" si="92"/>
        <v>1.5763226703980056</v>
      </c>
      <c r="N748" s="10">
        <f t="shared" si="98"/>
        <v>2.6101623315922193</v>
      </c>
    </row>
    <row r="749" spans="3:14">
      <c r="C749" s="4">
        <f>Pressure!AB749*1000000</f>
        <v>6313036.7740497012</v>
      </c>
      <c r="D749" s="78">
        <f>Pressure!I749</f>
        <v>1.3469012151470802E-4</v>
      </c>
      <c r="E749" s="40">
        <f>Pressure!H749</f>
        <v>134.69012151470801</v>
      </c>
      <c r="F749" s="10">
        <f t="shared" si="94"/>
        <v>4.5999999999999996</v>
      </c>
      <c r="G749" s="4">
        <f t="shared" si="93"/>
        <v>261015.85232346904</v>
      </c>
      <c r="H749" s="42">
        <f t="shared" si="95"/>
        <v>9.5913328782209035</v>
      </c>
      <c r="I749" s="10">
        <f t="shared" si="96"/>
        <v>1.2888617706628027</v>
      </c>
      <c r="J749" s="4">
        <f t="shared" si="97"/>
        <v>1095.9239197826716</v>
      </c>
      <c r="K749" s="4">
        <f t="shared" si="91"/>
        <v>246.37469533354428</v>
      </c>
      <c r="L749" s="42">
        <f>Pressure!Q749</f>
        <v>1.0686937044660441</v>
      </c>
      <c r="M749" s="10">
        <f t="shared" si="92"/>
        <v>1.5757423148891458</v>
      </c>
      <c r="N749" s="10">
        <f t="shared" si="98"/>
        <v>2.6101623315922193</v>
      </c>
    </row>
    <row r="750" spans="3:14">
      <c r="C750" s="4">
        <f>Pressure!AB750*1000000</f>
        <v>6311093.8050646232</v>
      </c>
      <c r="D750" s="78">
        <f>Pressure!I750</f>
        <v>1.3469012151470802E-4</v>
      </c>
      <c r="E750" s="40">
        <f>Pressure!H750</f>
        <v>134.69012151470801</v>
      </c>
      <c r="F750" s="10">
        <f t="shared" si="94"/>
        <v>4.5999999999999996</v>
      </c>
      <c r="G750" s="4">
        <f t="shared" si="93"/>
        <v>260935.51924070247</v>
      </c>
      <c r="H750" s="42">
        <f t="shared" si="95"/>
        <v>9.5890006735002515</v>
      </c>
      <c r="I750" s="10">
        <f t="shared" si="96"/>
        <v>1.2888391136776991</v>
      </c>
      <c r="J750" s="4">
        <f t="shared" si="97"/>
        <v>1095.5673669070811</v>
      </c>
      <c r="K750" s="4">
        <f t="shared" si="91"/>
        <v>246.29453866891802</v>
      </c>
      <c r="L750" s="42">
        <f>Pressure!Q750</f>
        <v>1.0701312273179822</v>
      </c>
      <c r="M750" s="10">
        <f t="shared" si="92"/>
        <v>1.5751594022198752</v>
      </c>
      <c r="N750" s="10">
        <f t="shared" si="98"/>
        <v>2.6101623315922193</v>
      </c>
    </row>
    <row r="751" spans="3:14">
      <c r="C751" s="4">
        <f>Pressure!AB751*1000000</f>
        <v>6309142.2398400335</v>
      </c>
      <c r="D751" s="78">
        <f>Pressure!I751</f>
        <v>1.3469012151470802E-4</v>
      </c>
      <c r="E751" s="40">
        <f>Pressure!H751</f>
        <v>134.69012151470801</v>
      </c>
      <c r="F751" s="10">
        <f t="shared" si="94"/>
        <v>4.5999999999999996</v>
      </c>
      <c r="G751" s="4">
        <f t="shared" si="93"/>
        <v>260854.8307418559</v>
      </c>
      <c r="H751" s="42">
        <f t="shared" si="95"/>
        <v>9.5866580249370887</v>
      </c>
      <c r="I751" s="10">
        <f t="shared" si="96"/>
        <v>1.2888163424040637</v>
      </c>
      <c r="J751" s="4">
        <f t="shared" si="97"/>
        <v>1095.2092365416072</v>
      </c>
      <c r="K751" s="4">
        <f t="shared" si="91"/>
        <v>246.21402736873503</v>
      </c>
      <c r="L751" s="42">
        <f>Pressure!Q751</f>
        <v>1.0715686846377872</v>
      </c>
      <c r="M751" s="10">
        <f t="shared" si="92"/>
        <v>1.5745739323424777</v>
      </c>
      <c r="N751" s="10">
        <f t="shared" si="98"/>
        <v>2.6101623315922193</v>
      </c>
    </row>
    <row r="752" spans="3:14">
      <c r="C752" s="4">
        <f>Pressure!AB752*1000000</f>
        <v>6307182.0769523289</v>
      </c>
      <c r="D752" s="78">
        <f>Pressure!I752</f>
        <v>1.3469012151470802E-4</v>
      </c>
      <c r="E752" s="40">
        <f>Pressure!H752</f>
        <v>134.69012151470801</v>
      </c>
      <c r="F752" s="10">
        <f t="shared" si="94"/>
        <v>4.5999999999999996</v>
      </c>
      <c r="G752" s="4">
        <f t="shared" si="93"/>
        <v>260773.78676806975</v>
      </c>
      <c r="H752" s="42">
        <f t="shared" si="95"/>
        <v>9.5843049291120348</v>
      </c>
      <c r="I752" s="10">
        <f t="shared" si="96"/>
        <v>1.2887934566260746</v>
      </c>
      <c r="J752" s="4">
        <f t="shared" si="97"/>
        <v>1094.8495284250062</v>
      </c>
      <c r="K752" s="4">
        <f t="shared" si="91"/>
        <v>246.13316137426514</v>
      </c>
      <c r="L752" s="42">
        <f>Pressure!Q752</f>
        <v>1.0730060761182227</v>
      </c>
      <c r="M752" s="10">
        <f t="shared" si="92"/>
        <v>1.5739859052080896</v>
      </c>
      <c r="N752" s="10">
        <f t="shared" si="98"/>
        <v>2.6101623315922193</v>
      </c>
    </row>
    <row r="753" spans="3:14">
      <c r="C753" s="4">
        <f>Pressure!AB753*1000000</f>
        <v>6305213.3149703359</v>
      </c>
      <c r="D753" s="78">
        <f>Pressure!I753</f>
        <v>1.3469012151470802E-4</v>
      </c>
      <c r="E753" s="40">
        <f>Pressure!H753</f>
        <v>134.69012151470801</v>
      </c>
      <c r="F753" s="10">
        <f t="shared" si="94"/>
        <v>4.5999999999999996</v>
      </c>
      <c r="G753" s="4">
        <f t="shared" si="93"/>
        <v>260692.38726017141</v>
      </c>
      <c r="H753" s="42">
        <f t="shared" si="95"/>
        <v>9.5819413825875923</v>
      </c>
      <c r="I753" s="10">
        <f t="shared" si="96"/>
        <v>1.2887704561265949</v>
      </c>
      <c r="J753" s="4">
        <f t="shared" si="97"/>
        <v>1094.4882422946437</v>
      </c>
      <c r="K753" s="4">
        <f t="shared" si="91"/>
        <v>246.05194062646547</v>
      </c>
      <c r="L753" s="42">
        <f>Pressure!Q753</f>
        <v>1.0744434014517654</v>
      </c>
      <c r="M753" s="10">
        <f t="shared" si="92"/>
        <v>1.5733953207686069</v>
      </c>
      <c r="N753" s="10">
        <f t="shared" si="98"/>
        <v>2.6101623315922193</v>
      </c>
    </row>
    <row r="754" spans="3:14">
      <c r="C754" s="4">
        <f>Pressure!AB754*1000000</f>
        <v>6303235.9524559937</v>
      </c>
      <c r="D754" s="78">
        <f>Pressure!I754</f>
        <v>1.3469012151470802E-4</v>
      </c>
      <c r="E754" s="40">
        <f>Pressure!H754</f>
        <v>134.69012151470801</v>
      </c>
      <c r="F754" s="10">
        <f t="shared" si="94"/>
        <v>4.5999999999999996</v>
      </c>
      <c r="G754" s="4">
        <f t="shared" si="93"/>
        <v>260610.63215870343</v>
      </c>
      <c r="H754" s="42">
        <f t="shared" si="95"/>
        <v>9.579567381909003</v>
      </c>
      <c r="I754" s="10">
        <f t="shared" si="96"/>
        <v>1.2887473406871777</v>
      </c>
      <c r="J754" s="4">
        <f t="shared" si="97"/>
        <v>1094.1253778866226</v>
      </c>
      <c r="K754" s="4">
        <f t="shared" si="91"/>
        <v>245.97036506600929</v>
      </c>
      <c r="L754" s="42">
        <f>Pressure!Q754</f>
        <v>1.0758806603306028</v>
      </c>
      <c r="M754" s="10">
        <f t="shared" si="92"/>
        <v>1.5728021789749822</v>
      </c>
      <c r="N754" s="10">
        <f t="shared" si="98"/>
        <v>2.6101623315922193</v>
      </c>
    </row>
    <row r="755" spans="3:14">
      <c r="C755" s="4">
        <f>Pressure!AB755*1000000</f>
        <v>6301249.9879637249</v>
      </c>
      <c r="D755" s="78">
        <f>Pressure!I755</f>
        <v>1.3469012151470802E-4</v>
      </c>
      <c r="E755" s="40">
        <f>Pressure!H755</f>
        <v>134.69012151470801</v>
      </c>
      <c r="F755" s="10">
        <f t="shared" si="94"/>
        <v>4.5999999999999996</v>
      </c>
      <c r="G755" s="4">
        <f t="shared" si="93"/>
        <v>260528.52140389767</v>
      </c>
      <c r="H755" s="42">
        <f t="shared" si="95"/>
        <v>9.577182923603436</v>
      </c>
      <c r="I755" s="10">
        <f t="shared" si="96"/>
        <v>1.2887241100880515</v>
      </c>
      <c r="J755" s="4">
        <f t="shared" si="97"/>
        <v>1093.7609349356655</v>
      </c>
      <c r="K755" s="4">
        <f t="shared" si="91"/>
        <v>245.88843463325964</v>
      </c>
      <c r="L755" s="42">
        <f>Pressure!Q755</f>
        <v>1.0773178524466327</v>
      </c>
      <c r="M755" s="10">
        <f t="shared" si="92"/>
        <v>1.5722064797789426</v>
      </c>
      <c r="N755" s="10">
        <f t="shared" si="98"/>
        <v>2.6101623315922193</v>
      </c>
    </row>
    <row r="756" spans="3:14">
      <c r="C756" s="4">
        <f>Pressure!AB756*1000000</f>
        <v>6299255.4200411551</v>
      </c>
      <c r="D756" s="78">
        <f>Pressure!I756</f>
        <v>1.3469012151470802E-4</v>
      </c>
      <c r="E756" s="40">
        <f>Pressure!H756</f>
        <v>134.69012151470801</v>
      </c>
      <c r="F756" s="10">
        <f t="shared" si="94"/>
        <v>4.5999999999999996</v>
      </c>
      <c r="G756" s="4">
        <f t="shared" si="93"/>
        <v>260446.05493570495</v>
      </c>
      <c r="H756" s="42">
        <f t="shared" si="95"/>
        <v>9.5747880041808191</v>
      </c>
      <c r="I756" s="10">
        <f t="shared" si="96"/>
        <v>1.2887007641081243</v>
      </c>
      <c r="J756" s="4">
        <f t="shared" si="97"/>
        <v>1093.394913175249</v>
      </c>
      <c r="K756" s="4">
        <f t="shared" si="91"/>
        <v>245.80614926829932</v>
      </c>
      <c r="L756" s="42">
        <f>Pressure!Q756</f>
        <v>1.0787549774914602</v>
      </c>
      <c r="M756" s="10">
        <f t="shared" si="92"/>
        <v>1.5716082231305788</v>
      </c>
      <c r="N756" s="10">
        <f t="shared" si="98"/>
        <v>2.6101623315922193</v>
      </c>
    </row>
    <row r="757" spans="3:14">
      <c r="C757" s="4">
        <f>Pressure!AB757*1000000</f>
        <v>6297252.2472282918</v>
      </c>
      <c r="D757" s="78">
        <f>Pressure!I757</f>
        <v>1.3469012151470802E-4</v>
      </c>
      <c r="E757" s="40">
        <f>Pressure!H757</f>
        <v>134.69012151470801</v>
      </c>
      <c r="F757" s="10">
        <f t="shared" si="94"/>
        <v>4.5999999999999996</v>
      </c>
      <c r="G757" s="4">
        <f t="shared" si="93"/>
        <v>260363.23269376112</v>
      </c>
      <c r="H757" s="42">
        <f t="shared" si="95"/>
        <v>9.5723826201328599</v>
      </c>
      <c r="I757" s="10">
        <f t="shared" si="96"/>
        <v>1.288677302524968</v>
      </c>
      <c r="J757" s="4">
        <f t="shared" si="97"/>
        <v>1093.0273123374507</v>
      </c>
      <c r="K757" s="4">
        <f t="shared" si="91"/>
        <v>245.7235089108967</v>
      </c>
      <c r="L757" s="42">
        <f>Pressure!Q757</f>
        <v>1.0801920351563974</v>
      </c>
      <c r="M757" s="10">
        <f t="shared" si="92"/>
        <v>1.5710074089810167</v>
      </c>
      <c r="N757" s="10">
        <f t="shared" si="98"/>
        <v>2.6101623315922193</v>
      </c>
    </row>
    <row r="758" spans="3:14">
      <c r="C758" s="4">
        <f>Pressure!AB758*1000000</f>
        <v>6295240.4680580394</v>
      </c>
      <c r="D758" s="78">
        <f>Pressure!I758</f>
        <v>1.3469012151470802E-4</v>
      </c>
      <c r="E758" s="40">
        <f>Pressure!H758</f>
        <v>134.69012151470801</v>
      </c>
      <c r="F758" s="10">
        <f t="shared" si="94"/>
        <v>4.5999999999999996</v>
      </c>
      <c r="G758" s="4">
        <f t="shared" si="93"/>
        <v>260280.05461740831</v>
      </c>
      <c r="H758" s="42">
        <f t="shared" si="95"/>
        <v>9.5699667679336198</v>
      </c>
      <c r="I758" s="10">
        <f t="shared" si="96"/>
        <v>1.2886537251148182</v>
      </c>
      <c r="J758" s="4">
        <f t="shared" si="97"/>
        <v>1092.6581321530443</v>
      </c>
      <c r="K758" s="4">
        <f t="shared" si="91"/>
        <v>245.64051350052702</v>
      </c>
      <c r="L758" s="42">
        <f>Pressure!Q758</f>
        <v>1.0816290251324612</v>
      </c>
      <c r="M758" s="10">
        <f t="shared" si="92"/>
        <v>1.5704040372806796</v>
      </c>
      <c r="N758" s="10">
        <f t="shared" si="98"/>
        <v>2.6101623315922193</v>
      </c>
    </row>
    <row r="759" spans="3:14">
      <c r="C759" s="4">
        <f>Pressure!AB759*1000000</f>
        <v>6293220.0810561189</v>
      </c>
      <c r="D759" s="78">
        <f>Pressure!I759</f>
        <v>1.3469012151470802E-4</v>
      </c>
      <c r="E759" s="40">
        <f>Pressure!H759</f>
        <v>134.69012151470801</v>
      </c>
      <c r="F759" s="10">
        <f t="shared" si="94"/>
        <v>4.5999999999999996</v>
      </c>
      <c r="G759" s="4">
        <f t="shared" si="93"/>
        <v>260196.52064569166</v>
      </c>
      <c r="H759" s="42">
        <f t="shared" si="95"/>
        <v>9.5675404440394178</v>
      </c>
      <c r="I759" s="10">
        <f t="shared" si="96"/>
        <v>1.2886300316525696</v>
      </c>
      <c r="J759" s="4">
        <f t="shared" si="97"/>
        <v>1092.2873723514863</v>
      </c>
      <c r="K759" s="4">
        <f t="shared" si="91"/>
        <v>245.5571629763694</v>
      </c>
      <c r="L759" s="42">
        <f>Pressure!Q759</f>
        <v>1.0830659471103714</v>
      </c>
      <c r="M759" s="10">
        <f t="shared" si="92"/>
        <v>1.5697981079793606</v>
      </c>
      <c r="N759" s="10">
        <f t="shared" si="98"/>
        <v>2.6101623315922193</v>
      </c>
    </row>
    <row r="760" spans="3:14">
      <c r="C760" s="4">
        <f>Pressure!AB760*1000000</f>
        <v>6291191.0847410327</v>
      </c>
      <c r="D760" s="78">
        <f>Pressure!I760</f>
        <v>1.3469012151470802E-4</v>
      </c>
      <c r="E760" s="40">
        <f>Pressure!H760</f>
        <v>134.69012151470801</v>
      </c>
      <c r="F760" s="10">
        <f t="shared" si="94"/>
        <v>4.5999999999999996</v>
      </c>
      <c r="G760" s="4">
        <f t="shared" si="93"/>
        <v>260112.63071735791</v>
      </c>
      <c r="H760" s="42">
        <f t="shared" si="95"/>
        <v>9.5651036448887368</v>
      </c>
      <c r="I760" s="10">
        <f t="shared" si="96"/>
        <v>1.2886062219117678</v>
      </c>
      <c r="J760" s="4">
        <f t="shared" si="97"/>
        <v>1091.9150326609083</v>
      </c>
      <c r="K760" s="4">
        <f t="shared" si="91"/>
        <v>245.47345727730504</v>
      </c>
      <c r="L760" s="42">
        <f>Pressure!Q760</f>
        <v>1.0845028007805497</v>
      </c>
      <c r="M760" s="10">
        <f t="shared" si="92"/>
        <v>1.5691896210271834</v>
      </c>
      <c r="N760" s="10">
        <f t="shared" si="98"/>
        <v>2.6101623315922193</v>
      </c>
    </row>
    <row r="761" spans="3:14">
      <c r="C761" s="4">
        <f>Pressure!AB761*1000000</f>
        <v>6289153.4776238659</v>
      </c>
      <c r="D761" s="78">
        <f>Pressure!I761</f>
        <v>1.3469012151470802E-4</v>
      </c>
      <c r="E761" s="40">
        <f>Pressure!H761</f>
        <v>134.69012151470801</v>
      </c>
      <c r="F761" s="10">
        <f t="shared" si="94"/>
        <v>4.5999999999999996</v>
      </c>
      <c r="G761" s="4">
        <f t="shared" si="93"/>
        <v>260028.38477084704</v>
      </c>
      <c r="H761" s="42">
        <f t="shared" si="95"/>
        <v>9.5626563669019831</v>
      </c>
      <c r="I761" s="10">
        <f t="shared" si="96"/>
        <v>1.2885822956646027</v>
      </c>
      <c r="J761" s="4">
        <f t="shared" si="97"/>
        <v>1091.5411128080805</v>
      </c>
      <c r="K761" s="4">
        <f t="shared" si="91"/>
        <v>245.38939634190919</v>
      </c>
      <c r="L761" s="42">
        <f>Pressure!Q761</f>
        <v>1.0859395858331178</v>
      </c>
      <c r="M761" s="10">
        <f t="shared" si="92"/>
        <v>1.568578576373854</v>
      </c>
      <c r="N761" s="10">
        <f t="shared" si="98"/>
        <v>2.6101623315922193</v>
      </c>
    </row>
    <row r="762" spans="3:14">
      <c r="C762" s="4">
        <f>Pressure!AB762*1000000</f>
        <v>6287107.2582085384</v>
      </c>
      <c r="D762" s="78">
        <f>Pressure!I762</f>
        <v>1.3469012151470802E-4</v>
      </c>
      <c r="E762" s="40">
        <f>Pressure!H762</f>
        <v>134.69012151470801</v>
      </c>
      <c r="F762" s="10">
        <f t="shared" si="94"/>
        <v>4.5999999999999996</v>
      </c>
      <c r="G762" s="4">
        <f t="shared" si="93"/>
        <v>259943.78274430288</v>
      </c>
      <c r="H762" s="42">
        <f t="shared" si="95"/>
        <v>9.5601986064817499</v>
      </c>
      <c r="I762" s="10">
        <f t="shared" si="96"/>
        <v>1.2885582526819048</v>
      </c>
      <c r="J762" s="4">
        <f t="shared" si="97"/>
        <v>1091.1656125184579</v>
      </c>
      <c r="K762" s="4">
        <f t="shared" si="91"/>
        <v>245.30498010846139</v>
      </c>
      <c r="L762" s="42">
        <f>Pressure!Q762</f>
        <v>1.0873763019578957</v>
      </c>
      <c r="M762" s="10">
        <f t="shared" si="92"/>
        <v>1.5679649739689185</v>
      </c>
      <c r="N762" s="10">
        <f t="shared" si="98"/>
        <v>2.6101623315922193</v>
      </c>
    </row>
    <row r="763" spans="3:14">
      <c r="C763" s="4">
        <f>Pressure!AB763*1000000</f>
        <v>6285052.4249914205</v>
      </c>
      <c r="D763" s="78">
        <f>Pressure!I763</f>
        <v>1.3469012151470802E-4</v>
      </c>
      <c r="E763" s="40">
        <f>Pressure!H763</f>
        <v>134.69012151470801</v>
      </c>
      <c r="F763" s="10">
        <f t="shared" si="94"/>
        <v>4.5999999999999996</v>
      </c>
      <c r="G763" s="4">
        <f t="shared" si="93"/>
        <v>259858.824575557</v>
      </c>
      <c r="H763" s="42">
        <f t="shared" si="95"/>
        <v>9.5577303600123518</v>
      </c>
      <c r="I763" s="10">
        <f t="shared" si="96"/>
        <v>1.2885340927331359</v>
      </c>
      <c r="J763" s="4">
        <f t="shared" si="97"/>
        <v>1090.7885315161109</v>
      </c>
      <c r="K763" s="4">
        <f t="shared" si="91"/>
        <v>245.22020851492982</v>
      </c>
      <c r="L763" s="42">
        <f>Pressure!Q763</f>
        <v>1.0888129488444007</v>
      </c>
      <c r="M763" s="10">
        <f t="shared" si="92"/>
        <v>1.5673488137619966</v>
      </c>
      <c r="N763" s="10">
        <f t="shared" si="98"/>
        <v>2.6101623315922193</v>
      </c>
    </row>
    <row r="764" spans="3:14">
      <c r="C764" s="4">
        <f>Pressure!AB764*1000000</f>
        <v>6282988.976462001</v>
      </c>
      <c r="D764" s="78">
        <f>Pressure!I764</f>
        <v>1.3469012151470802E-4</v>
      </c>
      <c r="E764" s="40">
        <f>Pressure!H764</f>
        <v>134.69012151470801</v>
      </c>
      <c r="F764" s="10">
        <f t="shared" si="94"/>
        <v>4.5999999999999996</v>
      </c>
      <c r="G764" s="4">
        <f t="shared" si="93"/>
        <v>259773.51020215655</v>
      </c>
      <c r="H764" s="42">
        <f t="shared" si="95"/>
        <v>9.5552516238605634</v>
      </c>
      <c r="I764" s="10">
        <f t="shared" si="96"/>
        <v>1.2885098155863903</v>
      </c>
      <c r="J764" s="4">
        <f t="shared" si="97"/>
        <v>1090.4098695238463</v>
      </c>
      <c r="K764" s="4">
        <f t="shared" si="91"/>
        <v>245.13508149899877</v>
      </c>
      <c r="L764" s="42">
        <f>Pressure!Q764</f>
        <v>1.0902495261818446</v>
      </c>
      <c r="M764" s="10">
        <f t="shared" si="92"/>
        <v>1.566730095701377</v>
      </c>
      <c r="N764" s="10">
        <f t="shared" si="98"/>
        <v>2.6101623315922193</v>
      </c>
    </row>
    <row r="765" spans="3:14">
      <c r="C765" s="4">
        <f>Pressure!AB765*1000000</f>
        <v>6280916.9111020034</v>
      </c>
      <c r="D765" s="78">
        <f>Pressure!I765</f>
        <v>1.3469012151470802E-4</v>
      </c>
      <c r="E765" s="40">
        <f>Pressure!H765</f>
        <v>134.69012151470801</v>
      </c>
      <c r="F765" s="10">
        <f t="shared" si="94"/>
        <v>4.5999999999999996</v>
      </c>
      <c r="G765" s="4">
        <f t="shared" si="93"/>
        <v>259687.83956132759</v>
      </c>
      <c r="H765" s="42">
        <f t="shared" si="95"/>
        <v>9.5527623943746107</v>
      </c>
      <c r="I765" s="10">
        <f t="shared" si="96"/>
        <v>1.2884854210083794</v>
      </c>
      <c r="J765" s="4">
        <f t="shared" si="97"/>
        <v>1090.0296262630466</v>
      </c>
      <c r="K765" s="4">
        <f t="shared" si="91"/>
        <v>245.04959899803214</v>
      </c>
      <c r="L765" s="42">
        <f>Pressure!Q765</f>
        <v>1.0916860336591332</v>
      </c>
      <c r="M765" s="10">
        <f t="shared" si="92"/>
        <v>1.5661088197366595</v>
      </c>
      <c r="N765" s="10">
        <f t="shared" si="98"/>
        <v>2.6101623315922193</v>
      </c>
    </row>
    <row r="766" spans="3:14">
      <c r="C766" s="4">
        <f>Pressure!AB766*1000000</f>
        <v>6278836.2273860993</v>
      </c>
      <c r="D766" s="78">
        <f>Pressure!I766</f>
        <v>1.3469012151470802E-4</v>
      </c>
      <c r="E766" s="40">
        <f>Pressure!H766</f>
        <v>134.69012151470801</v>
      </c>
      <c r="F766" s="10">
        <f t="shared" si="94"/>
        <v>4.5999999999999996</v>
      </c>
      <c r="G766" s="4">
        <f t="shared" si="93"/>
        <v>259601.81259000456</v>
      </c>
      <c r="H766" s="42">
        <f t="shared" si="95"/>
        <v>9.5502626678849065</v>
      </c>
      <c r="I766" s="10">
        <f t="shared" si="96"/>
        <v>1.2884609087644328</v>
      </c>
      <c r="J766" s="4">
        <f t="shared" si="97"/>
        <v>1089.6478014537997</v>
      </c>
      <c r="K766" s="4">
        <f t="shared" si="91"/>
        <v>244.96376094910295</v>
      </c>
      <c r="L766" s="42">
        <f>Pressure!Q766</f>
        <v>1.0931224709648641</v>
      </c>
      <c r="M766" s="10">
        <f t="shared" si="92"/>
        <v>1.5654849858160804</v>
      </c>
      <c r="N766" s="10">
        <f t="shared" si="98"/>
        <v>2.6101623315922193</v>
      </c>
    </row>
    <row r="767" spans="3:14">
      <c r="C767" s="4">
        <f>Pressure!AB767*1000000</f>
        <v>6276746.9237815272</v>
      </c>
      <c r="D767" s="78">
        <f>Pressure!I767</f>
        <v>1.3469012151470802E-4</v>
      </c>
      <c r="E767" s="40">
        <f>Pressure!H767</f>
        <v>134.69012151470801</v>
      </c>
      <c r="F767" s="10">
        <f t="shared" si="94"/>
        <v>4.5999999999999996</v>
      </c>
      <c r="G767" s="4">
        <f t="shared" si="93"/>
        <v>259515.4292248147</v>
      </c>
      <c r="H767" s="42">
        <f t="shared" si="95"/>
        <v>9.5477524407036416</v>
      </c>
      <c r="I767" s="10">
        <f t="shared" si="96"/>
        <v>1.2884362786184897</v>
      </c>
      <c r="J767" s="4">
        <f t="shared" si="97"/>
        <v>1089.2643948148295</v>
      </c>
      <c r="K767" s="4">
        <f t="shared" si="91"/>
        <v>244.87756728897747</v>
      </c>
      <c r="L767" s="42">
        <f>Pressure!Q767</f>
        <v>1.0945588377873252</v>
      </c>
      <c r="M767" s="10">
        <f t="shared" si="92"/>
        <v>1.5648585938880168</v>
      </c>
      <c r="N767" s="10">
        <f t="shared" si="98"/>
        <v>2.6101623315922193</v>
      </c>
    </row>
    <row r="768" spans="3:14">
      <c r="C768" s="4">
        <f>Pressure!AB768*1000000</f>
        <v>6274648.998748106</v>
      </c>
      <c r="D768" s="78">
        <f>Pressure!I768</f>
        <v>1.3469012151470802E-4</v>
      </c>
      <c r="E768" s="40">
        <f>Pressure!H768</f>
        <v>134.69012151470801</v>
      </c>
      <c r="F768" s="10">
        <f t="shared" si="94"/>
        <v>4.5999999999999996</v>
      </c>
      <c r="G768" s="4">
        <f t="shared" si="93"/>
        <v>259428.68940207834</v>
      </c>
      <c r="H768" s="42">
        <f t="shared" si="95"/>
        <v>9.5452317091247583</v>
      </c>
      <c r="I768" s="10">
        <f t="shared" si="96"/>
        <v>1.2884115303330916</v>
      </c>
      <c r="J768" s="4">
        <f t="shared" si="97"/>
        <v>1088.8794060634987</v>
      </c>
      <c r="K768" s="4">
        <f t="shared" si="91"/>
        <v>244.79101795411597</v>
      </c>
      <c r="L768" s="42">
        <f>Pressure!Q768</f>
        <v>1.0959951338144931</v>
      </c>
      <c r="M768" s="10">
        <f t="shared" si="92"/>
        <v>1.5642296439009471</v>
      </c>
      <c r="N768" s="10">
        <f t="shared" si="98"/>
        <v>2.6101623315922193</v>
      </c>
    </row>
    <row r="769" spans="3:14">
      <c r="C769" s="4">
        <f>Pressure!AB769*1000000</f>
        <v>6272542.4507383425</v>
      </c>
      <c r="D769" s="78">
        <f>Pressure!I769</f>
        <v>1.3469012151470802E-4</v>
      </c>
      <c r="E769" s="40">
        <f>Pressure!H769</f>
        <v>134.69012151470801</v>
      </c>
      <c r="F769" s="10">
        <f t="shared" si="94"/>
        <v>4.5999999999999996</v>
      </c>
      <c r="G769" s="4">
        <f t="shared" si="93"/>
        <v>259341.59305781356</v>
      </c>
      <c r="H769" s="42">
        <f t="shared" si="95"/>
        <v>9.5427004694240374</v>
      </c>
      <c r="I769" s="10">
        <f t="shared" si="96"/>
        <v>1.2883866636693784</v>
      </c>
      <c r="J769" s="4">
        <f t="shared" si="97"/>
        <v>1088.4928349158276</v>
      </c>
      <c r="K769" s="4">
        <f t="shared" si="91"/>
        <v>244.70411288067706</v>
      </c>
      <c r="L769" s="42">
        <f>Pressure!Q769</f>
        <v>1.0974313587340312</v>
      </c>
      <c r="M769" s="10">
        <f t="shared" si="92"/>
        <v>1.5635981358025108</v>
      </c>
      <c r="N769" s="10">
        <f t="shared" si="98"/>
        <v>2.6101623315922193</v>
      </c>
    </row>
    <row r="770" spans="3:14">
      <c r="C770" s="4">
        <f>Pressure!AB770*1000000</f>
        <v>6270427.2781972988</v>
      </c>
      <c r="D770" s="78">
        <f>Pressure!I770</f>
        <v>1.3469012151470802E-4</v>
      </c>
      <c r="E770" s="40">
        <f>Pressure!H770</f>
        <v>134.69012151470801</v>
      </c>
      <c r="F770" s="10">
        <f t="shared" si="94"/>
        <v>4.5999999999999996</v>
      </c>
      <c r="G770" s="4">
        <f t="shared" si="93"/>
        <v>259254.14012773067</v>
      </c>
      <c r="H770" s="42">
        <f t="shared" si="95"/>
        <v>9.5401587178589313</v>
      </c>
      <c r="I770" s="10">
        <f t="shared" si="96"/>
        <v>1.2883616783870802</v>
      </c>
      <c r="J770" s="4">
        <f t="shared" si="97"/>
        <v>1088.1046810864709</v>
      </c>
      <c r="K770" s="4">
        <f t="shared" si="91"/>
        <v>244.61685200451214</v>
      </c>
      <c r="L770" s="42">
        <f>Pressure!Q770</f>
        <v>1.0988675122332883</v>
      </c>
      <c r="M770" s="10">
        <f t="shared" si="92"/>
        <v>1.5629640695404798</v>
      </c>
      <c r="N770" s="10">
        <f t="shared" si="98"/>
        <v>2.6101623315922193</v>
      </c>
    </row>
    <row r="771" spans="3:14">
      <c r="C771" s="4">
        <f>Pressure!AB771*1000000</f>
        <v>6268303.4795627892</v>
      </c>
      <c r="D771" s="78">
        <f>Pressure!I771</f>
        <v>1.3469012151470802E-4</v>
      </c>
      <c r="E771" s="40">
        <f>Pressure!H771</f>
        <v>134.69012151470801</v>
      </c>
      <c r="F771" s="10">
        <f t="shared" si="94"/>
        <v>4.5999999999999996</v>
      </c>
      <c r="G771" s="4">
        <f t="shared" si="93"/>
        <v>259166.33054724024</v>
      </c>
      <c r="H771" s="42">
        <f t="shared" si="95"/>
        <v>9.5376064506687506</v>
      </c>
      <c r="I771" s="10">
        <f t="shared" si="96"/>
        <v>1.2883365742445139</v>
      </c>
      <c r="J771" s="4">
        <f t="shared" si="97"/>
        <v>1087.7149442887528</v>
      </c>
      <c r="K771" s="4">
        <f t="shared" si="91"/>
        <v>244.52923526117368</v>
      </c>
      <c r="L771" s="42">
        <f>Pressure!Q771</f>
        <v>1.1003035939992969</v>
      </c>
      <c r="M771" s="10">
        <f t="shared" si="92"/>
        <v>1.5623274450625364</v>
      </c>
      <c r="N771" s="10">
        <f t="shared" si="98"/>
        <v>2.6101623315922193</v>
      </c>
    </row>
    <row r="772" spans="3:14">
      <c r="C772" s="4">
        <f>Pressure!AB772*1000000</f>
        <v>6266171.053265024</v>
      </c>
      <c r="D772" s="78">
        <f>Pressure!I772</f>
        <v>1.3469012151470802E-4</v>
      </c>
      <c r="E772" s="40">
        <f>Pressure!H772</f>
        <v>134.69012151470801</v>
      </c>
      <c r="F772" s="10">
        <f t="shared" si="94"/>
        <v>4.5999999999999996</v>
      </c>
      <c r="G772" s="4">
        <f t="shared" si="93"/>
        <v>259078.16425143852</v>
      </c>
      <c r="H772" s="42">
        <f t="shared" si="95"/>
        <v>9.5350436640742853</v>
      </c>
      <c r="I772" s="10">
        <f t="shared" si="96"/>
        <v>1.2883113509985729</v>
      </c>
      <c r="J772" s="4">
        <f t="shared" si="97"/>
        <v>1087.3236242346027</v>
      </c>
      <c r="K772" s="4">
        <f t="shared" si="91"/>
        <v>244.44126258590052</v>
      </c>
      <c r="L772" s="42">
        <f>Pressure!Q772</f>
        <v>1.1017396037187714</v>
      </c>
      <c r="M772" s="10">
        <f t="shared" si="92"/>
        <v>1.5616882623157766</v>
      </c>
      <c r="N772" s="10">
        <f t="shared" si="98"/>
        <v>2.6101623315922193</v>
      </c>
    </row>
    <row r="773" spans="3:14">
      <c r="C773" s="4">
        <f>Pressure!AB773*1000000</f>
        <v>6264029.9977268074</v>
      </c>
      <c r="D773" s="78">
        <f>Pressure!I773</f>
        <v>1.3469012151470802E-4</v>
      </c>
      <c r="E773" s="40">
        <f>Pressure!H773</f>
        <v>134.69012151470801</v>
      </c>
      <c r="F773" s="10">
        <f t="shared" si="94"/>
        <v>4.5999999999999996</v>
      </c>
      <c r="G773" s="4">
        <f t="shared" si="93"/>
        <v>258989.64117511545</v>
      </c>
      <c r="H773" s="42">
        <f t="shared" si="95"/>
        <v>9.5324703542779012</v>
      </c>
      <c r="I773" s="10">
        <f t="shared" si="96"/>
        <v>1.2882860084047225</v>
      </c>
      <c r="J773" s="4">
        <f t="shared" si="97"/>
        <v>1086.9307206345895</v>
      </c>
      <c r="K773" s="4">
        <f t="shared" si="91"/>
        <v>244.35293391362563</v>
      </c>
      <c r="L773" s="42">
        <f>Pressure!Q773</f>
        <v>1.103175541078107</v>
      </c>
      <c r="M773" s="10">
        <f t="shared" si="92"/>
        <v>1.5610465212476674</v>
      </c>
      <c r="N773" s="10">
        <f t="shared" si="98"/>
        <v>2.6101623315922193</v>
      </c>
    </row>
    <row r="774" spans="3:14">
      <c r="C774" s="4">
        <f>Pressure!AB774*1000000</f>
        <v>6261880.3113635508</v>
      </c>
      <c r="D774" s="78">
        <f>Pressure!I774</f>
        <v>1.3469012151470802E-4</v>
      </c>
      <c r="E774" s="40">
        <f>Pressure!H774</f>
        <v>134.69012151470801</v>
      </c>
      <c r="F774" s="10">
        <f t="shared" si="94"/>
        <v>4.5999999999999996</v>
      </c>
      <c r="G774" s="4">
        <f t="shared" si="93"/>
        <v>258900.76125275542</v>
      </c>
      <c r="H774" s="42">
        <f t="shared" si="95"/>
        <v>9.5298865174636305</v>
      </c>
      <c r="I774" s="10">
        <f t="shared" si="96"/>
        <v>1.2882605462169952</v>
      </c>
      <c r="J774" s="4">
        <f t="shared" si="97"/>
        <v>1086.5362331979277</v>
      </c>
      <c r="K774" s="4">
        <f t="shared" si="91"/>
        <v>244.26424917897751</v>
      </c>
      <c r="L774" s="42">
        <f>Pressure!Q774</f>
        <v>1.1046114057633769</v>
      </c>
      <c r="M774" s="10">
        <f t="shared" si="92"/>
        <v>1.5604022218046334</v>
      </c>
      <c r="N774" s="10">
        <f t="shared" si="98"/>
        <v>2.6101623315922193</v>
      </c>
    </row>
    <row r="775" spans="3:14">
      <c r="C775" s="4">
        <f>Pressure!AB775*1000000</f>
        <v>6259721.992583218</v>
      </c>
      <c r="D775" s="78">
        <f>Pressure!I775</f>
        <v>1.3469012151470802E-4</v>
      </c>
      <c r="E775" s="40">
        <f>Pressure!H775</f>
        <v>134.69012151470801</v>
      </c>
      <c r="F775" s="10">
        <f t="shared" si="94"/>
        <v>4.5999999999999996</v>
      </c>
      <c r="G775" s="4">
        <f t="shared" si="93"/>
        <v>258811.52441853483</v>
      </c>
      <c r="H775" s="42">
        <f t="shared" si="95"/>
        <v>9.5272921497970362</v>
      </c>
      <c r="I775" s="10">
        <f t="shared" si="96"/>
        <v>1.2882349641879822</v>
      </c>
      <c r="J775" s="4">
        <f t="shared" si="97"/>
        <v>1086.1401616324633</v>
      </c>
      <c r="K775" s="4">
        <f t="shared" si="91"/>
        <v>244.17520831627701</v>
      </c>
      <c r="L775" s="42">
        <f>Pressure!Q775</f>
        <v>1.1060471974603319</v>
      </c>
      <c r="M775" s="10">
        <f t="shared" si="92"/>
        <v>1.5597553639337536</v>
      </c>
      <c r="N775" s="10">
        <f t="shared" si="98"/>
        <v>2.6101623315922193</v>
      </c>
    </row>
    <row r="776" spans="3:14">
      <c r="C776" s="4">
        <f>Pressure!AB776*1000000</f>
        <v>6257555.0397862187</v>
      </c>
      <c r="D776" s="78">
        <f>Pressure!I776</f>
        <v>1.3469012151470802E-4</v>
      </c>
      <c r="E776" s="40">
        <f>Pressure!H776</f>
        <v>134.69012151470801</v>
      </c>
      <c r="F776" s="10">
        <f t="shared" si="94"/>
        <v>4.5999999999999996</v>
      </c>
      <c r="G776" s="4">
        <f t="shared" si="93"/>
        <v>258721.93060631779</v>
      </c>
      <c r="H776" s="42">
        <f t="shared" si="95"/>
        <v>9.5246872474250566</v>
      </c>
      <c r="I776" s="10">
        <f t="shared" si="96"/>
        <v>1.2882092620688268</v>
      </c>
      <c r="J776" s="4">
        <f t="shared" si="97"/>
        <v>1085.7425056446566</v>
      </c>
      <c r="K776" s="4">
        <f t="shared" si="91"/>
        <v>244.08581125953344</v>
      </c>
      <c r="L776" s="42">
        <f>Pressure!Q776</f>
        <v>1.1074829158543975</v>
      </c>
      <c r="M776" s="10">
        <f t="shared" si="92"/>
        <v>1.5591059475810569</v>
      </c>
      <c r="N776" s="10">
        <f t="shared" si="98"/>
        <v>2.6101623315922193</v>
      </c>
    </row>
    <row r="777" spans="3:14">
      <c r="C777" s="4">
        <f>Pressure!AB777*1000000</f>
        <v>6255379.4513656581</v>
      </c>
      <c r="D777" s="78">
        <f>Pressure!I777</f>
        <v>1.3469012151470802E-4</v>
      </c>
      <c r="E777" s="40">
        <f>Pressure!H777</f>
        <v>134.69012151470801</v>
      </c>
      <c r="F777" s="10">
        <f t="shared" si="94"/>
        <v>4.5999999999999996</v>
      </c>
      <c r="G777" s="4">
        <f t="shared" si="93"/>
        <v>258631.97974966635</v>
      </c>
      <c r="H777" s="42">
        <f t="shared" si="95"/>
        <v>9.5220718064762977</v>
      </c>
      <c r="I777" s="10">
        <f t="shared" si="96"/>
        <v>1.2881834396092204</v>
      </c>
      <c r="J777" s="4">
        <f t="shared" si="97"/>
        <v>1085.3432649396273</v>
      </c>
      <c r="K777" s="4">
        <f t="shared" si="91"/>
        <v>243.99605794245477</v>
      </c>
      <c r="L777" s="42">
        <f>Pressure!Q777</f>
        <v>1.1089185606306731</v>
      </c>
      <c r="M777" s="10">
        <f t="shared" si="92"/>
        <v>1.5584539726927602</v>
      </c>
      <c r="N777" s="10">
        <f t="shared" si="98"/>
        <v>2.6101623315922193</v>
      </c>
    </row>
    <row r="778" spans="3:14">
      <c r="C778" s="4">
        <f>Pressure!AB778*1000000</f>
        <v>6253195.2257069638</v>
      </c>
      <c r="D778" s="78">
        <f>Pressure!I778</f>
        <v>1.3469012151470802E-4</v>
      </c>
      <c r="E778" s="40">
        <f>Pressure!H778</f>
        <v>134.69012151470801</v>
      </c>
      <c r="F778" s="10">
        <f t="shared" si="94"/>
        <v>4.5999999999999996</v>
      </c>
      <c r="G778" s="4">
        <f t="shared" si="93"/>
        <v>258541.67178182522</v>
      </c>
      <c r="H778" s="42">
        <f t="shared" si="95"/>
        <v>9.5194458230605523</v>
      </c>
      <c r="I778" s="10">
        <f t="shared" si="96"/>
        <v>1.2881574965573923</v>
      </c>
      <c r="J778" s="4">
        <f t="shared" si="97"/>
        <v>1084.9424392210865</v>
      </c>
      <c r="K778" s="4">
        <f t="shared" si="91"/>
        <v>243.90594829843229</v>
      </c>
      <c r="L778" s="42">
        <f>Pressure!Q778</f>
        <v>1.11035413147393</v>
      </c>
      <c r="M778" s="10">
        <f t="shared" si="92"/>
        <v>1.5577994392152621</v>
      </c>
      <c r="N778" s="10">
        <f t="shared" si="98"/>
        <v>2.6101623315922193</v>
      </c>
    </row>
    <row r="779" spans="3:14">
      <c r="C779" s="4">
        <f>Pressure!AB779*1000000</f>
        <v>6251002.3611880643</v>
      </c>
      <c r="D779" s="78">
        <f>Pressure!I779</f>
        <v>1.3469012151470802E-4</v>
      </c>
      <c r="E779" s="40">
        <f>Pressure!H779</f>
        <v>134.69012151470801</v>
      </c>
      <c r="F779" s="10">
        <f t="shared" si="94"/>
        <v>4.5999999999999996</v>
      </c>
      <c r="G779" s="4">
        <f t="shared" si="93"/>
        <v>258451.00663572893</v>
      </c>
      <c r="H779" s="42">
        <f t="shared" si="95"/>
        <v>9.516809293268981</v>
      </c>
      <c r="I779" s="10">
        <f t="shared" si="96"/>
        <v>1.2881314326601048</v>
      </c>
      <c r="J779" s="4">
        <f t="shared" si="97"/>
        <v>1084.5400281913689</v>
      </c>
      <c r="K779" s="4">
        <f t="shared" si="91"/>
        <v>243.81548226054787</v>
      </c>
      <c r="L779" s="42">
        <f>Pressure!Q779</f>
        <v>1.1117896280686099</v>
      </c>
      <c r="M779" s="10">
        <f t="shared" si="92"/>
        <v>1.5571423470941603</v>
      </c>
      <c r="N779" s="10">
        <f t="shared" si="98"/>
        <v>2.6101623315922193</v>
      </c>
    </row>
    <row r="780" spans="3:14">
      <c r="C780" s="4">
        <f>Pressure!AB780*1000000</f>
        <v>6248800.8561793743</v>
      </c>
      <c r="D780" s="78">
        <f>Pressure!I780</f>
        <v>1.3469012151470802E-4</v>
      </c>
      <c r="E780" s="40">
        <f>Pressure!H780</f>
        <v>134.69012151470801</v>
      </c>
      <c r="F780" s="10">
        <f t="shared" si="94"/>
        <v>4.5999999999999996</v>
      </c>
      <c r="G780" s="4">
        <f t="shared" si="93"/>
        <v>258359.98424400145</v>
      </c>
      <c r="H780" s="42">
        <f t="shared" si="95"/>
        <v>9.5141622131740746</v>
      </c>
      <c r="I780" s="10">
        <f t="shared" si="96"/>
        <v>1.2881052476626464</v>
      </c>
      <c r="J780" s="4">
        <f t="shared" si="97"/>
        <v>1084.1360315514307</v>
      </c>
      <c r="K780" s="4">
        <f t="shared" si="91"/>
        <v>243.72465976157338</v>
      </c>
      <c r="L780" s="42">
        <f>Pressure!Q780</f>
        <v>1.1132250500988228</v>
      </c>
      <c r="M780" s="10">
        <f t="shared" si="92"/>
        <v>1.5564826962750087</v>
      </c>
      <c r="N780" s="10">
        <f t="shared" si="98"/>
        <v>2.6101623315922193</v>
      </c>
    </row>
    <row r="781" spans="3:14">
      <c r="C781" s="4">
        <f>Pressure!AB781*1000000</f>
        <v>6246590.7090439629</v>
      </c>
      <c r="D781" s="78">
        <f>Pressure!I781</f>
        <v>1.3469012151470802E-4</v>
      </c>
      <c r="E781" s="40">
        <f>Pressure!H781</f>
        <v>134.69012151470801</v>
      </c>
      <c r="F781" s="10">
        <f t="shared" si="94"/>
        <v>4.5999999999999996</v>
      </c>
      <c r="G781" s="4">
        <f t="shared" si="93"/>
        <v>258268.60453896297</v>
      </c>
      <c r="H781" s="42">
        <f t="shared" si="95"/>
        <v>9.5115045788298236</v>
      </c>
      <c r="I781" s="10">
        <f t="shared" si="96"/>
        <v>1.2880789413088278</v>
      </c>
      <c r="J781" s="4">
        <f t="shared" si="97"/>
        <v>1083.7304490008798</v>
      </c>
      <c r="K781" s="4">
        <f t="shared" si="91"/>
        <v>243.63348073397776</v>
      </c>
      <c r="L781" s="42">
        <f>Pressure!Q781</f>
        <v>1.1146603972483451</v>
      </c>
      <c r="M781" s="10">
        <f t="shared" si="92"/>
        <v>1.5558204867028655</v>
      </c>
      <c r="N781" s="10">
        <f t="shared" si="98"/>
        <v>2.6101623315922193</v>
      </c>
    </row>
    <row r="782" spans="3:14">
      <c r="C782" s="4">
        <f>Pressure!AB782*1000000</f>
        <v>6244371.9181369999</v>
      </c>
      <c r="D782" s="78">
        <f>Pressure!I782</f>
        <v>1.3469012151470802E-4</v>
      </c>
      <c r="E782" s="40">
        <f>Pressure!H782</f>
        <v>134.69012151470801</v>
      </c>
      <c r="F782" s="10">
        <f t="shared" si="94"/>
        <v>4.5999999999999996</v>
      </c>
      <c r="G782" s="4">
        <f t="shared" si="93"/>
        <v>258176.86745260714</v>
      </c>
      <c r="H782" s="42">
        <f t="shared" si="95"/>
        <v>9.5088363862710477</v>
      </c>
      <c r="I782" s="10">
        <f t="shared" si="96"/>
        <v>1.2880525133409682</v>
      </c>
      <c r="J782" s="4">
        <f t="shared" si="97"/>
        <v>1083.3232802378748</v>
      </c>
      <c r="K782" s="4">
        <f t="shared" si="91"/>
        <v>243.54194510990396</v>
      </c>
      <c r="L782" s="42">
        <f>Pressure!Q782</f>
        <v>1.116095669200619</v>
      </c>
      <c r="M782" s="10">
        <f t="shared" si="92"/>
        <v>1.5551557183234568</v>
      </c>
      <c r="N782" s="10">
        <f t="shared" si="98"/>
        <v>2.6101623315922193</v>
      </c>
    </row>
    <row r="783" spans="3:14">
      <c r="C783" s="4">
        <f>Pressure!AB783*1000000</f>
        <v>6242144.4818063201</v>
      </c>
      <c r="D783" s="78">
        <f>Pressure!I783</f>
        <v>1.3469012151470802E-4</v>
      </c>
      <c r="E783" s="40">
        <f>Pressure!H783</f>
        <v>134.69012151470801</v>
      </c>
      <c r="F783" s="10">
        <f t="shared" si="94"/>
        <v>4.5999999999999996</v>
      </c>
      <c r="G783" s="4">
        <f t="shared" si="93"/>
        <v>258084.77291662432</v>
      </c>
      <c r="H783" s="42">
        <f t="shared" si="95"/>
        <v>9.5061576315140108</v>
      </c>
      <c r="I783" s="10">
        <f t="shared" si="96"/>
        <v>1.2880259634998952</v>
      </c>
      <c r="J783" s="4">
        <f t="shared" si="97"/>
        <v>1082.9145249592273</v>
      </c>
      <c r="K783" s="4">
        <f t="shared" ref="K783:K846" si="99">J783/4.4482</f>
        <v>243.45005282119223</v>
      </c>
      <c r="L783" s="42">
        <f>Pressure!Q783</f>
        <v>1.1175308656387495</v>
      </c>
      <c r="M783" s="10">
        <f t="shared" ref="M783:M846" si="100">(J783+J782)/2*(L783-L782)</f>
        <v>1.5544883910812604</v>
      </c>
      <c r="N783" s="10">
        <f t="shared" si="98"/>
        <v>2.6101623315922193</v>
      </c>
    </row>
    <row r="784" spans="3:14">
      <c r="C784" s="4">
        <f>Pressure!AB784*1000000</f>
        <v>6239908.3983921614</v>
      </c>
      <c r="D784" s="78">
        <f>Pressure!I784</f>
        <v>1.3469012151470802E-4</v>
      </c>
      <c r="E784" s="40">
        <f>Pressure!H784</f>
        <v>134.69012151470801</v>
      </c>
      <c r="F784" s="10">
        <f t="shared" si="94"/>
        <v>4.5999999999999996</v>
      </c>
      <c r="G784" s="4">
        <f t="shared" si="93"/>
        <v>257992.32086239074</v>
      </c>
      <c r="H784" s="42">
        <f t="shared" si="95"/>
        <v>9.5034683105561157</v>
      </c>
      <c r="I784" s="10">
        <f t="shared" si="96"/>
        <v>1.2879992915249354</v>
      </c>
      <c r="J784" s="4">
        <f t="shared" si="97"/>
        <v>1082.504182860356</v>
      </c>
      <c r="K784" s="4">
        <f t="shared" si="99"/>
        <v>243.35780379936963</v>
      </c>
      <c r="L784" s="42">
        <f>Pressure!Q784</f>
        <v>1.1189659862455033</v>
      </c>
      <c r="M784" s="10">
        <f t="shared" si="100"/>
        <v>1.5538185049210027</v>
      </c>
      <c r="N784" s="10">
        <f t="shared" si="98"/>
        <v>2.6101623315922193</v>
      </c>
    </row>
    <row r="785" spans="3:14">
      <c r="C785" s="4">
        <f>Pressure!AB785*1000000</f>
        <v>6237663.6662270054</v>
      </c>
      <c r="D785" s="78">
        <f>Pressure!I785</f>
        <v>1.3469012151470802E-4</v>
      </c>
      <c r="E785" s="40">
        <f>Pressure!H785</f>
        <v>134.69012151470801</v>
      </c>
      <c r="F785" s="10">
        <f t="shared" si="94"/>
        <v>4.5999999999999996</v>
      </c>
      <c r="G785" s="4">
        <f t="shared" si="93"/>
        <v>257899.51122096198</v>
      </c>
      <c r="H785" s="42">
        <f t="shared" si="95"/>
        <v>9.5007684193756656</v>
      </c>
      <c r="I785" s="10">
        <f t="shared" si="96"/>
        <v>1.2879724971539057</v>
      </c>
      <c r="J785" s="4">
        <f t="shared" si="97"/>
        <v>1082.0922536352557</v>
      </c>
      <c r="K785" s="4">
        <f t="shared" si="99"/>
        <v>243.2651979756431</v>
      </c>
      <c r="L785" s="42">
        <f>Pressure!Q785</f>
        <v>1.1204010307033072</v>
      </c>
      <c r="M785" s="10">
        <f t="shared" si="100"/>
        <v>1.5531460597876121</v>
      </c>
      <c r="N785" s="10">
        <f t="shared" si="98"/>
        <v>2.6101623315922193</v>
      </c>
    </row>
    <row r="786" spans="3:14">
      <c r="C786" s="4">
        <f>Pressure!AB786*1000000</f>
        <v>6235410.2836359637</v>
      </c>
      <c r="D786" s="78">
        <f>Pressure!I786</f>
        <v>1.3469012151470802E-4</v>
      </c>
      <c r="E786" s="40">
        <f>Pressure!H786</f>
        <v>134.69012151470801</v>
      </c>
      <c r="F786" s="10">
        <f t="shared" si="94"/>
        <v>4.5999999999999996</v>
      </c>
      <c r="G786" s="4">
        <f t="shared" si="93"/>
        <v>257806.34392308889</v>
      </c>
      <c r="H786" s="42">
        <f t="shared" si="95"/>
        <v>9.4980579539323102</v>
      </c>
      <c r="I786" s="10">
        <f t="shared" si="96"/>
        <v>1.2879455801231108</v>
      </c>
      <c r="J786" s="4">
        <f t="shared" si="97"/>
        <v>1081.6787369765689</v>
      </c>
      <c r="K786" s="4">
        <f t="shared" si="99"/>
        <v>243.17223528091563</v>
      </c>
      <c r="L786" s="42">
        <f>Pressure!Q786</f>
        <v>1.1218359986942459</v>
      </c>
      <c r="M786" s="10">
        <f t="shared" si="100"/>
        <v>1.5524710556248167</v>
      </c>
      <c r="N786" s="10">
        <f t="shared" si="98"/>
        <v>2.6101623315922193</v>
      </c>
    </row>
    <row r="787" spans="3:14">
      <c r="C787" s="4">
        <f>Pressure!AB787*1000000</f>
        <v>6233148.2489363011</v>
      </c>
      <c r="D787" s="78">
        <f>Pressure!I787</f>
        <v>1.3469012151470802E-4</v>
      </c>
      <c r="E787" s="40">
        <f>Pressure!H787</f>
        <v>134.69012151470801</v>
      </c>
      <c r="F787" s="10">
        <f t="shared" si="94"/>
        <v>4.5999999999999996</v>
      </c>
      <c r="G787" s="4">
        <f t="shared" si="93"/>
        <v>257712.81889919791</v>
      </c>
      <c r="H787" s="42">
        <f t="shared" si="95"/>
        <v>9.4953369101664276</v>
      </c>
      <c r="I787" s="10">
        <f t="shared" si="96"/>
        <v>1.2879185401673305</v>
      </c>
      <c r="J787" s="4">
        <f t="shared" si="97"/>
        <v>1081.2636325754977</v>
      </c>
      <c r="K787" s="4">
        <f t="shared" si="99"/>
        <v>243.0789156457663</v>
      </c>
      <c r="L787" s="42">
        <f>Pressure!Q787</f>
        <v>1.1232708899000605</v>
      </c>
      <c r="M787" s="10">
        <f t="shared" si="100"/>
        <v>1.5517934923770662</v>
      </c>
      <c r="N787" s="10">
        <f t="shared" si="98"/>
        <v>2.6101623315922193</v>
      </c>
    </row>
    <row r="788" spans="3:14">
      <c r="C788" s="4">
        <f>Pressure!AB788*1000000</f>
        <v>6230877.560437738</v>
      </c>
      <c r="D788" s="78">
        <f>Pressure!I788</f>
        <v>1.3469012151470802E-4</v>
      </c>
      <c r="E788" s="40">
        <f>Pressure!H788</f>
        <v>134.69012151470801</v>
      </c>
      <c r="F788" s="10">
        <f t="shared" si="94"/>
        <v>4.5999999999999996</v>
      </c>
      <c r="G788" s="4">
        <f t="shared" si="93"/>
        <v>257618.9360794035</v>
      </c>
      <c r="H788" s="42">
        <f t="shared" si="95"/>
        <v>9.4926052839994863</v>
      </c>
      <c r="I788" s="10">
        <f t="shared" si="96"/>
        <v>1.287891377019817</v>
      </c>
      <c r="J788" s="4">
        <f t="shared" si="97"/>
        <v>1080.8469401218606</v>
      </c>
      <c r="K788" s="4">
        <f t="shared" si="99"/>
        <v>242.98523900046325</v>
      </c>
      <c r="L788" s="42">
        <f>Pressure!Q788</f>
        <v>1.1247057040021469</v>
      </c>
      <c r="M788" s="10">
        <f t="shared" si="100"/>
        <v>1.5511133699880775</v>
      </c>
      <c r="N788" s="10">
        <f t="shared" si="98"/>
        <v>2.6101623315922193</v>
      </c>
    </row>
    <row r="789" spans="3:14">
      <c r="C789" s="4">
        <f>Pressure!AB789*1000000</f>
        <v>6228598.2164423065</v>
      </c>
      <c r="D789" s="78">
        <f>Pressure!I789</f>
        <v>1.3469012151470802E-4</v>
      </c>
      <c r="E789" s="40">
        <f>Pressure!H789</f>
        <v>134.69012151470801</v>
      </c>
      <c r="F789" s="10">
        <f t="shared" si="94"/>
        <v>4.5999999999999996</v>
      </c>
      <c r="G789" s="4">
        <f t="shared" si="93"/>
        <v>257524.6953935023</v>
      </c>
      <c r="H789" s="42">
        <f t="shared" si="95"/>
        <v>9.4898630713338257</v>
      </c>
      <c r="I789" s="10">
        <f t="shared" si="96"/>
        <v>1.2878640904122858</v>
      </c>
      <c r="J789" s="4">
        <f t="shared" si="97"/>
        <v>1080.4286593040642</v>
      </c>
      <c r="K789" s="4">
        <f t="shared" si="99"/>
        <v>242.89120527495712</v>
      </c>
      <c r="L789" s="42">
        <f>Pressure!Q789</f>
        <v>1.1261404406815536</v>
      </c>
      <c r="M789" s="10">
        <f t="shared" si="100"/>
        <v>1.550430688401587</v>
      </c>
      <c r="N789" s="10">
        <f t="shared" si="98"/>
        <v>2.6101623315922193</v>
      </c>
    </row>
    <row r="790" spans="3:14">
      <c r="C790" s="4">
        <f>Pressure!AB790*1000000</f>
        <v>6226310.2152444459</v>
      </c>
      <c r="D790" s="78">
        <f>Pressure!I790</f>
        <v>1.3469012151470802E-4</v>
      </c>
      <c r="E790" s="40">
        <f>Pressure!H790</f>
        <v>134.69012151470801</v>
      </c>
      <c r="F790" s="10">
        <f t="shared" si="94"/>
        <v>4.5999999999999996</v>
      </c>
      <c r="G790" s="4">
        <f t="shared" si="93"/>
        <v>257430.09677097699</v>
      </c>
      <c r="H790" s="42">
        <f t="shared" si="95"/>
        <v>9.4871102680527493</v>
      </c>
      <c r="I790" s="10">
        <f t="shared" si="96"/>
        <v>1.2878366800749095</v>
      </c>
      <c r="J790" s="4">
        <f t="shared" si="97"/>
        <v>1080.0087898091226</v>
      </c>
      <c r="K790" s="4">
        <f t="shared" si="99"/>
        <v>242.79681439888554</v>
      </c>
      <c r="L790" s="42">
        <f>Pressure!Q790</f>
        <v>1.1275750996189804</v>
      </c>
      <c r="M790" s="10">
        <f t="shared" si="100"/>
        <v>1.5497454475608741</v>
      </c>
      <c r="N790" s="10">
        <f t="shared" si="98"/>
        <v>2.6101623315922193</v>
      </c>
    </row>
    <row r="791" spans="3:14">
      <c r="C791" s="4">
        <f>Pressure!AB791*1000000</f>
        <v>6224013.5551308412</v>
      </c>
      <c r="D791" s="78">
        <f>Pressure!I791</f>
        <v>1.3469012151470802E-4</v>
      </c>
      <c r="E791" s="40">
        <f>Pressure!H791</f>
        <v>134.69012151470801</v>
      </c>
      <c r="F791" s="10">
        <f t="shared" si="94"/>
        <v>4.5999999999999996</v>
      </c>
      <c r="G791" s="4">
        <f t="shared" si="93"/>
        <v>257335.14014098968</v>
      </c>
      <c r="H791" s="42">
        <f t="shared" si="95"/>
        <v>9.4843468700203104</v>
      </c>
      <c r="I791" s="10">
        <f t="shared" si="96"/>
        <v>1.2878091457363094</v>
      </c>
      <c r="J791" s="4">
        <f t="shared" si="97"/>
        <v>1079.5873313226266</v>
      </c>
      <c r="K791" s="4">
        <f t="shared" si="99"/>
        <v>242.70206630156616</v>
      </c>
      <c r="L791" s="42">
        <f>Pressure!Q791</f>
        <v>1.1290096804947762</v>
      </c>
      <c r="M791" s="10">
        <f t="shared" si="100"/>
        <v>1.5490576474092455</v>
      </c>
      <c r="N791" s="10">
        <f t="shared" si="98"/>
        <v>2.6101623315922193</v>
      </c>
    </row>
    <row r="792" spans="3:14">
      <c r="C792" s="4">
        <f>Pressure!AB792*1000000</f>
        <v>6221708.2343804641</v>
      </c>
      <c r="D792" s="78">
        <f>Pressure!I792</f>
        <v>1.3469012151470802E-4</v>
      </c>
      <c r="E792" s="40">
        <f>Pressure!H792</f>
        <v>134.69012151470801</v>
      </c>
      <c r="F792" s="10">
        <f t="shared" si="94"/>
        <v>4.5999999999999996</v>
      </c>
      <c r="G792" s="4">
        <f t="shared" si="93"/>
        <v>257239.82543238348</v>
      </c>
      <c r="H792" s="42">
        <f t="shared" si="95"/>
        <v>9.4815728730813156</v>
      </c>
      <c r="I792" s="10">
        <f t="shared" si="96"/>
        <v>1.2877814871235482</v>
      </c>
      <c r="J792" s="4">
        <f t="shared" si="97"/>
        <v>1079.164283528751</v>
      </c>
      <c r="K792" s="4">
        <f t="shared" si="99"/>
        <v>242.60696091199833</v>
      </c>
      <c r="L792" s="42">
        <f>Pressure!Q792</f>
        <v>1.1304441829889378</v>
      </c>
      <c r="M792" s="10">
        <f t="shared" si="100"/>
        <v>1.5483672878897867</v>
      </c>
      <c r="N792" s="10">
        <f t="shared" si="98"/>
        <v>2.6101623315922193</v>
      </c>
    </row>
    <row r="793" spans="3:14">
      <c r="C793" s="4">
        <f>Pressure!AB793*1000000</f>
        <v>6219394.2512645321</v>
      </c>
      <c r="D793" s="78">
        <f>Pressure!I793</f>
        <v>1.3469012151470802E-4</v>
      </c>
      <c r="E793" s="40">
        <f>Pressure!H793</f>
        <v>134.69012151470801</v>
      </c>
      <c r="F793" s="10">
        <f t="shared" si="94"/>
        <v>4.5999999999999996</v>
      </c>
      <c r="G793" s="4">
        <f t="shared" si="93"/>
        <v>257144.15257368103</v>
      </c>
      <c r="H793" s="42">
        <f t="shared" si="95"/>
        <v>9.4787882730612569</v>
      </c>
      <c r="I793" s="10">
        <f t="shared" si="96"/>
        <v>1.2877537039621234</v>
      </c>
      <c r="J793" s="4">
        <f t="shared" si="97"/>
        <v>1078.7396461102487</v>
      </c>
      <c r="K793" s="4">
        <f t="shared" si="99"/>
        <v>242.51149815886171</v>
      </c>
      <c r="L793" s="42">
        <f>Pressure!Q793</f>
        <v>1.1318786067811075</v>
      </c>
      <c r="M793" s="10">
        <f t="shared" si="100"/>
        <v>1.5476743689453754</v>
      </c>
      <c r="N793" s="10">
        <f t="shared" si="98"/>
        <v>2.6101623315922193</v>
      </c>
    </row>
    <row r="794" spans="3:14">
      <c r="C794" s="4">
        <f>Pressure!AB794*1000000</f>
        <v>6217071.6040466484</v>
      </c>
      <c r="D794" s="78">
        <f>Pressure!I794</f>
        <v>1.3469012151470802E-4</v>
      </c>
      <c r="E794" s="40">
        <f>Pressure!H794</f>
        <v>134.69012151470801</v>
      </c>
      <c r="F794" s="10">
        <f t="shared" si="94"/>
        <v>4.5999999999999996</v>
      </c>
      <c r="G794" s="4">
        <f t="shared" si="93"/>
        <v>257048.12149309003</v>
      </c>
      <c r="H794" s="42">
        <f t="shared" si="95"/>
        <v>9.4759930657664597</v>
      </c>
      <c r="I794" s="10">
        <f t="shared" si="96"/>
        <v>1.28772579597596</v>
      </c>
      <c r="J794" s="4">
        <f t="shared" si="97"/>
        <v>1078.3134187484743</v>
      </c>
      <c r="K794" s="4">
        <f t="shared" si="99"/>
        <v>242.41567797052164</v>
      </c>
      <c r="L794" s="42">
        <f>Pressure!Q794</f>
        <v>1.1333129515505718</v>
      </c>
      <c r="M794" s="10">
        <f t="shared" si="100"/>
        <v>1.5469788905184654</v>
      </c>
      <c r="N794" s="10">
        <f t="shared" si="98"/>
        <v>2.6101623315922193</v>
      </c>
    </row>
    <row r="795" spans="3:14">
      <c r="C795" s="4">
        <f>Pressure!AB795*1000000</f>
        <v>6214740.2909825016</v>
      </c>
      <c r="D795" s="78">
        <f>Pressure!I795</f>
        <v>1.3469012151470802E-4</v>
      </c>
      <c r="E795" s="40">
        <f>Pressure!H795</f>
        <v>134.69012151470801</v>
      </c>
      <c r="F795" s="10">
        <f t="shared" si="94"/>
        <v>4.5999999999999996</v>
      </c>
      <c r="G795" s="4">
        <f t="shared" si="93"/>
        <v>256951.73211849103</v>
      </c>
      <c r="H795" s="42">
        <f t="shared" si="95"/>
        <v>9.473187246983688</v>
      </c>
      <c r="I795" s="10">
        <f t="shared" si="96"/>
        <v>1.2876977628874016</v>
      </c>
      <c r="J795" s="4">
        <f t="shared" si="97"/>
        <v>1077.8856011233308</v>
      </c>
      <c r="K795" s="4">
        <f t="shared" si="99"/>
        <v>242.31950027501705</v>
      </c>
      <c r="L795" s="42">
        <f>Pressure!Q795</f>
        <v>1.1347472169762591</v>
      </c>
      <c r="M795" s="10">
        <f t="shared" si="100"/>
        <v>1.5462808525515561</v>
      </c>
      <c r="N795" s="10">
        <f t="shared" si="98"/>
        <v>2.6101623315922193</v>
      </c>
    </row>
    <row r="796" spans="3:14">
      <c r="C796" s="4">
        <f>Pressure!AB796*1000000</f>
        <v>6212400.3103202479</v>
      </c>
      <c r="D796" s="78">
        <f>Pressure!I796</f>
        <v>1.3469012151470802E-4</v>
      </c>
      <c r="E796" s="40">
        <f>Pressure!H796</f>
        <v>134.69012151470801</v>
      </c>
      <c r="F796" s="10">
        <f t="shared" si="94"/>
        <v>4.5999999999999996</v>
      </c>
      <c r="G796" s="4">
        <f t="shared" ref="G796:G862" si="101">IF(C796/(1+(k-1)/2*N796^2)^(k/(k-1))&lt;patm*1000000,patm*1000000,C796/(1+(k-1)/2*N796^2)^(k/(k-1)))</f>
        <v>256854.98437745313</v>
      </c>
      <c r="H796" s="42">
        <f t="shared" si="95"/>
        <v>9.4703708124805566</v>
      </c>
      <c r="I796" s="10">
        <f t="shared" si="96"/>
        <v>1.287669604417206</v>
      </c>
      <c r="J796" s="4">
        <f t="shared" si="97"/>
        <v>1077.4561929133388</v>
      </c>
      <c r="K796" s="4">
        <f t="shared" si="99"/>
        <v>242.22296500007616</v>
      </c>
      <c r="L796" s="42">
        <f>Pressure!Q796</f>
        <v>1.1361814027367385</v>
      </c>
      <c r="M796" s="10">
        <f t="shared" si="100"/>
        <v>1.5455802549867346</v>
      </c>
      <c r="N796" s="10">
        <f t="shared" si="98"/>
        <v>2.6101623315922193</v>
      </c>
    </row>
    <row r="797" spans="3:14">
      <c r="C797" s="4">
        <f>Pressure!AB797*1000000</f>
        <v>6210051.6602999531</v>
      </c>
      <c r="D797" s="78">
        <f>Pressure!I797</f>
        <v>1.3469012151470802E-4</v>
      </c>
      <c r="E797" s="40">
        <f>Pressure!H797</f>
        <v>134.69012151470801</v>
      </c>
      <c r="F797" s="10">
        <f t="shared" ref="F797:F860" si="102">aexit/E797</f>
        <v>4.5999999999999996</v>
      </c>
      <c r="G797" s="4">
        <f t="shared" si="101"/>
        <v>256757.87819721087</v>
      </c>
      <c r="H797" s="42">
        <f t="shared" ref="H797:H860" si="103">1/(((k+1)/2)^(1/(k-1))*(patm*1000000/C797)^(1/k)*SQRT((k+1)/(k-1)*(1-(patm*1000000/C797)^((k-1)/k))))</f>
        <v>9.4675437580048563</v>
      </c>
      <c r="I797" s="10">
        <f t="shared" ref="I797:I860" si="104">etanoz*SQRT(2*k^2/(k-1)*(2/(k+1))^((k+1)/(k-1))*(1-(G797/C797)^((k-1)/k)))+(G797-patm*1000000)/C797*(aexit/E797)</f>
        <v>1.2876413202845318</v>
      </c>
      <c r="J797" s="4">
        <f t="shared" ref="J797:J860" si="105">I797*D797*C797</f>
        <v>1077.0251937955331</v>
      </c>
      <c r="K797" s="4">
        <f t="shared" si="99"/>
        <v>242.12607207309318</v>
      </c>
      <c r="L797" s="42">
        <f>Pressure!Q797</f>
        <v>1.1376155085102175</v>
      </c>
      <c r="M797" s="10">
        <f t="shared" si="100"/>
        <v>1.5448770977661412</v>
      </c>
      <c r="N797" s="10">
        <f t="shared" si="98"/>
        <v>2.6101623315922193</v>
      </c>
    </row>
    <row r="798" spans="3:14">
      <c r="C798" s="4">
        <f>Pressure!AB798*1000000</f>
        <v>6207694.3391541857</v>
      </c>
      <c r="D798" s="78">
        <f>Pressure!I798</f>
        <v>1.3469012151470802E-4</v>
      </c>
      <c r="E798" s="40">
        <f>Pressure!H798</f>
        <v>134.69012151470801</v>
      </c>
      <c r="F798" s="10">
        <f t="shared" si="102"/>
        <v>4.5999999999999996</v>
      </c>
      <c r="G798" s="4">
        <f t="shared" si="101"/>
        <v>256660.41350468891</v>
      </c>
      <c r="H798" s="42">
        <f t="shared" si="103"/>
        <v>9.4647060792852358</v>
      </c>
      <c r="I798" s="10">
        <f t="shared" si="104"/>
        <v>1.2876129102069385</v>
      </c>
      <c r="J798" s="4">
        <f t="shared" si="105"/>
        <v>1076.5926034455745</v>
      </c>
      <c r="K798" s="4">
        <f t="shared" si="99"/>
        <v>242.0288214211534</v>
      </c>
      <c r="L798" s="42">
        <f>Pressure!Q798</f>
        <v>1.1390495339745403</v>
      </c>
      <c r="M798" s="10">
        <f t="shared" si="100"/>
        <v>1.5441713808312711</v>
      </c>
      <c r="N798" s="10">
        <f t="shared" ref="N798:N861" si="106">N797-1/834*(me-mef)</f>
        <v>2.6101623315922193</v>
      </c>
    </row>
    <row r="799" spans="3:14">
      <c r="C799" s="4">
        <f>Pressure!AB799*1000000</f>
        <v>6205328.3451076467</v>
      </c>
      <c r="D799" s="78">
        <f>Pressure!I799</f>
        <v>1.3469012151470802E-4</v>
      </c>
      <c r="E799" s="40">
        <f>Pressure!H799</f>
        <v>134.69012151470801</v>
      </c>
      <c r="F799" s="10">
        <f t="shared" si="102"/>
        <v>4.5999999999999996</v>
      </c>
      <c r="G799" s="4">
        <f t="shared" si="101"/>
        <v>256562.59022648656</v>
      </c>
      <c r="H799" s="42">
        <f t="shared" si="103"/>
        <v>9.4618577720307133</v>
      </c>
      <c r="I799" s="10">
        <f t="shared" si="104"/>
        <v>1.2875843739003734</v>
      </c>
      <c r="J799" s="4">
        <f t="shared" si="105"/>
        <v>1076.1584215376786</v>
      </c>
      <c r="K799" s="4">
        <f t="shared" si="99"/>
        <v>241.93121297101717</v>
      </c>
      <c r="L799" s="42">
        <f>Pressure!Q799</f>
        <v>1.140483478807186</v>
      </c>
      <c r="M799" s="10">
        <f t="shared" si="100"/>
        <v>1.5434631041237294</v>
      </c>
      <c r="N799" s="10">
        <f t="shared" si="106"/>
        <v>2.6101623315922193</v>
      </c>
    </row>
    <row r="800" spans="3:14">
      <c r="C800" s="4">
        <f>Pressure!AB800*1000000</f>
        <v>6202953.6763770599</v>
      </c>
      <c r="D800" s="78">
        <f>Pressure!I800</f>
        <v>1.3469012151470802E-4</v>
      </c>
      <c r="E800" s="40">
        <f>Pressure!H800</f>
        <v>134.69012151470801</v>
      </c>
      <c r="F800" s="10">
        <f t="shared" si="102"/>
        <v>4.5999999999999996</v>
      </c>
      <c r="G800" s="4">
        <f t="shared" si="101"/>
        <v>256464.40828887327</v>
      </c>
      <c r="H800" s="42">
        <f t="shared" si="103"/>
        <v>9.4589988319305114</v>
      </c>
      <c r="I800" s="10">
        <f t="shared" si="104"/>
        <v>1.2875557110791636</v>
      </c>
      <c r="J800" s="4">
        <f t="shared" si="105"/>
        <v>1075.7226477445977</v>
      </c>
      <c r="K800" s="4">
        <f t="shared" si="99"/>
        <v>241.83324664911598</v>
      </c>
      <c r="L800" s="42">
        <f>Pressure!Q800</f>
        <v>1.1419173426852671</v>
      </c>
      <c r="M800" s="10">
        <f t="shared" si="100"/>
        <v>1.542752267585181</v>
      </c>
      <c r="N800" s="10">
        <f t="shared" si="106"/>
        <v>2.6101623315922193</v>
      </c>
    </row>
    <row r="801" spans="3:14">
      <c r="C801" s="4">
        <f>Pressure!AB801*1000000</f>
        <v>6200570.3311714344</v>
      </c>
      <c r="D801" s="78">
        <f>Pressure!I801</f>
        <v>1.3469012151470802E-4</v>
      </c>
      <c r="E801" s="40">
        <f>Pressure!H801</f>
        <v>134.69012151470801</v>
      </c>
      <c r="F801" s="10">
        <f t="shared" si="102"/>
        <v>4.5999999999999996</v>
      </c>
      <c r="G801" s="4">
        <f t="shared" si="101"/>
        <v>256365.86761779964</v>
      </c>
      <c r="H801" s="42">
        <f t="shared" si="103"/>
        <v>9.4561292546543676</v>
      </c>
      <c r="I801" s="10">
        <f t="shared" si="104"/>
        <v>1.2875269214560114</v>
      </c>
      <c r="J801" s="4">
        <f t="shared" si="105"/>
        <v>1075.2852817376686</v>
      </c>
      <c r="K801" s="4">
        <f t="shared" si="99"/>
        <v>241.73492238156302</v>
      </c>
      <c r="L801" s="42">
        <f>Pressure!Q801</f>
        <v>1.1433511252855271</v>
      </c>
      <c r="M801" s="10">
        <f t="shared" si="100"/>
        <v>1.5420388711564246</v>
      </c>
      <c r="N801" s="10">
        <f t="shared" si="106"/>
        <v>2.6101623315922193</v>
      </c>
    </row>
    <row r="802" spans="3:14">
      <c r="C802" s="4">
        <f>Pressure!AB802*1000000</f>
        <v>6198178.3076918302</v>
      </c>
      <c r="D802" s="78">
        <f>Pressure!I802</f>
        <v>1.3469012151470802E-4</v>
      </c>
      <c r="E802" s="40">
        <f>Pressure!H802</f>
        <v>134.69012151470801</v>
      </c>
      <c r="F802" s="10">
        <f t="shared" si="102"/>
        <v>4.5999999999999996</v>
      </c>
      <c r="G802" s="4">
        <f t="shared" si="101"/>
        <v>256266.96813888752</v>
      </c>
      <c r="H802" s="42">
        <f t="shared" si="103"/>
        <v>9.4532490358522097</v>
      </c>
      <c r="I802" s="10">
        <f t="shared" si="104"/>
        <v>1.2874980047419835</v>
      </c>
      <c r="J802" s="4">
        <f t="shared" si="105"/>
        <v>1074.8463231867686</v>
      </c>
      <c r="K802" s="4">
        <f t="shared" si="99"/>
        <v>241.63624009414337</v>
      </c>
      <c r="L802" s="42">
        <f>Pressure!Q802</f>
        <v>1.1447848262843392</v>
      </c>
      <c r="M802" s="10">
        <f t="shared" si="100"/>
        <v>1.5413229147788428</v>
      </c>
      <c r="N802" s="10">
        <f t="shared" si="106"/>
        <v>2.6101623315922193</v>
      </c>
    </row>
    <row r="803" spans="3:14">
      <c r="C803" s="4">
        <f>Pressure!AB803*1000000</f>
        <v>6195777.6041314602</v>
      </c>
      <c r="D803" s="78">
        <f>Pressure!I803</f>
        <v>1.3469012151470802E-4</v>
      </c>
      <c r="E803" s="40">
        <f>Pressure!H803</f>
        <v>134.69012151470801</v>
      </c>
      <c r="F803" s="10">
        <f t="shared" si="102"/>
        <v>4.5999999999999996</v>
      </c>
      <c r="G803" s="4">
        <f t="shared" si="101"/>
        <v>256167.70977743433</v>
      </c>
      <c r="H803" s="42">
        <f t="shared" si="103"/>
        <v>9.4503581711542264</v>
      </c>
      <c r="I803" s="10">
        <f t="shared" si="104"/>
        <v>1.2874689606465048</v>
      </c>
      <c r="J803" s="4">
        <f t="shared" si="105"/>
        <v>1074.4057717603362</v>
      </c>
      <c r="K803" s="4">
        <f t="shared" si="99"/>
        <v>241.53719971231874</v>
      </c>
      <c r="L803" s="42">
        <f>Pressure!Q803</f>
        <v>1.146218445357704</v>
      </c>
      <c r="M803" s="10">
        <f t="shared" si="100"/>
        <v>1.5406043983927238</v>
      </c>
      <c r="N803" s="10">
        <f t="shared" si="106"/>
        <v>2.6101623315922193</v>
      </c>
    </row>
    <row r="804" spans="3:14">
      <c r="C804" s="4">
        <f>Pressure!AB804*1000000</f>
        <v>6193368.2186757727</v>
      </c>
      <c r="D804" s="78">
        <f>Pressure!I804</f>
        <v>1.3469012151470802E-4</v>
      </c>
      <c r="E804" s="40">
        <f>Pressure!H804</f>
        <v>134.69012151470801</v>
      </c>
      <c r="F804" s="10">
        <f t="shared" si="102"/>
        <v>4.5999999999999996</v>
      </c>
      <c r="G804" s="4">
        <f t="shared" si="101"/>
        <v>256068.09245841645</v>
      </c>
      <c r="H804" s="42">
        <f t="shared" si="103"/>
        <v>9.4474566561709903</v>
      </c>
      <c r="I804" s="10">
        <f t="shared" si="104"/>
        <v>1.2874397888773512</v>
      </c>
      <c r="J804" s="4">
        <f t="shared" si="105"/>
        <v>1073.9636271253835</v>
      </c>
      <c r="K804" s="4">
        <f t="shared" si="99"/>
        <v>241.43780116123006</v>
      </c>
      <c r="L804" s="42">
        <f>Pressure!Q804</f>
        <v>1.1476519821812479</v>
      </c>
      <c r="M804" s="10">
        <f t="shared" si="100"/>
        <v>1.53988332193873</v>
      </c>
      <c r="N804" s="10">
        <f t="shared" si="106"/>
        <v>2.6101623315922193</v>
      </c>
    </row>
    <row r="805" spans="3:14">
      <c r="C805" s="4">
        <f>Pressure!AB805*1000000</f>
        <v>6190950.1495022122</v>
      </c>
      <c r="D805" s="78">
        <f>Pressure!I805</f>
        <v>1.3469012151470802E-4</v>
      </c>
      <c r="E805" s="40">
        <f>Pressure!H805</f>
        <v>134.69012151470801</v>
      </c>
      <c r="F805" s="10">
        <f t="shared" si="102"/>
        <v>4.5999999999999996</v>
      </c>
      <c r="G805" s="4">
        <f t="shared" si="101"/>
        <v>255968.1161064794</v>
      </c>
      <c r="H805" s="42">
        <f t="shared" si="103"/>
        <v>9.4445444864930757</v>
      </c>
      <c r="I805" s="10">
        <f t="shared" si="104"/>
        <v>1.2874104891406395</v>
      </c>
      <c r="J805" s="4">
        <f t="shared" si="105"/>
        <v>1073.5198889474552</v>
      </c>
      <c r="K805" s="4">
        <f t="shared" si="99"/>
        <v>241.33804436568843</v>
      </c>
      <c r="L805" s="42">
        <f>Pressure!Q805</f>
        <v>1.149085436430221</v>
      </c>
      <c r="M805" s="10">
        <f t="shared" si="100"/>
        <v>1.5391596853571738</v>
      </c>
      <c r="N805" s="10">
        <f t="shared" si="106"/>
        <v>2.6101623315922193</v>
      </c>
    </row>
    <row r="806" spans="3:14">
      <c r="C806" s="4">
        <f>Pressure!AB806*1000000</f>
        <v>6188523.3947802233</v>
      </c>
      <c r="D806" s="78">
        <f>Pressure!I806</f>
        <v>1.3469012151470802E-4</v>
      </c>
      <c r="E806" s="40">
        <f>Pressure!H806</f>
        <v>134.69012151470801</v>
      </c>
      <c r="F806" s="10">
        <f t="shared" si="102"/>
        <v>4.5999999999999996</v>
      </c>
      <c r="G806" s="4">
        <f t="shared" si="101"/>
        <v>255867.78064593783</v>
      </c>
      <c r="H806" s="42">
        <f t="shared" si="103"/>
        <v>9.4416216576910745</v>
      </c>
      <c r="I806" s="10">
        <f t="shared" si="104"/>
        <v>1.2873810611408185</v>
      </c>
      <c r="J806" s="4">
        <f t="shared" si="105"/>
        <v>1073.0745568906268</v>
      </c>
      <c r="K806" s="4">
        <f t="shared" si="99"/>
        <v>241.23792925017463</v>
      </c>
      <c r="L806" s="42">
        <f>Pressure!Q806</f>
        <v>1.1505188077794959</v>
      </c>
      <c r="M806" s="10">
        <f t="shared" si="100"/>
        <v>1.5384334885884725</v>
      </c>
      <c r="N806" s="10">
        <f t="shared" si="106"/>
        <v>2.6101623315922193</v>
      </c>
    </row>
    <row r="807" spans="3:14">
      <c r="C807" s="4">
        <f>Pressure!AB807*1000000</f>
        <v>6186087.9526713872</v>
      </c>
      <c r="D807" s="78">
        <f>Pressure!I807</f>
        <v>1.3469012151470802E-4</v>
      </c>
      <c r="E807" s="40">
        <f>Pressure!H807</f>
        <v>134.69012151470801</v>
      </c>
      <c r="F807" s="10">
        <f t="shared" si="102"/>
        <v>4.5999999999999996</v>
      </c>
      <c r="G807" s="4">
        <f t="shared" si="101"/>
        <v>255767.08600078145</v>
      </c>
      <c r="H807" s="42">
        <f t="shared" si="103"/>
        <v>9.4386881653157335</v>
      </c>
      <c r="I807" s="10">
        <f t="shared" si="104"/>
        <v>1.2873515045806641</v>
      </c>
      <c r="J807" s="4">
        <f t="shared" si="105"/>
        <v>1072.6276306175321</v>
      </c>
      <c r="K807" s="4">
        <f t="shared" si="99"/>
        <v>241.1374557388454</v>
      </c>
      <c r="L807" s="42">
        <f>Pressure!Q807</f>
        <v>1.151952095903565</v>
      </c>
      <c r="M807" s="10">
        <f t="shared" si="100"/>
        <v>1.5377047315722296</v>
      </c>
      <c r="N807" s="10">
        <f t="shared" si="106"/>
        <v>2.6101623315922193</v>
      </c>
    </row>
    <row r="808" spans="3:14">
      <c r="C808" s="4">
        <f>Pressure!AB808*1000000</f>
        <v>6183643.8213293888</v>
      </c>
      <c r="D808" s="78">
        <f>Pressure!I808</f>
        <v>1.3469012151470802E-4</v>
      </c>
      <c r="E808" s="40">
        <f>Pressure!H808</f>
        <v>134.69012151470801</v>
      </c>
      <c r="F808" s="10">
        <f t="shared" si="102"/>
        <v>4.5999999999999996</v>
      </c>
      <c r="G808" s="4">
        <f t="shared" si="101"/>
        <v>255666.03209467328</v>
      </c>
      <c r="H808" s="42">
        <f t="shared" si="103"/>
        <v>9.4357440048978489</v>
      </c>
      <c r="I808" s="10">
        <f t="shared" si="104"/>
        <v>1.2873218191612694</v>
      </c>
      <c r="J808" s="4">
        <f t="shared" si="105"/>
        <v>1072.1791097893542</v>
      </c>
      <c r="K808" s="4">
        <f t="shared" si="99"/>
        <v>241.03662375553128</v>
      </c>
      <c r="L808" s="42">
        <f>Pressure!Q808</f>
        <v>1.1533853004765389</v>
      </c>
      <c r="M808" s="10">
        <f t="shared" si="100"/>
        <v>1.5369734142482094</v>
      </c>
      <c r="N808" s="10">
        <f t="shared" si="106"/>
        <v>2.6101623315922193</v>
      </c>
    </row>
    <row r="809" spans="3:14">
      <c r="C809" s="4">
        <f>Pressure!AB809*1000000</f>
        <v>6181190.9988998426</v>
      </c>
      <c r="D809" s="78">
        <f>Pressure!I809</f>
        <v>1.3469012151470802E-4</v>
      </c>
      <c r="E809" s="40">
        <f>Pressure!H809</f>
        <v>134.69012151470801</v>
      </c>
      <c r="F809" s="10">
        <f t="shared" si="102"/>
        <v>4.5999999999999996</v>
      </c>
      <c r="G809" s="4">
        <f t="shared" si="101"/>
        <v>255564.61885094279</v>
      </c>
      <c r="H809" s="42">
        <f t="shared" si="103"/>
        <v>9.4327891719480412</v>
      </c>
      <c r="I809" s="10">
        <f t="shared" si="104"/>
        <v>1.2872920045820355</v>
      </c>
      <c r="J809" s="4">
        <f t="shared" si="105"/>
        <v>1071.728994065797</v>
      </c>
      <c r="K809" s="4">
        <f t="shared" si="99"/>
        <v>240.93543322373029</v>
      </c>
      <c r="L809" s="42">
        <f>Pressure!Q809</f>
        <v>1.1548184211721448</v>
      </c>
      <c r="M809" s="10">
        <f t="shared" si="100"/>
        <v>1.536239536556087</v>
      </c>
      <c r="N809" s="10">
        <f t="shared" si="106"/>
        <v>2.6101623315922193</v>
      </c>
    </row>
    <row r="810" spans="3:14">
      <c r="C810" s="4">
        <f>Pressure!AB810*1000000</f>
        <v>6178729.4835204221</v>
      </c>
      <c r="D810" s="78">
        <f>Pressure!I810</f>
        <v>1.3469012151470802E-4</v>
      </c>
      <c r="E810" s="40">
        <f>Pressure!H810</f>
        <v>134.69012151470801</v>
      </c>
      <c r="F810" s="10">
        <f t="shared" si="102"/>
        <v>4.5999999999999996</v>
      </c>
      <c r="G810" s="4">
        <f t="shared" si="101"/>
        <v>255462.84619259115</v>
      </c>
      <c r="H810" s="42">
        <f t="shared" si="103"/>
        <v>9.4298236619569114</v>
      </c>
      <c r="I810" s="10">
        <f t="shared" si="104"/>
        <v>1.2872620605406646</v>
      </c>
      <c r="J810" s="4">
        <f t="shared" si="105"/>
        <v>1071.2772831051057</v>
      </c>
      <c r="K810" s="4">
        <f t="shared" si="99"/>
        <v>240.83388406661248</v>
      </c>
      <c r="L810" s="42">
        <f>Pressure!Q810</f>
        <v>1.1562514576637244</v>
      </c>
      <c r="M810" s="10">
        <f t="shared" si="100"/>
        <v>1.5355030984349753</v>
      </c>
      <c r="N810" s="10">
        <f t="shared" si="106"/>
        <v>2.6101623315922193</v>
      </c>
    </row>
    <row r="811" spans="3:14">
      <c r="C811" s="4">
        <f>Pressure!AB811*1000000</f>
        <v>6176259.2733208286</v>
      </c>
      <c r="D811" s="78">
        <f>Pressure!I811</f>
        <v>1.3469012151470802E-4</v>
      </c>
      <c r="E811" s="40">
        <f>Pressure!H811</f>
        <v>134.69012151470801</v>
      </c>
      <c r="F811" s="10">
        <f t="shared" si="102"/>
        <v>4.5999999999999996</v>
      </c>
      <c r="G811" s="4">
        <f t="shared" si="101"/>
        <v>255360.71404228982</v>
      </c>
      <c r="H811" s="42">
        <f t="shared" si="103"/>
        <v>9.4268474703949146</v>
      </c>
      <c r="I811" s="10">
        <f t="shared" si="104"/>
        <v>1.2872319867331516</v>
      </c>
      <c r="J811" s="4">
        <f t="shared" si="105"/>
        <v>1070.8239765640635</v>
      </c>
      <c r="K811" s="4">
        <f t="shared" si="99"/>
        <v>240.73197620701936</v>
      </c>
      <c r="L811" s="42">
        <f>Pressure!Q811</f>
        <v>1.1576844096242318</v>
      </c>
      <c r="M811" s="10">
        <f t="shared" si="100"/>
        <v>1.5347640998241656</v>
      </c>
      <c r="N811" s="10">
        <f t="shared" si="106"/>
        <v>2.6101623315922193</v>
      </c>
    </row>
    <row r="812" spans="3:14">
      <c r="C812" s="4">
        <f>Pressure!AB812*1000000</f>
        <v>6173780.3664226066</v>
      </c>
      <c r="D812" s="78">
        <f>Pressure!I812</f>
        <v>1.3469012151470802E-4</v>
      </c>
      <c r="E812" s="40">
        <f>Pressure!H812</f>
        <v>134.69012151470801</v>
      </c>
      <c r="F812" s="10">
        <f t="shared" si="102"/>
        <v>4.5999999999999996</v>
      </c>
      <c r="G812" s="4">
        <f t="shared" si="101"/>
        <v>255258.2223223731</v>
      </c>
      <c r="H812" s="42">
        <f t="shared" si="103"/>
        <v>9.4238605927121633</v>
      </c>
      <c r="I812" s="10">
        <f t="shared" si="104"/>
        <v>1.287201782853773</v>
      </c>
      <c r="J812" s="4">
        <f t="shared" si="105"/>
        <v>1070.3690740979557</v>
      </c>
      <c r="K812" s="4">
        <f t="shared" si="99"/>
        <v>240.62970956745554</v>
      </c>
      <c r="L812" s="42">
        <f>Pressure!Q812</f>
        <v>1.1591172767262321</v>
      </c>
      <c r="M812" s="10">
        <f t="shared" si="100"/>
        <v>1.534022540662636</v>
      </c>
      <c r="N812" s="10">
        <f t="shared" si="106"/>
        <v>2.6101623315922193</v>
      </c>
    </row>
    <row r="813" spans="3:14">
      <c r="C813" s="4">
        <f>Pressure!AB813*1000000</f>
        <v>6171292.7609394146</v>
      </c>
      <c r="D813" s="78">
        <f>Pressure!I813</f>
        <v>1.3469012151470802E-4</v>
      </c>
      <c r="E813" s="40">
        <f>Pressure!H813</f>
        <v>134.69012151470801</v>
      </c>
      <c r="F813" s="10">
        <f t="shared" si="102"/>
        <v>4.5999999999999996</v>
      </c>
      <c r="G813" s="4">
        <f t="shared" si="101"/>
        <v>255155.37095484915</v>
      </c>
      <c r="H813" s="42">
        <f t="shared" si="103"/>
        <v>9.4208630243386811</v>
      </c>
      <c r="I813" s="10">
        <f t="shared" si="104"/>
        <v>1.287171448595082</v>
      </c>
      <c r="J813" s="4">
        <f t="shared" si="105"/>
        <v>1069.9125753606218</v>
      </c>
      <c r="K813" s="4">
        <f t="shared" si="99"/>
        <v>240.52708407010067</v>
      </c>
      <c r="L813" s="42">
        <f>Pressure!Q813</f>
        <v>1.1605500586418989</v>
      </c>
      <c r="M813" s="10">
        <f t="shared" si="100"/>
        <v>1.5332784208888355</v>
      </c>
      <c r="N813" s="10">
        <f t="shared" si="106"/>
        <v>2.6101623315922193</v>
      </c>
    </row>
    <row r="814" spans="3:14">
      <c r="C814" s="4">
        <f>Pressure!AB814*1000000</f>
        <v>6168796.4549767114</v>
      </c>
      <c r="D814" s="78">
        <f>Pressure!I814</f>
        <v>1.3469012151470802E-4</v>
      </c>
      <c r="E814" s="40">
        <f>Pressure!H814</f>
        <v>134.69012151470801</v>
      </c>
      <c r="F814" s="10">
        <f t="shared" si="102"/>
        <v>4.5999999999999996</v>
      </c>
      <c r="G814" s="4">
        <f t="shared" si="101"/>
        <v>255052.15986138722</v>
      </c>
      <c r="H814" s="42">
        <f t="shared" si="103"/>
        <v>9.4178547606839942</v>
      </c>
      <c r="I814" s="10">
        <f t="shared" si="104"/>
        <v>1.2871409836478978</v>
      </c>
      <c r="J814" s="4">
        <f t="shared" si="105"/>
        <v>1069.4544800043957</v>
      </c>
      <c r="K814" s="4">
        <f t="shared" si="99"/>
        <v>240.42409963679594</v>
      </c>
      <c r="L814" s="42">
        <f>Pressure!Q814</f>
        <v>1.1619827550430128</v>
      </c>
      <c r="M814" s="10">
        <f t="shared" si="100"/>
        <v>1.5325317404416434</v>
      </c>
      <c r="N814" s="10">
        <f t="shared" si="106"/>
        <v>2.6101623315922193</v>
      </c>
    </row>
    <row r="815" spans="3:14">
      <c r="C815" s="4">
        <f>Pressure!AB815*1000000</f>
        <v>6166291.4466320435</v>
      </c>
      <c r="D815" s="78">
        <f>Pressure!I815</f>
        <v>1.3469012151470802E-4</v>
      </c>
      <c r="E815" s="40">
        <f>Pressure!H815</f>
        <v>134.69012151470801</v>
      </c>
      <c r="F815" s="10">
        <f t="shared" si="102"/>
        <v>4.5999999999999996</v>
      </c>
      <c r="G815" s="4">
        <f t="shared" si="101"/>
        <v>254948.5889633293</v>
      </c>
      <c r="H815" s="42">
        <f t="shared" si="103"/>
        <v>9.4148357971374761</v>
      </c>
      <c r="I815" s="10">
        <f t="shared" si="104"/>
        <v>1.2871103877012977</v>
      </c>
      <c r="J815" s="4">
        <f t="shared" si="105"/>
        <v>1068.9947876801593</v>
      </c>
      <c r="K815" s="4">
        <f t="shared" si="99"/>
        <v>240.32075618905611</v>
      </c>
      <c r="L815" s="42">
        <f>Pressure!Q815</f>
        <v>1.1634153656009594</v>
      </c>
      <c r="M815" s="10">
        <f t="shared" si="100"/>
        <v>1.5317824992589519</v>
      </c>
      <c r="N815" s="10">
        <f t="shared" si="106"/>
        <v>2.6101623315922193</v>
      </c>
    </row>
    <row r="816" spans="3:14">
      <c r="C816" s="4">
        <f>Pressure!AB816*1000000</f>
        <v>6163777.733994741</v>
      </c>
      <c r="D816" s="78">
        <f>Pressure!I816</f>
        <v>1.3469012151470802E-4</v>
      </c>
      <c r="E816" s="40">
        <f>Pressure!H816</f>
        <v>134.69012151470801</v>
      </c>
      <c r="F816" s="10">
        <f t="shared" si="102"/>
        <v>4.5999999999999996</v>
      </c>
      <c r="G816" s="4">
        <f t="shared" si="101"/>
        <v>254844.65818167778</v>
      </c>
      <c r="H816" s="42">
        <f t="shared" si="103"/>
        <v>9.4118061290679229</v>
      </c>
      <c r="I816" s="10">
        <f t="shared" si="104"/>
        <v>1.2870796604426078</v>
      </c>
      <c r="J816" s="4">
        <f t="shared" si="105"/>
        <v>1068.533498037287</v>
      </c>
      <c r="K816" s="4">
        <f t="shared" si="99"/>
        <v>240.21705364805698</v>
      </c>
      <c r="L816" s="42">
        <f>Pressure!Q816</f>
        <v>1.1648478899867272</v>
      </c>
      <c r="M816" s="10">
        <f t="shared" si="100"/>
        <v>1.5310306972793384</v>
      </c>
      <c r="N816" s="10">
        <f t="shared" si="106"/>
        <v>2.6101623315922193</v>
      </c>
    </row>
    <row r="817" spans="3:14">
      <c r="C817" s="4">
        <f>Pressure!AB817*1000000</f>
        <v>6161255.3151460737</v>
      </c>
      <c r="D817" s="78">
        <f>Pressure!I817</f>
        <v>1.3469012151470802E-4</v>
      </c>
      <c r="E817" s="40">
        <f>Pressure!H817</f>
        <v>134.69012151470801</v>
      </c>
      <c r="F817" s="10">
        <f t="shared" si="102"/>
        <v>4.5999999999999996</v>
      </c>
      <c r="G817" s="4">
        <f t="shared" si="101"/>
        <v>254740.36743710173</v>
      </c>
      <c r="H817" s="42">
        <f t="shared" si="103"/>
        <v>9.4087657518237187</v>
      </c>
      <c r="I817" s="10">
        <f t="shared" si="104"/>
        <v>1.2870488015573944</v>
      </c>
      <c r="J817" s="4">
        <f t="shared" si="105"/>
        <v>1068.070610723674</v>
      </c>
      <c r="K817" s="4">
        <f t="shared" si="99"/>
        <v>240.11299193464188</v>
      </c>
      <c r="L817" s="42">
        <f>Pressure!Q817</f>
        <v>1.1662803278709057</v>
      </c>
      <c r="M817" s="10">
        <f t="shared" si="100"/>
        <v>1.5302763344403976</v>
      </c>
      <c r="N817" s="10">
        <f t="shared" si="106"/>
        <v>2.6101623315922193</v>
      </c>
    </row>
    <row r="818" spans="3:14">
      <c r="C818" s="4">
        <f>Pressure!AB818*1000000</f>
        <v>6158724.1881591789</v>
      </c>
      <c r="D818" s="78">
        <f>Pressure!I818</f>
        <v>1.3469012151470802E-4</v>
      </c>
      <c r="E818" s="40">
        <f>Pressure!H818</f>
        <v>134.69012151470801</v>
      </c>
      <c r="F818" s="10">
        <f t="shared" si="102"/>
        <v>4.5999999999999996</v>
      </c>
      <c r="G818" s="4">
        <f t="shared" si="101"/>
        <v>254635.71664993398</v>
      </c>
      <c r="H818" s="42">
        <f t="shared" si="103"/>
        <v>9.4057146607327109</v>
      </c>
      <c r="I818" s="10">
        <f t="shared" si="104"/>
        <v>1.2870178107294556</v>
      </c>
      <c r="J818" s="4">
        <f t="shared" si="105"/>
        <v>1067.6061253857231</v>
      </c>
      <c r="K818" s="4">
        <f t="shared" si="99"/>
        <v>240.00857096931861</v>
      </c>
      <c r="L818" s="42">
        <f>Pressure!Q818</f>
        <v>1.1677126789236838</v>
      </c>
      <c r="M818" s="10">
        <f t="shared" si="100"/>
        <v>1.529519410679951</v>
      </c>
      <c r="N818" s="10">
        <f t="shared" si="106"/>
        <v>2.6101623315922193</v>
      </c>
    </row>
    <row r="819" spans="3:14">
      <c r="C819" s="4">
        <f>Pressure!AB819*1000000</f>
        <v>6156184.3510990804</v>
      </c>
      <c r="D819" s="78">
        <f>Pressure!I819</f>
        <v>1.3469012151470802E-4</v>
      </c>
      <c r="E819" s="40">
        <f>Pressure!H819</f>
        <v>134.69012151470801</v>
      </c>
      <c r="F819" s="10">
        <f t="shared" si="102"/>
        <v>4.5999999999999996</v>
      </c>
      <c r="G819" s="4">
        <f t="shared" si="101"/>
        <v>254530.70574017192</v>
      </c>
      <c r="H819" s="42">
        <f t="shared" si="103"/>
        <v>9.4026528511021912</v>
      </c>
      <c r="I819" s="10">
        <f t="shared" si="104"/>
        <v>1.286986687640812</v>
      </c>
      <c r="J819" s="4">
        <f t="shared" si="105"/>
        <v>1067.140041668348</v>
      </c>
      <c r="K819" s="4">
        <f t="shared" si="99"/>
        <v>239.90379067226024</v>
      </c>
      <c r="L819" s="42">
        <f>Pressure!Q819</f>
        <v>1.1691449428148473</v>
      </c>
      <c r="M819" s="10">
        <f t="shared" si="100"/>
        <v>1.5287599259355786</v>
      </c>
      <c r="N819" s="10">
        <f t="shared" si="106"/>
        <v>2.6101623315922193</v>
      </c>
    </row>
    <row r="820" spans="3:14">
      <c r="C820" s="4">
        <f>Pressure!AB820*1000000</f>
        <v>6153635.8020225242</v>
      </c>
      <c r="D820" s="78">
        <f>Pressure!I820</f>
        <v>1.3469012151470802E-4</v>
      </c>
      <c r="E820" s="40">
        <f>Pressure!H820</f>
        <v>134.69012151470801</v>
      </c>
      <c r="F820" s="10">
        <f t="shared" si="102"/>
        <v>4.5999999999999996</v>
      </c>
      <c r="G820" s="4">
        <f t="shared" si="101"/>
        <v>254425.33462747067</v>
      </c>
      <c r="H820" s="42">
        <f t="shared" si="103"/>
        <v>9.3995803182187103</v>
      </c>
      <c r="I820" s="10">
        <f t="shared" si="104"/>
        <v>1.2869554319716965</v>
      </c>
      <c r="J820" s="4">
        <f t="shared" si="105"/>
        <v>1066.6723592149435</v>
      </c>
      <c r="K820" s="4">
        <f t="shared" si="99"/>
        <v>239.79865096329831</v>
      </c>
      <c r="L820" s="42">
        <f>Pressure!Q820</f>
        <v>1.1705771192137773</v>
      </c>
      <c r="M820" s="10">
        <f t="shared" si="100"/>
        <v>1.5279978801446128</v>
      </c>
      <c r="N820" s="10">
        <f t="shared" si="106"/>
        <v>2.6101623315922193</v>
      </c>
    </row>
    <row r="821" spans="3:14">
      <c r="C821" s="4">
        <f>Pressure!AB821*1000000</f>
        <v>6151078.5389783112</v>
      </c>
      <c r="D821" s="78">
        <f>Pressure!I821</f>
        <v>1.3469012151470802E-4</v>
      </c>
      <c r="E821" s="40">
        <f>Pressure!H821</f>
        <v>134.69012151470801</v>
      </c>
      <c r="F821" s="10">
        <f t="shared" si="102"/>
        <v>4.5999999999999996</v>
      </c>
      <c r="G821" s="4">
        <f t="shared" si="101"/>
        <v>254319.60323115689</v>
      </c>
      <c r="H821" s="42">
        <f t="shared" si="103"/>
        <v>9.3964970573483626</v>
      </c>
      <c r="I821" s="10">
        <f t="shared" si="104"/>
        <v>1.2869240434005489</v>
      </c>
      <c r="J821" s="4">
        <f t="shared" si="105"/>
        <v>1066.2030776674465</v>
      </c>
      <c r="K821" s="4">
        <f t="shared" si="99"/>
        <v>239.6931517619366</v>
      </c>
      <c r="L821" s="42">
        <f>Pressure!Q821</f>
        <v>1.1720092077894479</v>
      </c>
      <c r="M821" s="10">
        <f t="shared" si="100"/>
        <v>1.5272332732439362</v>
      </c>
      <c r="N821" s="10">
        <f t="shared" si="106"/>
        <v>2.6101623315922193</v>
      </c>
    </row>
    <row r="822" spans="3:14">
      <c r="C822" s="4">
        <f>Pressure!AB822*1000000</f>
        <v>6148512.5600068029</v>
      </c>
      <c r="D822" s="78">
        <f>Pressure!I822</f>
        <v>1.3469012151470802E-4</v>
      </c>
      <c r="E822" s="40">
        <f>Pressure!H822</f>
        <v>134.69012151470801</v>
      </c>
      <c r="F822" s="10">
        <f t="shared" si="102"/>
        <v>4.5999999999999996</v>
      </c>
      <c r="G822" s="4">
        <f t="shared" si="101"/>
        <v>254213.51147020826</v>
      </c>
      <c r="H822" s="42">
        <f t="shared" si="103"/>
        <v>9.3934030637362351</v>
      </c>
      <c r="I822" s="10">
        <f t="shared" si="104"/>
        <v>1.2868925216040021</v>
      </c>
      <c r="J822" s="4">
        <f t="shared" si="105"/>
        <v>1065.7321966662455</v>
      </c>
      <c r="K822" s="4">
        <f t="shared" si="99"/>
        <v>239.58729298733095</v>
      </c>
      <c r="L822" s="42">
        <f>Pressure!Q822</f>
        <v>1.1734412082104251</v>
      </c>
      <c r="M822" s="10">
        <f t="shared" si="100"/>
        <v>1.5264661051709212</v>
      </c>
      <c r="N822" s="10">
        <f t="shared" si="106"/>
        <v>2.6101623315922193</v>
      </c>
    </row>
    <row r="823" spans="3:14">
      <c r="C823" s="4">
        <f>Pressure!AB823*1000000</f>
        <v>6145937.8631402254</v>
      </c>
      <c r="D823" s="78">
        <f>Pressure!I823</f>
        <v>1.3469012151470802E-4</v>
      </c>
      <c r="E823" s="40">
        <f>Pressure!H823</f>
        <v>134.69012151470801</v>
      </c>
      <c r="F823" s="10">
        <f t="shared" si="102"/>
        <v>4.5999999999999996</v>
      </c>
      <c r="G823" s="4">
        <f t="shared" si="101"/>
        <v>254107.05926326616</v>
      </c>
      <c r="H823" s="42">
        <f t="shared" si="103"/>
        <v>9.390298332606708</v>
      </c>
      <c r="I823" s="10">
        <f t="shared" si="104"/>
        <v>1.2868608662568755</v>
      </c>
      <c r="J823" s="4">
        <f t="shared" si="105"/>
        <v>1065.2597158502354</v>
      </c>
      <c r="K823" s="4">
        <f t="shared" si="99"/>
        <v>239.4810745583012</v>
      </c>
      <c r="L823" s="42">
        <f>Pressure!Q823</f>
        <v>1.1748731201448637</v>
      </c>
      <c r="M823" s="10">
        <f t="shared" si="100"/>
        <v>1.5256963758622322</v>
      </c>
      <c r="N823" s="10">
        <f t="shared" si="106"/>
        <v>2.6101623315922193</v>
      </c>
    </row>
    <row r="824" spans="3:14">
      <c r="C824" s="4">
        <f>Pressure!AB824*1000000</f>
        <v>6143354.4464025879</v>
      </c>
      <c r="D824" s="78">
        <f>Pressure!I824</f>
        <v>1.3469012151470802E-4</v>
      </c>
      <c r="E824" s="40">
        <f>Pressure!H824</f>
        <v>134.69012151470801</v>
      </c>
      <c r="F824" s="10">
        <f t="shared" si="102"/>
        <v>4.5999999999999996</v>
      </c>
      <c r="G824" s="4">
        <f t="shared" si="101"/>
        <v>254000.24652863215</v>
      </c>
      <c r="H824" s="42">
        <f t="shared" si="103"/>
        <v>9.3871828591633175</v>
      </c>
      <c r="I824" s="10">
        <f t="shared" si="104"/>
        <v>1.2868290770321653</v>
      </c>
      <c r="J824" s="4">
        <f t="shared" si="105"/>
        <v>1064.7856348568032</v>
      </c>
      <c r="K824" s="4">
        <f t="shared" si="99"/>
        <v>239.37449639332837</v>
      </c>
      <c r="L824" s="42">
        <f>Pressure!Q824</f>
        <v>1.1763049432605057</v>
      </c>
      <c r="M824" s="10">
        <f t="shared" si="100"/>
        <v>1.5249240852541079</v>
      </c>
      <c r="N824" s="10">
        <f t="shared" si="106"/>
        <v>2.6101623315922193</v>
      </c>
    </row>
    <row r="825" spans="3:14">
      <c r="C825" s="4">
        <f>Pressure!AB825*1000000</f>
        <v>6140762.3078097412</v>
      </c>
      <c r="D825" s="78">
        <f>Pressure!I825</f>
        <v>1.3469012151470802E-4</v>
      </c>
      <c r="E825" s="40">
        <f>Pressure!H825</f>
        <v>134.69012151470801</v>
      </c>
      <c r="F825" s="10">
        <f t="shared" si="102"/>
        <v>4.5999999999999996</v>
      </c>
      <c r="G825" s="4">
        <f t="shared" si="101"/>
        <v>253893.07318427059</v>
      </c>
      <c r="H825" s="42">
        <f t="shared" si="103"/>
        <v>9.3840566385887936</v>
      </c>
      <c r="I825" s="10">
        <f t="shared" si="104"/>
        <v>1.2867971536010372</v>
      </c>
      <c r="J825" s="4">
        <f t="shared" si="105"/>
        <v>1064.3099533218394</v>
      </c>
      <c r="K825" s="4">
        <f t="shared" si="99"/>
        <v>239.26755841055694</v>
      </c>
      <c r="L825" s="42">
        <f>Pressure!Q825</f>
        <v>1.1777366772246787</v>
      </c>
      <c r="M825" s="10">
        <f t="shared" si="100"/>
        <v>1.5241492332830779</v>
      </c>
      <c r="N825" s="10">
        <f t="shared" si="106"/>
        <v>2.6101623315922193</v>
      </c>
    </row>
    <row r="826" spans="3:14">
      <c r="C826" s="4">
        <f>Pressure!AB826*1000000</f>
        <v>6138161.4453690806</v>
      </c>
      <c r="D826" s="78">
        <f>Pressure!I826</f>
        <v>1.3469012151470802E-4</v>
      </c>
      <c r="E826" s="40">
        <f>Pressure!H826</f>
        <v>134.69012151470801</v>
      </c>
      <c r="F826" s="10">
        <f t="shared" si="102"/>
        <v>4.5999999999999996</v>
      </c>
      <c r="G826" s="4">
        <f t="shared" si="101"/>
        <v>253785.53914779617</v>
      </c>
      <c r="H826" s="42">
        <f t="shared" si="103"/>
        <v>9.3809196660446865</v>
      </c>
      <c r="I826" s="10">
        <f t="shared" si="104"/>
        <v>1.2867650956328121</v>
      </c>
      <c r="J826" s="4">
        <f t="shared" si="105"/>
        <v>1063.8326708796826</v>
      </c>
      <c r="K826" s="4">
        <f t="shared" si="99"/>
        <v>239.16026052778261</v>
      </c>
      <c r="L826" s="42">
        <f>Pressure!Q826</f>
        <v>1.1791683217042934</v>
      </c>
      <c r="M826" s="10">
        <f t="shared" si="100"/>
        <v>1.5233718198854747</v>
      </c>
      <c r="N826" s="10">
        <f t="shared" si="106"/>
        <v>2.6101623315922193</v>
      </c>
    </row>
    <row r="827" spans="3:14">
      <c r="C827" s="4">
        <f>Pressure!AB827*1000000</f>
        <v>6135551.8570798812</v>
      </c>
      <c r="D827" s="78">
        <f>Pressure!I827</f>
        <v>1.3469012151470802E-4</v>
      </c>
      <c r="E827" s="40">
        <f>Pressure!H827</f>
        <v>134.69012151470801</v>
      </c>
      <c r="F827" s="10">
        <f t="shared" si="102"/>
        <v>4.5999999999999996</v>
      </c>
      <c r="G827" s="4">
        <f t="shared" si="101"/>
        <v>253677.64433648781</v>
      </c>
      <c r="H827" s="42">
        <f t="shared" si="103"/>
        <v>9.3777719366717065</v>
      </c>
      <c r="I827" s="10">
        <f t="shared" si="104"/>
        <v>1.2867329027949617</v>
      </c>
      <c r="J827" s="4">
        <f t="shared" si="105"/>
        <v>1063.3537871631809</v>
      </c>
      <c r="K827" s="4">
        <f t="shared" si="99"/>
        <v>239.05260266246592</v>
      </c>
      <c r="L827" s="42">
        <f>Pressure!Q827</f>
        <v>1.1805998763658418</v>
      </c>
      <c r="M827" s="10">
        <f t="shared" si="100"/>
        <v>1.5225918449969762</v>
      </c>
      <c r="N827" s="10">
        <f t="shared" si="106"/>
        <v>2.6101623315922193</v>
      </c>
    </row>
    <row r="828" spans="3:14">
      <c r="C828" s="4">
        <f>Pressure!AB828*1000000</f>
        <v>6132933.5409329683</v>
      </c>
      <c r="D828" s="78">
        <f>Pressure!I828</f>
        <v>1.3469012151470802E-4</v>
      </c>
      <c r="E828" s="40">
        <f>Pressure!H828</f>
        <v>134.69012151470801</v>
      </c>
      <c r="F828" s="10">
        <f t="shared" si="102"/>
        <v>4.5999999999999996</v>
      </c>
      <c r="G828" s="4">
        <f t="shared" si="101"/>
        <v>253569.38866727517</v>
      </c>
      <c r="H828" s="42">
        <f t="shared" si="103"/>
        <v>9.3746134455893095</v>
      </c>
      <c r="I828" s="10">
        <f t="shared" si="104"/>
        <v>1.2867005747530953</v>
      </c>
      <c r="J828" s="4">
        <f t="shared" si="105"/>
        <v>1062.8733018036321</v>
      </c>
      <c r="K828" s="4">
        <f t="shared" si="99"/>
        <v>238.94458473171892</v>
      </c>
      <c r="L828" s="42">
        <f>Pressure!Q828</f>
        <v>1.1820313408753955</v>
      </c>
      <c r="M828" s="10">
        <f t="shared" si="100"/>
        <v>1.5218093085538036</v>
      </c>
      <c r="N828" s="10">
        <f t="shared" si="106"/>
        <v>2.6101623315922193</v>
      </c>
    </row>
    <row r="829" spans="3:14">
      <c r="C829" s="4">
        <f>Pressure!AB829*1000000</f>
        <v>6130306.4949109554</v>
      </c>
      <c r="D829" s="78">
        <f>Pressure!I829</f>
        <v>1.3469012151470802E-4</v>
      </c>
      <c r="E829" s="40">
        <f>Pressure!H829</f>
        <v>134.69012151470801</v>
      </c>
      <c r="F829" s="10">
        <f t="shared" si="102"/>
        <v>4.5999999999999996</v>
      </c>
      <c r="G829" s="4">
        <f t="shared" si="101"/>
        <v>253460.7720567483</v>
      </c>
      <c r="H829" s="42">
        <f t="shared" si="103"/>
        <v>9.3714441878959658</v>
      </c>
      <c r="I829" s="10">
        <f t="shared" si="104"/>
        <v>1.2866681111709528</v>
      </c>
      <c r="J829" s="4">
        <f t="shared" si="105"/>
        <v>1062.3912144308274</v>
      </c>
      <c r="K829" s="4">
        <f t="shared" si="99"/>
        <v>238.83620665231496</v>
      </c>
      <c r="L829" s="42">
        <f>Pressure!Q829</f>
        <v>1.1834627148986028</v>
      </c>
      <c r="M829" s="10">
        <f t="shared" si="100"/>
        <v>1.5210242104910692</v>
      </c>
      <c r="N829" s="10">
        <f t="shared" si="106"/>
        <v>2.6101623315922193</v>
      </c>
    </row>
    <row r="830" spans="3:14">
      <c r="C830" s="4">
        <f>Pressure!AB830*1000000</f>
        <v>6127670.7169880513</v>
      </c>
      <c r="D830" s="78">
        <f>Pressure!I830</f>
        <v>1.3469012151470802E-4</v>
      </c>
      <c r="E830" s="40">
        <f>Pressure!H830</f>
        <v>134.69012151470801</v>
      </c>
      <c r="F830" s="10">
        <f t="shared" si="102"/>
        <v>4.5999999999999996</v>
      </c>
      <c r="G830" s="4">
        <f t="shared" si="101"/>
        <v>253351.79442114983</v>
      </c>
      <c r="H830" s="42">
        <f t="shared" si="103"/>
        <v>9.3682641586688593</v>
      </c>
      <c r="I830" s="10">
        <f t="shared" si="104"/>
        <v>1.2866355117103934</v>
      </c>
      <c r="J830" s="4">
        <f t="shared" si="105"/>
        <v>1061.9075246730147</v>
      </c>
      <c r="K830" s="4">
        <f t="shared" si="99"/>
        <v>238.72746834068042</v>
      </c>
      <c r="L830" s="42">
        <f>Pressure!Q830</f>
        <v>1.1848939981006874</v>
      </c>
      <c r="M830" s="10">
        <f t="shared" si="100"/>
        <v>1.5202365507444471</v>
      </c>
      <c r="N830" s="10">
        <f t="shared" si="106"/>
        <v>2.6101623315922193</v>
      </c>
    </row>
    <row r="831" spans="3:14">
      <c r="C831" s="4">
        <f>Pressure!AB831*1000000</f>
        <v>6125026.2051300779</v>
      </c>
      <c r="D831" s="78">
        <f>Pressure!I831</f>
        <v>1.3469012151470802E-4</v>
      </c>
      <c r="E831" s="40">
        <f>Pressure!H831</f>
        <v>134.69012151470801</v>
      </c>
      <c r="F831" s="10">
        <f t="shared" si="102"/>
        <v>4.5999999999999996</v>
      </c>
      <c r="G831" s="4">
        <f t="shared" si="101"/>
        <v>253242.45567637557</v>
      </c>
      <c r="H831" s="42">
        <f t="shared" si="103"/>
        <v>9.3650733529638792</v>
      </c>
      <c r="I831" s="10">
        <f t="shared" si="104"/>
        <v>1.2866027760313861</v>
      </c>
      <c r="J831" s="4">
        <f t="shared" si="105"/>
        <v>1061.4222321569041</v>
      </c>
      <c r="K831" s="4">
        <f t="shared" si="99"/>
        <v>238.61836971289603</v>
      </c>
      <c r="L831" s="42">
        <f>Pressure!Q831</f>
        <v>1.1863251901464464</v>
      </c>
      <c r="M831" s="10">
        <f t="shared" si="100"/>
        <v>1.5194463292492209</v>
      </c>
      <c r="N831" s="10">
        <f t="shared" si="106"/>
        <v>2.6101623315922193</v>
      </c>
    </row>
    <row r="832" spans="3:14">
      <c r="C832" s="4">
        <f>Pressure!AB832*1000000</f>
        <v>6122372.9572946299</v>
      </c>
      <c r="D832" s="78">
        <f>Pressure!I832</f>
        <v>1.3469012151470802E-4</v>
      </c>
      <c r="E832" s="40">
        <f>Pressure!H832</f>
        <v>134.69012151470801</v>
      </c>
      <c r="F832" s="10">
        <f t="shared" si="102"/>
        <v>4.5999999999999996</v>
      </c>
      <c r="G832" s="4">
        <f t="shared" si="101"/>
        <v>253132.75573798115</v>
      </c>
      <c r="H832" s="42">
        <f t="shared" si="103"/>
        <v>9.3618717658157973</v>
      </c>
      <c r="I832" s="10">
        <f t="shared" si="104"/>
        <v>1.2865699037920013</v>
      </c>
      <c r="J832" s="4">
        <f t="shared" si="105"/>
        <v>1060.9353365076943</v>
      </c>
      <c r="K832" s="4">
        <f t="shared" si="99"/>
        <v>238.50891068470264</v>
      </c>
      <c r="L832" s="42">
        <f>Pressure!Q832</f>
        <v>1.1877562907002477</v>
      </c>
      <c r="M832" s="10">
        <f t="shared" si="100"/>
        <v>1.5186535459400858</v>
      </c>
      <c r="N832" s="10">
        <f t="shared" si="106"/>
        <v>2.6101623315922193</v>
      </c>
    </row>
    <row r="833" spans="3:14">
      <c r="C833" s="4">
        <f>Pressure!AB833*1000000</f>
        <v>6119710.9714306705</v>
      </c>
      <c r="D833" s="78">
        <f>Pressure!I833</f>
        <v>1.3469012151470802E-4</v>
      </c>
      <c r="E833" s="40">
        <f>Pressure!H833</f>
        <v>134.69012151470801</v>
      </c>
      <c r="F833" s="10">
        <f t="shared" si="102"/>
        <v>4.5999999999999996</v>
      </c>
      <c r="G833" s="4">
        <f t="shared" si="101"/>
        <v>253022.69452116542</v>
      </c>
      <c r="H833" s="42">
        <f t="shared" si="103"/>
        <v>9.3586593922377297</v>
      </c>
      <c r="I833" s="10">
        <f t="shared" si="104"/>
        <v>1.2865368946483982</v>
      </c>
      <c r="J833" s="4">
        <f t="shared" si="105"/>
        <v>1060.446837349002</v>
      </c>
      <c r="K833" s="4">
        <f t="shared" si="99"/>
        <v>238.39909117148554</v>
      </c>
      <c r="L833" s="42">
        <f>Pressure!Q833</f>
        <v>1.1891872994260284</v>
      </c>
      <c r="M833" s="10">
        <f t="shared" si="100"/>
        <v>1.5178582007523074</v>
      </c>
      <c r="N833" s="10">
        <f t="shared" si="106"/>
        <v>2.6101623315922193</v>
      </c>
    </row>
    <row r="834" spans="3:14">
      <c r="C834" s="4">
        <f>Pressure!AB834*1000000</f>
        <v>6117040.2454789113</v>
      </c>
      <c r="D834" s="78">
        <f>Pressure!I834</f>
        <v>1.3469012151470802E-4</v>
      </c>
      <c r="E834" s="40">
        <f>Pressure!H834</f>
        <v>134.69012151470801</v>
      </c>
      <c r="F834" s="10">
        <f t="shared" si="102"/>
        <v>4.5999999999999996</v>
      </c>
      <c r="G834" s="4">
        <f t="shared" si="101"/>
        <v>252912.27194078598</v>
      </c>
      <c r="H834" s="42">
        <f t="shared" si="103"/>
        <v>9.3554362272215528</v>
      </c>
      <c r="I834" s="10">
        <f t="shared" si="104"/>
        <v>1.2865037482548169</v>
      </c>
      <c r="J834" s="4">
        <f t="shared" si="105"/>
        <v>1059.9567343029278</v>
      </c>
      <c r="K834" s="4">
        <f t="shared" si="99"/>
        <v>238.28891108828915</v>
      </c>
      <c r="L834" s="42">
        <f>Pressure!Q834</f>
        <v>1.1906182159872924</v>
      </c>
      <c r="M834" s="10">
        <f t="shared" si="100"/>
        <v>1.5170602936200834</v>
      </c>
      <c r="N834" s="10">
        <f t="shared" si="106"/>
        <v>2.6101623315922193</v>
      </c>
    </row>
    <row r="835" spans="3:14">
      <c r="C835" s="4">
        <f>Pressure!AB835*1000000</f>
        <v>6114360.7773716059</v>
      </c>
      <c r="D835" s="78">
        <f>Pressure!I835</f>
        <v>1.3469012151470802E-4</v>
      </c>
      <c r="E835" s="40">
        <f>Pressure!H835</f>
        <v>134.69012151470801</v>
      </c>
      <c r="F835" s="10">
        <f t="shared" si="102"/>
        <v>4.5999999999999996</v>
      </c>
      <c r="G835" s="4">
        <f t="shared" si="101"/>
        <v>252801.48791135076</v>
      </c>
      <c r="H835" s="42">
        <f t="shared" si="103"/>
        <v>9.3522022657376542</v>
      </c>
      <c r="I835" s="10">
        <f t="shared" si="104"/>
        <v>1.2864704642635691</v>
      </c>
      <c r="J835" s="4">
        <f t="shared" si="105"/>
        <v>1059.4650269900217</v>
      </c>
      <c r="K835" s="4">
        <f t="shared" si="99"/>
        <v>238.17837034980928</v>
      </c>
      <c r="L835" s="42">
        <f>Pressure!Q835</f>
        <v>1.1920490400471089</v>
      </c>
      <c r="M835" s="10">
        <f t="shared" si="100"/>
        <v>1.5162598244782299</v>
      </c>
      <c r="N835" s="10">
        <f t="shared" si="106"/>
        <v>2.6101623315922193</v>
      </c>
    </row>
    <row r="836" spans="3:14">
      <c r="C836" s="4">
        <f>Pressure!AB836*1000000</f>
        <v>6111672.565032484</v>
      </c>
      <c r="D836" s="78">
        <f>Pressure!I836</f>
        <v>1.3469012151470802E-4</v>
      </c>
      <c r="E836" s="40">
        <f>Pressure!H836</f>
        <v>134.69012151470801</v>
      </c>
      <c r="F836" s="10">
        <f t="shared" si="102"/>
        <v>4.5999999999999996</v>
      </c>
      <c r="G836" s="4">
        <f t="shared" si="101"/>
        <v>252690.34234701531</v>
      </c>
      <c r="H836" s="42">
        <f t="shared" si="103"/>
        <v>9.3489575027347485</v>
      </c>
      <c r="I836" s="10">
        <f t="shared" si="104"/>
        <v>1.2864370423250246</v>
      </c>
      <c r="J836" s="4">
        <f t="shared" si="105"/>
        <v>1058.9717150292681</v>
      </c>
      <c r="K836" s="4">
        <f t="shared" si="99"/>
        <v>238.06746887038986</v>
      </c>
      <c r="L836" s="42">
        <f>Pressure!Q836</f>
        <v>1.1934797712681096</v>
      </c>
      <c r="M836" s="10">
        <f t="shared" si="100"/>
        <v>1.5154567932609813</v>
      </c>
      <c r="N836" s="10">
        <f t="shared" si="106"/>
        <v>2.6101623315922193</v>
      </c>
    </row>
    <row r="837" spans="3:14">
      <c r="C837" s="4">
        <f>Pressure!AB837*1000000</f>
        <v>6108975.6063768016</v>
      </c>
      <c r="D837" s="78">
        <f>Pressure!I837</f>
        <v>1.3469012151470802E-4</v>
      </c>
      <c r="E837" s="40">
        <f>Pressure!H837</f>
        <v>134.69012151470801</v>
      </c>
      <c r="F837" s="10">
        <f t="shared" si="102"/>
        <v>4.5999999999999996</v>
      </c>
      <c r="G837" s="4">
        <f t="shared" si="101"/>
        <v>252578.83516158472</v>
      </c>
      <c r="H837" s="42">
        <f t="shared" si="103"/>
        <v>9.3457019331399724</v>
      </c>
      <c r="I837" s="10">
        <f t="shared" si="104"/>
        <v>1.2864034820876042</v>
      </c>
      <c r="J837" s="4">
        <f t="shared" si="105"/>
        <v>1058.4767980380975</v>
      </c>
      <c r="K837" s="4">
        <f t="shared" si="99"/>
        <v>237.95620656402534</v>
      </c>
      <c r="L837" s="42">
        <f>Pressure!Q837</f>
        <v>1.1949104093124869</v>
      </c>
      <c r="M837" s="10">
        <f t="shared" si="100"/>
        <v>1.5146511999022381</v>
      </c>
      <c r="N837" s="10">
        <f t="shared" si="106"/>
        <v>2.6101623315922193</v>
      </c>
    </row>
    <row r="838" spans="3:14">
      <c r="C838" s="4">
        <f>Pressure!AB838*1000000</f>
        <v>6106269.899311481</v>
      </c>
      <c r="D838" s="78">
        <f>Pressure!I838</f>
        <v>1.3469012151470802E-4</v>
      </c>
      <c r="E838" s="40">
        <f>Pressure!H838</f>
        <v>134.69012151470801</v>
      </c>
      <c r="F838" s="10">
        <f t="shared" si="102"/>
        <v>4.5999999999999996</v>
      </c>
      <c r="G838" s="4">
        <f t="shared" si="101"/>
        <v>252466.96626851961</v>
      </c>
      <c r="H838" s="42">
        <f t="shared" si="103"/>
        <v>9.3424355518589781</v>
      </c>
      <c r="I838" s="10">
        <f t="shared" si="104"/>
        <v>1.2863697831977696</v>
      </c>
      <c r="J838" s="4">
        <f t="shared" si="105"/>
        <v>1057.9802756324107</v>
      </c>
      <c r="K838" s="4">
        <f t="shared" si="99"/>
        <v>237.84458334436641</v>
      </c>
      <c r="L838" s="42">
        <f>Pressure!Q838</f>
        <v>1.196340953841992</v>
      </c>
      <c r="M838" s="10">
        <f t="shared" si="100"/>
        <v>1.5138430443358426</v>
      </c>
      <c r="N838" s="10">
        <f t="shared" si="106"/>
        <v>2.6101623315922193</v>
      </c>
    </row>
    <row r="839" spans="3:14">
      <c r="C839" s="4">
        <f>Pressure!AB839*1000000</f>
        <v>6103555.4417346651</v>
      </c>
      <c r="D839" s="78">
        <f>Pressure!I839</f>
        <v>1.3469012151470802E-4</v>
      </c>
      <c r="E839" s="40">
        <f>Pressure!H839</f>
        <v>134.69012151470801</v>
      </c>
      <c r="F839" s="10">
        <f t="shared" si="102"/>
        <v>4.5999999999999996</v>
      </c>
      <c r="G839" s="4">
        <f t="shared" si="101"/>
        <v>252354.73558091756</v>
      </c>
      <c r="H839" s="42">
        <f t="shared" si="103"/>
        <v>9.3391583537753569</v>
      </c>
      <c r="I839" s="10">
        <f t="shared" si="104"/>
        <v>1.2863359453000094</v>
      </c>
      <c r="J839" s="4">
        <f t="shared" si="105"/>
        <v>1057.4821474264972</v>
      </c>
      <c r="K839" s="4">
        <f t="shared" si="99"/>
        <v>237.73259912470152</v>
      </c>
      <c r="L839" s="42">
        <f>Pressure!Q839</f>
        <v>1.1977714045179328</v>
      </c>
      <c r="M839" s="10">
        <f t="shared" si="100"/>
        <v>1.5130323264960213</v>
      </c>
      <c r="N839" s="10">
        <f t="shared" si="106"/>
        <v>2.6101623315922193</v>
      </c>
    </row>
    <row r="840" spans="3:14">
      <c r="C840" s="4">
        <f>Pressure!AB840*1000000</f>
        <v>6100832.2315360969</v>
      </c>
      <c r="D840" s="78">
        <f>Pressure!I840</f>
        <v>1.3469012151470802E-4</v>
      </c>
      <c r="E840" s="40">
        <f>Pressure!H840</f>
        <v>134.69012151470801</v>
      </c>
      <c r="F840" s="10">
        <f t="shared" si="102"/>
        <v>4.5999999999999996</v>
      </c>
      <c r="G840" s="4">
        <f t="shared" si="101"/>
        <v>252242.14301152891</v>
      </c>
      <c r="H840" s="42">
        <f t="shared" si="103"/>
        <v>9.335870333751096</v>
      </c>
      <c r="I840" s="10">
        <f t="shared" si="104"/>
        <v>1.2863019680368319</v>
      </c>
      <c r="J840" s="4">
        <f t="shared" si="105"/>
        <v>1056.9824130331053</v>
      </c>
      <c r="K840" s="4">
        <f t="shared" si="99"/>
        <v>237.62025381797253</v>
      </c>
      <c r="L840" s="42">
        <f>Pressure!Q840</f>
        <v>1.1992017610011714</v>
      </c>
      <c r="M840" s="10">
        <f t="shared" si="100"/>
        <v>1.5122190463157468</v>
      </c>
      <c r="N840" s="10">
        <f t="shared" si="106"/>
        <v>2.6101623315922193</v>
      </c>
    </row>
    <row r="841" spans="3:14">
      <c r="C841" s="4">
        <f>Pressure!AB841*1000000</f>
        <v>6098100.2665970819</v>
      </c>
      <c r="D841" s="78">
        <f>Pressure!I841</f>
        <v>1.3469012151470802E-4</v>
      </c>
      <c r="E841" s="40">
        <f>Pressure!H841</f>
        <v>134.69012151470801</v>
      </c>
      <c r="F841" s="10">
        <f t="shared" si="102"/>
        <v>4.5999999999999996</v>
      </c>
      <c r="G841" s="4">
        <f t="shared" si="101"/>
        <v>252129.18847275511</v>
      </c>
      <c r="H841" s="42">
        <f t="shared" si="103"/>
        <v>9.3325714866264224</v>
      </c>
      <c r="I841" s="10">
        <f t="shared" si="104"/>
        <v>1.2862678510487564</v>
      </c>
      <c r="J841" s="4">
        <f t="shared" si="105"/>
        <v>1056.481072063435</v>
      </c>
      <c r="K841" s="4">
        <f t="shared" si="99"/>
        <v>237.50754733677331</v>
      </c>
      <c r="L841" s="42">
        <f>Pressure!Q841</f>
        <v>1.2006320229521219</v>
      </c>
      <c r="M841" s="10">
        <f t="shared" si="100"/>
        <v>1.5114032037284408</v>
      </c>
      <c r="N841" s="10">
        <f t="shared" si="106"/>
        <v>2.6101623315922193</v>
      </c>
    </row>
    <row r="842" spans="3:14">
      <c r="C842" s="4">
        <f>Pressure!AB842*1000000</f>
        <v>6095359.544790131</v>
      </c>
      <c r="D842" s="78">
        <f>Pressure!I842</f>
        <v>1.3469012151470802E-4</v>
      </c>
      <c r="E842" s="40">
        <f>Pressure!H842</f>
        <v>134.69012151470801</v>
      </c>
      <c r="F842" s="10">
        <f t="shared" si="102"/>
        <v>4.5999999999999996</v>
      </c>
      <c r="G842" s="4">
        <f t="shared" si="101"/>
        <v>252015.87187663399</v>
      </c>
      <c r="H842" s="42">
        <f t="shared" si="103"/>
        <v>9.3292618072194298</v>
      </c>
      <c r="I842" s="10">
        <f t="shared" si="104"/>
        <v>1.2862335939742966</v>
      </c>
      <c r="J842" s="4">
        <f t="shared" si="105"/>
        <v>1055.9781241270721</v>
      </c>
      <c r="K842" s="4">
        <f t="shared" si="99"/>
        <v>237.39447959333486</v>
      </c>
      <c r="L842" s="42">
        <f>Pressure!Q842</f>
        <v>1.2020621900307491</v>
      </c>
      <c r="M842" s="10">
        <f t="shared" si="100"/>
        <v>1.5105847986674683</v>
      </c>
      <c r="N842" s="10">
        <f t="shared" si="106"/>
        <v>2.6101623315922193</v>
      </c>
    </row>
    <row r="843" spans="3:14">
      <c r="C843" s="4">
        <f>Pressure!AB843*1000000</f>
        <v>6092610.0639792606</v>
      </c>
      <c r="D843" s="78">
        <f>Pressure!I843</f>
        <v>1.3469012151470802E-4</v>
      </c>
      <c r="E843" s="40">
        <f>Pressure!H843</f>
        <v>134.69012151470801</v>
      </c>
      <c r="F843" s="10">
        <f t="shared" si="102"/>
        <v>4.5999999999999996</v>
      </c>
      <c r="G843" s="4">
        <f t="shared" si="101"/>
        <v>251902.19313485216</v>
      </c>
      <c r="H843" s="42">
        <f t="shared" si="103"/>
        <v>9.3259412903263232</v>
      </c>
      <c r="I843" s="10">
        <f t="shared" si="104"/>
        <v>1.2861991964499544</v>
      </c>
      <c r="J843" s="4">
        <f t="shared" si="105"/>
        <v>1055.4735688320436</v>
      </c>
      <c r="K843" s="4">
        <f t="shared" si="99"/>
        <v>237.28105049953771</v>
      </c>
      <c r="L843" s="42">
        <f>Pressure!Q843</f>
        <v>1.2034922618965658</v>
      </c>
      <c r="M843" s="10">
        <f t="shared" si="100"/>
        <v>1.5097638310659081</v>
      </c>
      <c r="N843" s="10">
        <f t="shared" si="106"/>
        <v>2.6101623315922193</v>
      </c>
    </row>
    <row r="844" spans="3:14">
      <c r="C844" s="4">
        <f>Pressure!AB844*1000000</f>
        <v>6089851.8220198788</v>
      </c>
      <c r="D844" s="78">
        <f>Pressure!I844</f>
        <v>1.3469012151470802E-4</v>
      </c>
      <c r="E844" s="40">
        <f>Pressure!H844</f>
        <v>134.69012151470801</v>
      </c>
      <c r="F844" s="10">
        <f t="shared" si="102"/>
        <v>4.5999999999999996</v>
      </c>
      <c r="G844" s="4">
        <f t="shared" si="101"/>
        <v>251788.15215874035</v>
      </c>
      <c r="H844" s="42">
        <f t="shared" si="103"/>
        <v>9.3226099307212777</v>
      </c>
      <c r="I844" s="10">
        <f t="shared" si="104"/>
        <v>1.2861646581102093</v>
      </c>
      <c r="J844" s="4">
        <f t="shared" si="105"/>
        <v>1054.9674057847972</v>
      </c>
      <c r="K844" s="4">
        <f t="shared" si="99"/>
        <v>237.16725996690732</v>
      </c>
      <c r="L844" s="42">
        <f>Pressure!Q844</f>
        <v>1.2049222382086304</v>
      </c>
      <c r="M844" s="10">
        <f t="shared" si="100"/>
        <v>1.5089403008563593</v>
      </c>
      <c r="N844" s="10">
        <f t="shared" si="106"/>
        <v>2.6101623315922193</v>
      </c>
    </row>
    <row r="845" spans="3:14">
      <c r="C845" s="4">
        <f>Pressure!AB845*1000000</f>
        <v>6087084.8167586988</v>
      </c>
      <c r="D845" s="78">
        <f>Pressure!I845</f>
        <v>1.3469012151470802E-4</v>
      </c>
      <c r="E845" s="40">
        <f>Pressure!H845</f>
        <v>134.69012151470801</v>
      </c>
      <c r="F845" s="10">
        <f t="shared" si="102"/>
        <v>4.5999999999999996</v>
      </c>
      <c r="G845" s="4">
        <f t="shared" si="101"/>
        <v>251673.74885926978</v>
      </c>
      <c r="H845" s="42">
        <f t="shared" si="103"/>
        <v>9.3192677231562957</v>
      </c>
      <c r="I845" s="10">
        <f t="shared" si="104"/>
        <v>1.2861299785875044</v>
      </c>
      <c r="J845" s="4">
        <f t="shared" si="105"/>
        <v>1054.4596345901848</v>
      </c>
      <c r="K845" s="4">
        <f t="shared" si="99"/>
        <v>237.05310790661051</v>
      </c>
      <c r="L845" s="42">
        <f>Pressure!Q845</f>
        <v>1.2063521186255453</v>
      </c>
      <c r="M845" s="10">
        <f t="shared" si="100"/>
        <v>1.5081142079713981</v>
      </c>
      <c r="N845" s="10">
        <f t="shared" si="106"/>
        <v>2.6101623315922193</v>
      </c>
    </row>
    <row r="846" spans="3:14">
      <c r="C846" s="4">
        <f>Pressure!AB846*1000000</f>
        <v>6084309.0460338639</v>
      </c>
      <c r="D846" s="78">
        <f>Pressure!I846</f>
        <v>1.3469012151470802E-4</v>
      </c>
      <c r="E846" s="40">
        <f>Pressure!H846</f>
        <v>134.69012151470801</v>
      </c>
      <c r="F846" s="10">
        <f t="shared" si="102"/>
        <v>4.5999999999999996</v>
      </c>
      <c r="G846" s="4">
        <f t="shared" si="101"/>
        <v>251558.9831470573</v>
      </c>
      <c r="H846" s="42">
        <f t="shared" si="103"/>
        <v>9.3159146623613225</v>
      </c>
      <c r="I846" s="10">
        <f t="shared" si="104"/>
        <v>1.2860951575122399</v>
      </c>
      <c r="J846" s="4">
        <f t="shared" si="105"/>
        <v>1053.9502548514854</v>
      </c>
      <c r="K846" s="4">
        <f t="shared" si="99"/>
        <v>236.93859422946034</v>
      </c>
      <c r="L846" s="42">
        <f>Pressure!Q846</f>
        <v>1.2077819028054542</v>
      </c>
      <c r="M846" s="10">
        <f t="shared" si="100"/>
        <v>1.5072855523435977</v>
      </c>
      <c r="N846" s="10">
        <f t="shared" si="106"/>
        <v>2.6101623315922193</v>
      </c>
    </row>
    <row r="847" spans="3:14">
      <c r="C847" s="4">
        <f>Pressure!AB847*1000000</f>
        <v>6081524.5076747658</v>
      </c>
      <c r="D847" s="78">
        <f>Pressure!I847</f>
        <v>1.3469012151470802E-4</v>
      </c>
      <c r="E847" s="40">
        <f>Pressure!H847</f>
        <v>134.69012151470801</v>
      </c>
      <c r="F847" s="10">
        <f t="shared" si="102"/>
        <v>4.5999999999999996</v>
      </c>
      <c r="G847" s="4">
        <f t="shared" si="101"/>
        <v>251443.85493235799</v>
      </c>
      <c r="H847" s="42">
        <f t="shared" si="103"/>
        <v>9.3125507430439551</v>
      </c>
      <c r="I847" s="10">
        <f t="shared" si="104"/>
        <v>1.2860601945127574</v>
      </c>
      <c r="J847" s="4">
        <f t="shared" si="105"/>
        <v>1053.4392661703721</v>
      </c>
      <c r="K847" s="4">
        <f t="shared" ref="K847:K910" si="107">J847/4.4482</f>
        <v>236.82371884590893</v>
      </c>
      <c r="L847" s="42">
        <f>Pressure!Q847</f>
        <v>1.2092115904060403</v>
      </c>
      <c r="M847" s="10">
        <f t="shared" ref="M847:M910" si="108">(J847+J846)/2*(L847-L846)</f>
        <v>1.5064543339050669</v>
      </c>
      <c r="N847" s="10">
        <f t="shared" si="106"/>
        <v>2.6101623315922193</v>
      </c>
    </row>
    <row r="848" spans="3:14">
      <c r="C848" s="4">
        <f>Pressure!AB848*1000000</f>
        <v>6078731.1995022055</v>
      </c>
      <c r="D848" s="78">
        <f>Pressure!I848</f>
        <v>1.3469012151470802E-4</v>
      </c>
      <c r="E848" s="40">
        <f>Pressure!H848</f>
        <v>134.69012151470801</v>
      </c>
      <c r="F848" s="10">
        <f t="shared" si="102"/>
        <v>4.5999999999999996</v>
      </c>
      <c r="G848" s="4">
        <f t="shared" si="101"/>
        <v>251328.36412507173</v>
      </c>
      <c r="H848" s="42">
        <f t="shared" si="103"/>
        <v>9.309175959889652</v>
      </c>
      <c r="I848" s="10">
        <f t="shared" si="104"/>
        <v>1.2860250892153338</v>
      </c>
      <c r="J848" s="4">
        <f t="shared" si="105"/>
        <v>1052.9266681469421</v>
      </c>
      <c r="K848" s="4">
        <f t="shared" si="107"/>
        <v>236.70848166605415</v>
      </c>
      <c r="L848" s="42">
        <f>Pressure!Q848</f>
        <v>1.2106411810845241</v>
      </c>
      <c r="M848" s="10">
        <f t="shared" si="108"/>
        <v>1.5056205525879316</v>
      </c>
      <c r="N848" s="10">
        <f t="shared" si="106"/>
        <v>2.6101623315922193</v>
      </c>
    </row>
    <row r="849" spans="3:14">
      <c r="C849" s="4">
        <f>Pressure!AB849*1000000</f>
        <v>6075929.1193281952</v>
      </c>
      <c r="D849" s="78">
        <f>Pressure!I849</f>
        <v>1.3469012151470802E-4</v>
      </c>
      <c r="E849" s="40">
        <f>Pressure!H849</f>
        <v>134.69012151470801</v>
      </c>
      <c r="F849" s="10">
        <f t="shared" si="102"/>
        <v>4.5999999999999996</v>
      </c>
      <c r="G849" s="4">
        <f t="shared" si="101"/>
        <v>251212.51063473496</v>
      </c>
      <c r="H849" s="42">
        <f t="shared" si="103"/>
        <v>9.3057903075613932</v>
      </c>
      <c r="I849" s="10">
        <f t="shared" si="104"/>
        <v>1.2859898412441657</v>
      </c>
      <c r="J849" s="4">
        <f t="shared" si="105"/>
        <v>1052.4124603796788</v>
      </c>
      <c r="K849" s="4">
        <f t="shared" si="107"/>
        <v>236.59288259963105</v>
      </c>
      <c r="L849" s="42">
        <f>Pressure!Q849</f>
        <v>1.212070674497661</v>
      </c>
      <c r="M849" s="10">
        <f t="shared" si="108"/>
        <v>1.5047842083241112</v>
      </c>
      <c r="N849" s="10">
        <f t="shared" si="106"/>
        <v>2.6101623315922193</v>
      </c>
    </row>
    <row r="850" spans="3:14">
      <c r="C850" s="4">
        <f>Pressure!AB850*1000000</f>
        <v>6073118.2649558587</v>
      </c>
      <c r="D850" s="78">
        <f>Pressure!I850</f>
        <v>1.3469012151470802E-4</v>
      </c>
      <c r="E850" s="40">
        <f>Pressure!H850</f>
        <v>134.69012151470801</v>
      </c>
      <c r="F850" s="10">
        <f t="shared" si="102"/>
        <v>4.5999999999999996</v>
      </c>
      <c r="G850" s="4">
        <f t="shared" si="101"/>
        <v>251096.2943705167</v>
      </c>
      <c r="H850" s="42">
        <f t="shared" si="103"/>
        <v>9.3023937806995853</v>
      </c>
      <c r="I850" s="10">
        <f t="shared" si="104"/>
        <v>1.2859544502213587</v>
      </c>
      <c r="J850" s="4">
        <f t="shared" si="105"/>
        <v>1051.8966424654352</v>
      </c>
      <c r="K850" s="4">
        <f t="shared" si="107"/>
        <v>236.47692155600811</v>
      </c>
      <c r="L850" s="42">
        <f>Pressure!Q850</f>
        <v>1.2135000703017396</v>
      </c>
      <c r="M850" s="10">
        <f t="shared" si="108"/>
        <v>1.5039453010455266</v>
      </c>
      <c r="N850" s="10">
        <f t="shared" si="106"/>
        <v>2.6101623315922193</v>
      </c>
    </row>
    <row r="851" spans="3:14">
      <c r="C851" s="4">
        <f>Pressure!AB851*1000000</f>
        <v>6070298.6341798045</v>
      </c>
      <c r="D851" s="78">
        <f>Pressure!I851</f>
        <v>1.3469012151470802E-4</v>
      </c>
      <c r="E851" s="40">
        <f>Pressure!H851</f>
        <v>134.69012151470801</v>
      </c>
      <c r="F851" s="10">
        <f t="shared" si="102"/>
        <v>4.5999999999999996</v>
      </c>
      <c r="G851" s="4">
        <f t="shared" si="101"/>
        <v>250979.71524123388</v>
      </c>
      <c r="H851" s="42">
        <f t="shared" si="103"/>
        <v>9.2989863739223999</v>
      </c>
      <c r="I851" s="10">
        <f t="shared" si="104"/>
        <v>1.28591891576692</v>
      </c>
      <c r="J851" s="4">
        <f t="shared" si="105"/>
        <v>1051.3792139995014</v>
      </c>
      <c r="K851" s="4">
        <f t="shared" si="107"/>
        <v>236.36059844420248</v>
      </c>
      <c r="L851" s="42">
        <f>Pressure!Q851</f>
        <v>1.2149293681525786</v>
      </c>
      <c r="M851" s="10">
        <f t="shared" si="108"/>
        <v>1.5031038306834521</v>
      </c>
      <c r="N851" s="10">
        <f t="shared" si="106"/>
        <v>2.6101623315922193</v>
      </c>
    </row>
    <row r="852" spans="3:14">
      <c r="C852" s="4">
        <f>Pressure!AB852*1000000</f>
        <v>6067470.2247857861</v>
      </c>
      <c r="D852" s="78">
        <f>Pressure!I852</f>
        <v>1.3469012151470802E-4</v>
      </c>
      <c r="E852" s="40">
        <f>Pressure!H852</f>
        <v>134.69012151470801</v>
      </c>
      <c r="F852" s="10">
        <f t="shared" si="102"/>
        <v>4.5999999999999996</v>
      </c>
      <c r="G852" s="4">
        <f t="shared" si="101"/>
        <v>250862.77315533726</v>
      </c>
      <c r="H852" s="42">
        <f t="shared" si="103"/>
        <v>9.295568081825401</v>
      </c>
      <c r="I852" s="10">
        <f t="shared" si="104"/>
        <v>1.2858832374987437</v>
      </c>
      <c r="J852" s="4">
        <f t="shared" si="105"/>
        <v>1050.8601745755425</v>
      </c>
      <c r="K852" s="4">
        <f t="shared" si="107"/>
        <v>236.243913172866</v>
      </c>
      <c r="L852" s="42">
        <f>Pressure!Q852</f>
        <v>1.2163585677055253</v>
      </c>
      <c r="M852" s="10">
        <f t="shared" si="108"/>
        <v>1.5022597971692362</v>
      </c>
      <c r="N852" s="10">
        <f t="shared" si="106"/>
        <v>2.6101623315922193</v>
      </c>
    </row>
    <row r="853" spans="3:14">
      <c r="C853" s="4">
        <f>Pressure!AB853*1000000</f>
        <v>6064633.0345506184</v>
      </c>
      <c r="D853" s="78">
        <f>Pressure!I853</f>
        <v>1.3469012151470802E-4</v>
      </c>
      <c r="E853" s="40">
        <f>Pressure!H853</f>
        <v>134.69012151470801</v>
      </c>
      <c r="F853" s="10">
        <f t="shared" si="102"/>
        <v>4.5999999999999996</v>
      </c>
      <c r="G853" s="4">
        <f t="shared" si="101"/>
        <v>250745.4680209081</v>
      </c>
      <c r="H853" s="42">
        <f t="shared" si="103"/>
        <v>9.2921388989813405</v>
      </c>
      <c r="I853" s="10">
        <f t="shared" si="104"/>
        <v>1.285847415032598</v>
      </c>
      <c r="J853" s="4">
        <f t="shared" si="105"/>
        <v>1050.3395237855837</v>
      </c>
      <c r="K853" s="4">
        <f t="shared" si="107"/>
        <v>236.12686565028184</v>
      </c>
      <c r="L853" s="42">
        <f>Pressure!Q853</f>
        <v>1.2177876686154534</v>
      </c>
      <c r="M853" s="10">
        <f t="shared" si="108"/>
        <v>1.5014132004342609</v>
      </c>
      <c r="N853" s="10">
        <f t="shared" si="106"/>
        <v>2.6101623315922193</v>
      </c>
    </row>
    <row r="854" spans="3:14">
      <c r="C854" s="4">
        <f>Pressure!AB854*1000000</f>
        <v>6061787.061242437</v>
      </c>
      <c r="D854" s="78">
        <f>Pressure!I854</f>
        <v>1.3469012151470802E-4</v>
      </c>
      <c r="E854" s="40">
        <f>Pressure!H854</f>
        <v>134.69012151470801</v>
      </c>
      <c r="F854" s="10">
        <f t="shared" si="102"/>
        <v>4.5999999999999996</v>
      </c>
      <c r="G854" s="4">
        <f t="shared" si="101"/>
        <v>250627.79974566877</v>
      </c>
      <c r="H854" s="42">
        <f t="shared" si="103"/>
        <v>9.2886988199404588</v>
      </c>
      <c r="I854" s="10">
        <f t="shared" si="104"/>
        <v>1.2858114479821177</v>
      </c>
      <c r="J854" s="4">
        <f t="shared" si="105"/>
        <v>1049.8172612200567</v>
      </c>
      <c r="K854" s="4">
        <f t="shared" si="107"/>
        <v>236.00945578437498</v>
      </c>
      <c r="L854" s="42">
        <f>Pressure!Q854</f>
        <v>1.2192166705367604</v>
      </c>
      <c r="M854" s="10">
        <f t="shared" si="108"/>
        <v>1.5005640404095129</v>
      </c>
      <c r="N854" s="10">
        <f t="shared" si="106"/>
        <v>2.6101623315922193</v>
      </c>
    </row>
    <row r="855" spans="3:14">
      <c r="C855" s="4">
        <f>Pressure!AB855*1000000</f>
        <v>6058932.3026204798</v>
      </c>
      <c r="D855" s="78">
        <f>Pressure!I855</f>
        <v>1.3469012151470802E-4</v>
      </c>
      <c r="E855" s="40">
        <f>Pressure!H855</f>
        <v>134.69012151470801</v>
      </c>
      <c r="F855" s="10">
        <f t="shared" si="102"/>
        <v>4.5999999999999996</v>
      </c>
      <c r="G855" s="4">
        <f t="shared" si="101"/>
        <v>250509.76823697379</v>
      </c>
      <c r="H855" s="42">
        <f t="shared" si="103"/>
        <v>9.2852478392301698</v>
      </c>
      <c r="I855" s="10">
        <f t="shared" si="104"/>
        <v>1.2857753359587893</v>
      </c>
      <c r="J855" s="4">
        <f t="shared" si="105"/>
        <v>1049.2933864677609</v>
      </c>
      <c r="K855" s="4">
        <f t="shared" si="107"/>
        <v>235.89168348270331</v>
      </c>
      <c r="L855" s="42">
        <f>Pressure!Q855</f>
        <v>1.2206455731233654</v>
      </c>
      <c r="M855" s="10">
        <f t="shared" si="108"/>
        <v>1.4997123170256059</v>
      </c>
      <c r="N855" s="10">
        <f t="shared" si="106"/>
        <v>2.6101623315922193</v>
      </c>
    </row>
    <row r="856" spans="3:14">
      <c r="C856" s="4">
        <f>Pressure!AB856*1000000</f>
        <v>6056068.7564352211</v>
      </c>
      <c r="D856" s="78">
        <f>Pressure!I856</f>
        <v>1.3469012151470802E-4</v>
      </c>
      <c r="E856" s="40">
        <f>Pressure!H856</f>
        <v>134.69012151470801</v>
      </c>
      <c r="F856" s="10">
        <f t="shared" si="102"/>
        <v>4.5999999999999996</v>
      </c>
      <c r="G856" s="4">
        <f t="shared" si="101"/>
        <v>250391.37340181533</v>
      </c>
      <c r="H856" s="42">
        <f t="shared" si="103"/>
        <v>9.2817859513552019</v>
      </c>
      <c r="I856" s="10">
        <f t="shared" si="104"/>
        <v>1.2857390785719425</v>
      </c>
      <c r="J856" s="4">
        <f t="shared" si="105"/>
        <v>1048.7678991158878</v>
      </c>
      <c r="K856" s="4">
        <f t="shared" si="107"/>
        <v>235.7735486524634</v>
      </c>
      <c r="L856" s="42">
        <f>Pressure!Q856</f>
        <v>1.2220743760287072</v>
      </c>
      <c r="M856" s="10">
        <f t="shared" si="108"/>
        <v>1.4988580302134853</v>
      </c>
      <c r="N856" s="10">
        <f t="shared" si="106"/>
        <v>2.6101623315922193</v>
      </c>
    </row>
    <row r="857" spans="3:14">
      <c r="C857" s="4">
        <f>Pressure!AB857*1000000</f>
        <v>6053196.420427952</v>
      </c>
      <c r="D857" s="78">
        <f>Pressure!I857</f>
        <v>1.3469012151470802E-4</v>
      </c>
      <c r="E857" s="40">
        <f>Pressure!H857</f>
        <v>134.69012151470801</v>
      </c>
      <c r="F857" s="10">
        <f t="shared" si="102"/>
        <v>4.5999999999999996</v>
      </c>
      <c r="G857" s="4">
        <f t="shared" si="101"/>
        <v>250272.61514680588</v>
      </c>
      <c r="H857" s="42">
        <f t="shared" si="103"/>
        <v>9.2783131507970324</v>
      </c>
      <c r="I857" s="10">
        <f t="shared" si="104"/>
        <v>1.2857026754287315</v>
      </c>
      <c r="J857" s="4">
        <f t="shared" si="105"/>
        <v>1048.2407987499428</v>
      </c>
      <c r="K857" s="4">
        <f t="shared" si="107"/>
        <v>235.65505120047274</v>
      </c>
      <c r="L857" s="42">
        <f>Pressure!Q857</f>
        <v>1.2235030789057415</v>
      </c>
      <c r="M857" s="10">
        <f t="shared" si="108"/>
        <v>1.4980011799034714</v>
      </c>
      <c r="N857" s="10">
        <f t="shared" si="106"/>
        <v>2.6101623315922193</v>
      </c>
    </row>
    <row r="858" spans="3:14">
      <c r="C858" s="4">
        <f>Pressure!AB858*1000000</f>
        <v>6050315.2923313705</v>
      </c>
      <c r="D858" s="78">
        <f>Pressure!I858</f>
        <v>1.3469012151470802E-4</v>
      </c>
      <c r="E858" s="40">
        <f>Pressure!H858</f>
        <v>134.69012151470801</v>
      </c>
      <c r="F858" s="10">
        <f t="shared" si="102"/>
        <v>4.5999999999999996</v>
      </c>
      <c r="G858" s="4">
        <f t="shared" si="101"/>
        <v>250153.49337820261</v>
      </c>
      <c r="H858" s="42">
        <f t="shared" si="103"/>
        <v>9.2748294320145437</v>
      </c>
      <c r="I858" s="10">
        <f t="shared" si="104"/>
        <v>1.2856661261341324</v>
      </c>
      <c r="J858" s="4">
        <f t="shared" si="105"/>
        <v>1047.7120849538553</v>
      </c>
      <c r="K858" s="4">
        <f t="shared" si="107"/>
        <v>235.5361910331944</v>
      </c>
      <c r="L858" s="42">
        <f>Pressure!Q858</f>
        <v>1.2249316814069393</v>
      </c>
      <c r="M858" s="10">
        <f t="shared" si="108"/>
        <v>1.4971417660260005</v>
      </c>
      <c r="N858" s="10">
        <f t="shared" si="106"/>
        <v>2.6101623315922193</v>
      </c>
    </row>
    <row r="859" spans="3:14">
      <c r="C859" s="4">
        <f>Pressure!AB859*1000000</f>
        <v>6047425.3698691064</v>
      </c>
      <c r="D859" s="78">
        <f>Pressure!I859</f>
        <v>1.3469012151470802E-4</v>
      </c>
      <c r="E859" s="40">
        <f>Pressure!H859</f>
        <v>134.69012151470801</v>
      </c>
      <c r="F859" s="10">
        <f t="shared" si="102"/>
        <v>4.5999999999999996</v>
      </c>
      <c r="G859" s="4">
        <f t="shared" si="101"/>
        <v>250034.00800188779</v>
      </c>
      <c r="H859" s="42">
        <f t="shared" si="103"/>
        <v>9.2713347894434506</v>
      </c>
      <c r="I859" s="10">
        <f t="shared" si="104"/>
        <v>1.2856294302909248</v>
      </c>
      <c r="J859" s="4">
        <f t="shared" si="105"/>
        <v>1047.1817573098899</v>
      </c>
      <c r="K859" s="4">
        <f t="shared" si="107"/>
        <v>235.41696805671731</v>
      </c>
      <c r="L859" s="42">
        <f>Pressure!Q859</f>
        <v>1.2263601831842841</v>
      </c>
      <c r="M859" s="10">
        <f t="shared" si="108"/>
        <v>1.4962797885111878</v>
      </c>
      <c r="N859" s="10">
        <f t="shared" si="106"/>
        <v>2.6101623315922193</v>
      </c>
    </row>
    <row r="860" spans="3:14">
      <c r="C860" s="4">
        <f>Pressure!AB860*1000000</f>
        <v>6044526.6507559055</v>
      </c>
      <c r="D860" s="78">
        <f>Pressure!I860</f>
        <v>1.3469012151470802E-4</v>
      </c>
      <c r="E860" s="40">
        <f>Pressure!H860</f>
        <v>134.69012151470801</v>
      </c>
      <c r="F860" s="10">
        <f t="shared" si="102"/>
        <v>4.5999999999999996</v>
      </c>
      <c r="G860" s="4">
        <f t="shared" si="101"/>
        <v>249914.15892337638</v>
      </c>
      <c r="H860" s="42">
        <f t="shared" si="103"/>
        <v>9.2678292174964376</v>
      </c>
      <c r="I860" s="10">
        <f t="shared" si="104"/>
        <v>1.2855925874996823</v>
      </c>
      <c r="J860" s="4">
        <f t="shared" si="105"/>
        <v>1046.6498153986813</v>
      </c>
      <c r="K860" s="4">
        <f t="shared" si="107"/>
        <v>235.29738217676393</v>
      </c>
      <c r="L860" s="42">
        <f>Pressure!Q860</f>
        <v>1.2277885838892695</v>
      </c>
      <c r="M860" s="10">
        <f t="shared" si="108"/>
        <v>1.4954152472888056</v>
      </c>
      <c r="N860" s="10">
        <f t="shared" si="106"/>
        <v>2.6101623315922193</v>
      </c>
    </row>
    <row r="861" spans="3:14">
      <c r="C861" s="4">
        <f>Pressure!AB861*1000000</f>
        <v>6041619.1326973513</v>
      </c>
      <c r="D861" s="78">
        <f>Pressure!I861</f>
        <v>1.3469012151470802E-4</v>
      </c>
      <c r="E861" s="40">
        <f>Pressure!H861</f>
        <v>134.69012151470801</v>
      </c>
      <c r="F861" s="10">
        <f>aexit/E861</f>
        <v>4.5999999999999996</v>
      </c>
      <c r="G861" s="4">
        <f t="shared" si="101"/>
        <v>249793.94604780452</v>
      </c>
      <c r="H861" s="42">
        <f t="shared" ref="H861:H909" si="109">1/(((k+1)/2)^(1/(k-1))*(patm*1000000/C861)^(1/k)*SQRT((k+1)/(k-1)*(1-(patm*1000000/C861)^((k-1)/k))))</f>
        <v>9.2643127105628071</v>
      </c>
      <c r="I861" s="10">
        <f t="shared" ref="I861:I909" si="110">etanoz*SQRT(2*k^2/(k-1)*(2/(k+1))^((k+1)/(k-1))*(1-(G861/C861)^((k-1)/k)))+(G861-patm*1000000)/C861*(aexit/E861)</f>
        <v>1.2855555973587569</v>
      </c>
      <c r="J861" s="4">
        <f t="shared" ref="J861:J910" si="111">I861*D861*C861</f>
        <v>1046.1162587991828</v>
      </c>
      <c r="K861" s="4">
        <f t="shared" si="107"/>
        <v>235.17743329867875</v>
      </c>
      <c r="L861" s="42">
        <f>Pressure!Q861</f>
        <v>1.2292168831728976</v>
      </c>
      <c r="M861" s="10">
        <f t="shared" si="108"/>
        <v>1.494548142288987</v>
      </c>
      <c r="N861" s="10">
        <f t="shared" si="106"/>
        <v>2.6101623315922193</v>
      </c>
    </row>
    <row r="862" spans="3:14">
      <c r="C862" s="4">
        <f>Pressure!AB862*1000000</f>
        <v>6038702.8133902643</v>
      </c>
      <c r="D862" s="78">
        <f>Pressure!I862</f>
        <v>1.3469012151470802E-4</v>
      </c>
      <c r="E862" s="112">
        <f>Pressure!H862</f>
        <v>134.69012151470801</v>
      </c>
      <c r="F862" s="113">
        <f>aexit/E862</f>
        <v>4.5999999999999996</v>
      </c>
      <c r="G862" s="4">
        <f t="shared" si="101"/>
        <v>249673.36927994603</v>
      </c>
      <c r="H862" s="42">
        <f t="shared" si="109"/>
        <v>9.2607852630089162</v>
      </c>
      <c r="I862" s="10">
        <f t="shared" si="110"/>
        <v>1.2855184594642728</v>
      </c>
      <c r="J862" s="4">
        <f t="shared" si="111"/>
        <v>1045.5810870887399</v>
      </c>
      <c r="K862" s="4">
        <f t="shared" si="107"/>
        <v>235.05712132744478</v>
      </c>
      <c r="L862" s="42">
        <f>Pressure!Q862</f>
        <v>1.2306450806856759</v>
      </c>
      <c r="M862" s="10">
        <f t="shared" si="108"/>
        <v>1.4936784734410931</v>
      </c>
      <c r="N862" s="113">
        <f>N861-1/834*(me-mef)</f>
        <v>2.6101623315922193</v>
      </c>
    </row>
    <row r="863" spans="3:14">
      <c r="C863" s="4">
        <f>Pressure!AB863*1000000</f>
        <v>5784696.586372803</v>
      </c>
      <c r="D863" s="80">
        <f>astarf</f>
        <v>1.3469012151470802E-4</v>
      </c>
      <c r="E863" s="40">
        <f>atfinal</f>
        <v>134.69012151470801</v>
      </c>
      <c r="G863" s="4">
        <f t="shared" ref="G863:G910" si="112">IF(C863/(1+(k-1)/2*mef^2)^(k/(k-1))&lt;patm*1000000,patm*1000000,C863/(1+(k-1)/2*mef^2)^(k/(k-1)))</f>
        <v>239171.34716073997</v>
      </c>
      <c r="H863" s="42">
        <f t="shared" si="109"/>
        <v>8.9523932928394618</v>
      </c>
      <c r="I863" s="10">
        <f t="shared" si="110"/>
        <v>1.2821401507966241</v>
      </c>
      <c r="J863" s="4">
        <f t="shared" si="111"/>
        <v>998.96858253691948</v>
      </c>
      <c r="K863" s="4">
        <f t="shared" si="107"/>
        <v>224.57816252347456</v>
      </c>
      <c r="L863" s="42">
        <f>Pressure!Q863</f>
        <v>1.2313445420810851</v>
      </c>
      <c r="M863" s="10">
        <f t="shared" si="108"/>
        <v>0.71504178244990935</v>
      </c>
    </row>
    <row r="864" spans="3:14">
      <c r="C864" s="4">
        <f>Pressure!AB864*1000000</f>
        <v>5541374.6346637048</v>
      </c>
      <c r="D864" s="80">
        <f t="shared" ref="D864:D910" si="113">astarf</f>
        <v>1.3469012151470802E-4</v>
      </c>
      <c r="E864" s="40">
        <f t="shared" ref="E864:E910" si="114">atfinal</f>
        <v>134.69012151470801</v>
      </c>
      <c r="G864" s="4">
        <f t="shared" si="112"/>
        <v>229111.07206850109</v>
      </c>
      <c r="H864" s="42">
        <f t="shared" si="109"/>
        <v>8.6547499596115713</v>
      </c>
      <c r="I864" s="10">
        <f t="shared" si="110"/>
        <v>1.2786135004786301</v>
      </c>
      <c r="J864" s="4">
        <f t="shared" si="111"/>
        <v>954.31674185264183</v>
      </c>
      <c r="K864" s="4">
        <f t="shared" si="107"/>
        <v>214.53998063320935</v>
      </c>
      <c r="L864" s="42">
        <f>Pressure!Q864</f>
        <v>1.2320440034764943</v>
      </c>
      <c r="M864" s="10">
        <f t="shared" si="108"/>
        <v>0.68312383931493448</v>
      </c>
    </row>
    <row r="865" spans="3:13">
      <c r="C865" s="4">
        <f>Pressure!AB865*1000000</f>
        <v>5308287.5451119402</v>
      </c>
      <c r="D865" s="80">
        <f t="shared" si="113"/>
        <v>1.3469012151470802E-4</v>
      </c>
      <c r="E865" s="40">
        <f t="shared" si="114"/>
        <v>134.69012151470801</v>
      </c>
      <c r="G865" s="4">
        <f t="shared" si="112"/>
        <v>219473.96277824059</v>
      </c>
      <c r="H865" s="42">
        <f t="shared" si="109"/>
        <v>8.3674756771988488</v>
      </c>
      <c r="I865" s="10">
        <f t="shared" si="110"/>
        <v>1.2749319948232976</v>
      </c>
      <c r="J865" s="4">
        <f t="shared" si="111"/>
        <v>911.54309354379427</v>
      </c>
      <c r="K865" s="4">
        <f t="shared" si="107"/>
        <v>204.92403523757795</v>
      </c>
      <c r="L865" s="42">
        <f>Pressure!Q865</f>
        <v>1.2327434648719036</v>
      </c>
      <c r="M865" s="10">
        <f t="shared" si="108"/>
        <v>0.65254846205220229</v>
      </c>
    </row>
    <row r="866" spans="3:13">
      <c r="C866" s="4">
        <f>Pressure!AB866*1000000</f>
        <v>5085004.8082519881</v>
      </c>
      <c r="D866" s="80">
        <f t="shared" si="113"/>
        <v>1.3469012151470802E-4</v>
      </c>
      <c r="E866" s="40">
        <f t="shared" si="114"/>
        <v>134.69012151470801</v>
      </c>
      <c r="G866" s="4">
        <f t="shared" si="112"/>
        <v>210242.21964786889</v>
      </c>
      <c r="H866" s="42">
        <f t="shared" si="109"/>
        <v>8.0902044721660538</v>
      </c>
      <c r="I866" s="10">
        <f t="shared" si="110"/>
        <v>1.2710888341274125</v>
      </c>
      <c r="J866" s="4">
        <f t="shared" si="111"/>
        <v>870.56863512033226</v>
      </c>
      <c r="K866" s="4">
        <f t="shared" si="107"/>
        <v>195.71256578398729</v>
      </c>
      <c r="L866" s="42">
        <f>Pressure!Q866</f>
        <v>1.2334429262673128</v>
      </c>
      <c r="M866" s="10">
        <f t="shared" si="108"/>
        <v>0.6232591782532716</v>
      </c>
    </row>
    <row r="867" spans="3:13">
      <c r="C867" s="4">
        <f>Pressure!AB867*1000000</f>
        <v>4871114.0231572688</v>
      </c>
      <c r="D867" s="80">
        <f t="shared" si="113"/>
        <v>1.3469012151470802E-4</v>
      </c>
      <c r="E867" s="40">
        <f t="shared" si="114"/>
        <v>134.69012151470801</v>
      </c>
      <c r="G867" s="4">
        <f t="shared" si="112"/>
        <v>201398.79174243932</v>
      </c>
      <c r="H867" s="42">
        <f t="shared" si="109"/>
        <v>7.8225834938131538</v>
      </c>
      <c r="I867" s="10">
        <f t="shared" si="110"/>
        <v>1.2670769201125576</v>
      </c>
      <c r="J867" s="4">
        <f t="shared" si="111"/>
        <v>831.31768717749037</v>
      </c>
      <c r="K867" s="4">
        <f t="shared" si="107"/>
        <v>186.88855878276391</v>
      </c>
      <c r="L867" s="42">
        <f>Pressure!Q867</f>
        <v>1.234142387662722</v>
      </c>
      <c r="M867" s="10">
        <f t="shared" si="108"/>
        <v>0.59520189091114828</v>
      </c>
    </row>
    <row r="868" spans="3:13">
      <c r="C868" s="4">
        <f>Pressure!AB868*1000000</f>
        <v>4666220.1357398517</v>
      </c>
      <c r="D868" s="80">
        <f t="shared" si="113"/>
        <v>1.3469012151470802E-4</v>
      </c>
      <c r="E868" s="40">
        <f t="shared" si="114"/>
        <v>134.69012151470801</v>
      </c>
      <c r="G868" s="4">
        <f t="shared" si="112"/>
        <v>192927.34534124576</v>
      </c>
      <c r="H868" s="42">
        <f t="shared" si="109"/>
        <v>7.5642725420787222</v>
      </c>
      <c r="I868" s="10">
        <f t="shared" si="110"/>
        <v>1.2628888428146652</v>
      </c>
      <c r="J868" s="4">
        <f t="shared" si="111"/>
        <v>793.71775361669631</v>
      </c>
      <c r="K868" s="4">
        <f t="shared" si="107"/>
        <v>178.43571638341268</v>
      </c>
      <c r="L868" s="42">
        <f>Pressure!Q868</f>
        <v>1.2348418490581312</v>
      </c>
      <c r="M868" s="10">
        <f t="shared" si="108"/>
        <v>0.56832477850366758</v>
      </c>
    </row>
    <row r="869" spans="3:13">
      <c r="C869" s="4">
        <f>Pressure!AB869*1000000</f>
        <v>4469944.7090896107</v>
      </c>
      <c r="D869" s="80">
        <f t="shared" si="113"/>
        <v>1.3469012151470802E-4</v>
      </c>
      <c r="E869" s="40">
        <f t="shared" si="114"/>
        <v>134.69012151470801</v>
      </c>
      <c r="G869" s="4">
        <f t="shared" si="112"/>
        <v>184812.23376960805</v>
      </c>
      <c r="H869" s="42">
        <f t="shared" si="109"/>
        <v>7.3149436126566751</v>
      </c>
      <c r="I869" s="10">
        <f t="shared" si="110"/>
        <v>1.258516866897889</v>
      </c>
      <c r="J869" s="4">
        <f t="shared" si="111"/>
        <v>757.69938774602053</v>
      </c>
      <c r="K869" s="4">
        <f t="shared" si="107"/>
        <v>170.33842627265423</v>
      </c>
      <c r="L869" s="42">
        <f>Pressure!Q869</f>
        <v>1.2355413104535404</v>
      </c>
      <c r="M869" s="10">
        <f t="shared" si="108"/>
        <v>0.54257819927967277</v>
      </c>
    </row>
    <row r="870" spans="3:13">
      <c r="C870" s="4">
        <f>Pressure!AB870*1000000</f>
        <v>4281925.2245051255</v>
      </c>
      <c r="D870" s="80">
        <f t="shared" si="113"/>
        <v>1.3469012151470802E-4</v>
      </c>
      <c r="E870" s="40">
        <f t="shared" si="114"/>
        <v>134.69012151470801</v>
      </c>
      <c r="G870" s="4">
        <f t="shared" si="112"/>
        <v>177038.46849962414</v>
      </c>
      <c r="H870" s="42">
        <f t="shared" si="109"/>
        <v>7.0742804587043313</v>
      </c>
      <c r="I870" s="10">
        <f t="shared" si="110"/>
        <v>1.2539529173675188</v>
      </c>
      <c r="J870" s="4">
        <f t="shared" si="111"/>
        <v>723.19606401284784</v>
      </c>
      <c r="K870" s="4">
        <f t="shared" si="107"/>
        <v>162.58173283864213</v>
      </c>
      <c r="L870" s="42">
        <f>Pressure!Q870</f>
        <v>1.2362407718489496</v>
      </c>
      <c r="M870" s="10">
        <f t="shared" si="108"/>
        <v>0.517914599571211</v>
      </c>
    </row>
    <row r="871" spans="3:13">
      <c r="C871" s="4">
        <f>Pressure!AB871*1000000</f>
        <v>4101814.4119253596</v>
      </c>
      <c r="D871" s="80">
        <f t="shared" si="113"/>
        <v>1.3469012151470802E-4</v>
      </c>
      <c r="E871" s="40">
        <f t="shared" si="114"/>
        <v>134.69012151470801</v>
      </c>
      <c r="G871" s="4">
        <f t="shared" si="112"/>
        <v>169591.69146651289</v>
      </c>
      <c r="H871" s="42">
        <f t="shared" si="109"/>
        <v>6.8419781685431085</v>
      </c>
      <c r="I871" s="10">
        <f t="shared" si="110"/>
        <v>1.2491885646555474</v>
      </c>
      <c r="J871" s="4">
        <f t="shared" si="111"/>
        <v>690.14405513186387</v>
      </c>
      <c r="K871" s="4">
        <f t="shared" si="107"/>
        <v>155.15130954810124</v>
      </c>
      <c r="L871" s="42">
        <f>Pressure!Q871</f>
        <v>1.2369402332443589</v>
      </c>
      <c r="M871" s="10">
        <f t="shared" si="108"/>
        <v>0.49428842596239503</v>
      </c>
    </row>
    <row r="872" spans="3:13">
      <c r="C872" s="4">
        <f>Pressure!AB872*1000000</f>
        <v>3929279.6085254108</v>
      </c>
      <c r="D872" s="80">
        <f t="shared" si="113"/>
        <v>1.3469012151470802E-4</v>
      </c>
      <c r="E872" s="40">
        <f t="shared" si="114"/>
        <v>134.69012151470801</v>
      </c>
      <c r="G872" s="4">
        <f t="shared" si="112"/>
        <v>162458.14854941514</v>
      </c>
      <c r="H872" s="42">
        <f t="shared" si="109"/>
        <v>6.6177427587755631</v>
      </c>
      <c r="I872" s="10">
        <f t="shared" si="110"/>
        <v>1.2442150090513446</v>
      </c>
      <c r="J872" s="4">
        <f t="shared" si="111"/>
        <v>658.4823143814109</v>
      </c>
      <c r="K872" s="4">
        <f t="shared" si="107"/>
        <v>148.03343248536731</v>
      </c>
      <c r="L872" s="42">
        <f>Pressure!Q872</f>
        <v>1.2376396946397681</v>
      </c>
      <c r="M872" s="10">
        <f t="shared" si="108"/>
        <v>0.4716560411527112</v>
      </c>
    </row>
    <row r="873" spans="3:13">
      <c r="C873" s="4">
        <f>Pressure!AB873*1000000</f>
        <v>3764002.1442916882</v>
      </c>
      <c r="D873" s="80">
        <f t="shared" si="113"/>
        <v>1.3469012151470802E-4</v>
      </c>
      <c r="E873" s="40">
        <f t="shared" si="114"/>
        <v>134.69012151470801</v>
      </c>
      <c r="G873" s="4">
        <f t="shared" si="112"/>
        <v>155624.66416767388</v>
      </c>
      <c r="H873" s="42">
        <f t="shared" si="109"/>
        <v>6.4012907822641836</v>
      </c>
      <c r="I873" s="10">
        <f t="shared" si="110"/>
        <v>1.2390230644486833</v>
      </c>
      <c r="J873" s="4">
        <f t="shared" si="111"/>
        <v>628.15236285082051</v>
      </c>
      <c r="K873" s="4">
        <f t="shared" si="107"/>
        <v>141.21495500445585</v>
      </c>
      <c r="L873" s="42">
        <f>Pressure!Q873</f>
        <v>1.2383391560351773</v>
      </c>
      <c r="M873" s="10">
        <f t="shared" si="108"/>
        <v>0.44997564335937246</v>
      </c>
    </row>
    <row r="874" spans="3:13">
      <c r="C874" s="4">
        <f>Pressure!AB874*1000000</f>
        <v>3605676.7534416621</v>
      </c>
      <c r="D874" s="80">
        <f t="shared" si="113"/>
        <v>1.3469012151470802E-4</v>
      </c>
      <c r="E874" s="40">
        <f t="shared" si="114"/>
        <v>134.69012151470801</v>
      </c>
      <c r="G874" s="4">
        <f t="shared" si="112"/>
        <v>149078.61694567167</v>
      </c>
      <c r="H874" s="42">
        <f t="shared" si="109"/>
        <v>6.1923489504382525</v>
      </c>
      <c r="I874" s="10">
        <f t="shared" si="110"/>
        <v>1.233603141379094</v>
      </c>
      <c r="J874" s="4">
        <f t="shared" si="111"/>
        <v>599.09818143046414</v>
      </c>
      <c r="K874" s="4">
        <f t="shared" si="107"/>
        <v>134.68328344734144</v>
      </c>
      <c r="L874" s="42">
        <f>Pressure!Q874</f>
        <v>1.2390386174305865</v>
      </c>
      <c r="M874" s="10">
        <f t="shared" si="108"/>
        <v>0.42920718910985461</v>
      </c>
    </row>
    <row r="875" spans="3:13">
      <c r="C875" s="4">
        <f>Pressure!AB875*1000000</f>
        <v>3454011.0106010907</v>
      </c>
      <c r="D875" s="80">
        <f t="shared" si="113"/>
        <v>1.3469012151470802E-4</v>
      </c>
      <c r="E875" s="40">
        <f t="shared" si="114"/>
        <v>134.69012151470801</v>
      </c>
      <c r="G875" s="4">
        <f t="shared" si="112"/>
        <v>142807.9164012791</v>
      </c>
      <c r="H875" s="42">
        <f t="shared" si="109"/>
        <v>5.9906537694153146</v>
      </c>
      <c r="I875" s="10">
        <f t="shared" si="110"/>
        <v>1.2279452293002151</v>
      </c>
      <c r="J875" s="4">
        <f t="shared" si="111"/>
        <v>571.26610734503095</v>
      </c>
      <c r="K875" s="4">
        <f t="shared" si="107"/>
        <v>128.42635388360031</v>
      </c>
      <c r="L875" s="42">
        <f>Pressure!Q875</f>
        <v>1.2397380788259957</v>
      </c>
      <c r="M875" s="10">
        <f t="shared" si="108"/>
        <v>0.40931231928201217</v>
      </c>
    </row>
    <row r="876" spans="3:13">
      <c r="C876" s="4">
        <f>Pressure!AB876*1000000</f>
        <v>3308724.7906973511</v>
      </c>
      <c r="D876" s="80">
        <f t="shared" si="113"/>
        <v>1.3469012151470802E-4</v>
      </c>
      <c r="E876" s="40">
        <f t="shared" si="114"/>
        <v>134.69012151470801</v>
      </c>
      <c r="G876" s="4">
        <f t="shared" si="112"/>
        <v>136800.9806148583</v>
      </c>
      <c r="H876" s="42">
        <f t="shared" si="109"/>
        <v>5.795951189443409</v>
      </c>
      <c r="I876" s="10">
        <f t="shared" si="110"/>
        <v>1.2220388781064242</v>
      </c>
      <c r="J876" s="4">
        <f t="shared" si="111"/>
        <v>544.60473503893263</v>
      </c>
      <c r="K876" s="4">
        <f t="shared" si="107"/>
        <v>122.4326098284548</v>
      </c>
      <c r="L876" s="42">
        <f>Pressure!Q876</f>
        <v>1.240437540221405</v>
      </c>
      <c r="M876" s="10">
        <f t="shared" si="108"/>
        <v>0.39025428825517317</v>
      </c>
    </row>
    <row r="877" spans="3:13">
      <c r="C877" s="4">
        <f>Pressure!AB877*1000000</f>
        <v>3169549.7515713014</v>
      </c>
      <c r="D877" s="80">
        <f t="shared" si="113"/>
        <v>1.3469012151470802E-4</v>
      </c>
      <c r="E877" s="40">
        <f t="shared" si="114"/>
        <v>134.69012151470801</v>
      </c>
      <c r="G877" s="4">
        <f t="shared" si="112"/>
        <v>131046.71483757613</v>
      </c>
      <c r="H877" s="42">
        <f t="shared" si="109"/>
        <v>5.607996267189062</v>
      </c>
      <c r="I877" s="10">
        <f t="shared" si="110"/>
        <v>1.2158731788276</v>
      </c>
      <c r="J877" s="4">
        <f t="shared" si="111"/>
        <v>519.06482123076921</v>
      </c>
      <c r="K877" s="4">
        <f t="shared" si="107"/>
        <v>116.69098089806421</v>
      </c>
      <c r="L877" s="42">
        <f>Pressure!Q877</f>
        <v>1.2411370016168142</v>
      </c>
      <c r="M877" s="10">
        <f t="shared" si="108"/>
        <v>0.37199789604135453</v>
      </c>
    </row>
    <row r="878" spans="3:13">
      <c r="C878" s="4">
        <f>Pressure!AB878*1000000</f>
        <v>3036228.8383520655</v>
      </c>
      <c r="D878" s="80">
        <f t="shared" si="113"/>
        <v>1.3469012151470802E-4</v>
      </c>
      <c r="E878" s="40">
        <f t="shared" si="114"/>
        <v>134.69012151470801</v>
      </c>
      <c r="G878" s="4">
        <f t="shared" si="112"/>
        <v>125534.49099951678</v>
      </c>
      <c r="H878" s="42">
        <f t="shared" si="109"/>
        <v>5.4265528404143932</v>
      </c>
      <c r="I878" s="10">
        <f t="shared" si="110"/>
        <v>1.2094367434803659</v>
      </c>
      <c r="J878" s="4">
        <f t="shared" si="111"/>
        <v>494.59919396149257</v>
      </c>
      <c r="K878" s="4">
        <f t="shared" si="107"/>
        <v>111.19086236263941</v>
      </c>
      <c r="L878" s="42">
        <f>Pressure!Q878</f>
        <v>1.2418364630122234</v>
      </c>
      <c r="M878" s="10">
        <f t="shared" si="108"/>
        <v>0.35450942327124496</v>
      </c>
    </row>
    <row r="879" spans="3:13">
      <c r="C879" s="4">
        <f>Pressure!AB879*1000000</f>
        <v>2908515.8086793171</v>
      </c>
      <c r="D879" s="80">
        <f t="shared" si="113"/>
        <v>1.3469012151470802E-4</v>
      </c>
      <c r="E879" s="40">
        <f t="shared" si="114"/>
        <v>134.69012151470801</v>
      </c>
      <c r="G879" s="4">
        <f t="shared" si="112"/>
        <v>120254.12807974544</v>
      </c>
      <c r="H879" s="42">
        <f t="shared" si="109"/>
        <v>5.2513932146045166</v>
      </c>
      <c r="I879" s="10">
        <f t="shared" si="110"/>
        <v>1.2027176840346019</v>
      </c>
      <c r="J879" s="4">
        <f t="shared" si="111"/>
        <v>471.16266546828155</v>
      </c>
      <c r="K879" s="4">
        <f t="shared" si="107"/>
        <v>105.92209555961547</v>
      </c>
      <c r="L879" s="42">
        <f>Pressure!Q879</f>
        <v>1.2425359244076326</v>
      </c>
      <c r="M879" s="10">
        <f t="shared" si="108"/>
        <v>0.33775656891487532</v>
      </c>
    </row>
    <row r="880" spans="3:13">
      <c r="C880" s="4">
        <f>Pressure!AB880*1000000</f>
        <v>2786174.7778961677</v>
      </c>
      <c r="D880" s="80">
        <f t="shared" si="113"/>
        <v>1.3469012151470802E-4</v>
      </c>
      <c r="E880" s="40">
        <f t="shared" si="114"/>
        <v>134.69012151470801</v>
      </c>
      <c r="G880" s="4">
        <f t="shared" si="112"/>
        <v>115195.87330206718</v>
      </c>
      <c r="H880" s="42">
        <f t="shared" si="109"/>
        <v>5.0822978611234202</v>
      </c>
      <c r="I880" s="10">
        <f t="shared" si="110"/>
        <v>1.1957035904563746</v>
      </c>
      <c r="J880" s="4">
        <f t="shared" si="111"/>
        <v>448.7119487232078</v>
      </c>
      <c r="K880" s="4">
        <f t="shared" si="107"/>
        <v>100.87494913070631</v>
      </c>
      <c r="L880" s="42">
        <f>Pressure!Q880</f>
        <v>1.2432353858030418</v>
      </c>
      <c r="M880" s="10">
        <f t="shared" si="108"/>
        <v>0.32170839062194745</v>
      </c>
    </row>
    <row r="881" spans="3:13">
      <c r="C881" s="4">
        <f>Pressure!AB881*1000000</f>
        <v>2668979.7833726173</v>
      </c>
      <c r="D881" s="80">
        <f t="shared" si="113"/>
        <v>1.3469012151470802E-4</v>
      </c>
      <c r="E881" s="40">
        <f t="shared" si="114"/>
        <v>134.69012151470801</v>
      </c>
      <c r="G881" s="4">
        <f t="shared" si="112"/>
        <v>110350.38412174897</v>
      </c>
      <c r="H881" s="42">
        <f t="shared" si="109"/>
        <v>4.9190551264934879</v>
      </c>
      <c r="I881" s="10">
        <f t="shared" si="110"/>
        <v>1.1883815077867315</v>
      </c>
      <c r="J881" s="4">
        <f t="shared" si="111"/>
        <v>427.20557748253731</v>
      </c>
      <c r="K881" s="4">
        <f t="shared" si="107"/>
        <v>96.040101048185178</v>
      </c>
      <c r="L881" s="42">
        <f>Pressure!Q881</f>
        <v>1.243934847198451</v>
      </c>
      <c r="M881" s="10">
        <f t="shared" si="108"/>
        <v>0.30633524757163028</v>
      </c>
    </row>
    <row r="882" spans="3:13">
      <c r="C882" s="4">
        <f>Pressure!AB882*1000000</f>
        <v>2556714.3671549</v>
      </c>
      <c r="D882" s="80">
        <f t="shared" si="113"/>
        <v>1.3469012151470802E-4</v>
      </c>
      <c r="E882" s="40">
        <f t="shared" si="114"/>
        <v>134.69012151470801</v>
      </c>
      <c r="G882" s="4">
        <f t="shared" si="112"/>
        <v>105708.71096993568</v>
      </c>
      <c r="H882" s="42">
        <f t="shared" si="109"/>
        <v>4.7614609524098359</v>
      </c>
      <c r="I882" s="10">
        <f t="shared" si="110"/>
        <v>1.1807379122140247</v>
      </c>
      <c r="J882" s="4">
        <f t="shared" si="111"/>
        <v>406.60382969900508</v>
      </c>
      <c r="K882" s="4">
        <f t="shared" si="107"/>
        <v>91.408621397195517</v>
      </c>
      <c r="L882" s="42">
        <f>Pressure!Q882</f>
        <v>1.2446343085938603</v>
      </c>
      <c r="M882" s="10">
        <f t="shared" si="108"/>
        <v>0.2916087457262671</v>
      </c>
    </row>
    <row r="883" spans="3:13">
      <c r="C883" s="4">
        <f>Pressure!AB883*1000000</f>
        <v>2449171.1761698565</v>
      </c>
      <c r="D883" s="80">
        <f t="shared" si="113"/>
        <v>1.3469012151470802E-4</v>
      </c>
      <c r="E883" s="40">
        <f t="shared" si="114"/>
        <v>134.69012151470801</v>
      </c>
      <c r="G883" s="4">
        <f t="shared" si="112"/>
        <v>101262.28072388786</v>
      </c>
      <c r="H883" s="42">
        <f t="shared" si="109"/>
        <v>4.6093186061165596</v>
      </c>
      <c r="I883" s="10">
        <f t="shared" si="110"/>
        <v>1.1727586860955703</v>
      </c>
      <c r="J883" s="4">
        <f t="shared" si="111"/>
        <v>386.86865415559993</v>
      </c>
      <c r="K883" s="4">
        <f t="shared" si="107"/>
        <v>86.97195588228945</v>
      </c>
      <c r="L883" s="42">
        <f>Pressure!Q883</f>
        <v>1.2453337699892695</v>
      </c>
      <c r="M883" s="10">
        <f t="shared" si="108"/>
        <v>0.27750168538788</v>
      </c>
    </row>
    <row r="884" spans="3:13">
      <c r="C884" s="4">
        <f>Pressure!AB884*1000000</f>
        <v>2346151.5792459333</v>
      </c>
      <c r="D884" s="80">
        <f t="shared" si="113"/>
        <v>1.3469012151470802E-4</v>
      </c>
      <c r="E884" s="40">
        <f t="shared" si="114"/>
        <v>134.69012151470801</v>
      </c>
      <c r="G884" s="4">
        <f t="shared" si="112"/>
        <v>101000</v>
      </c>
      <c r="H884" s="42">
        <f t="shared" si="109"/>
        <v>4.4624384207873833</v>
      </c>
      <c r="I884" s="10">
        <f t="shared" si="110"/>
        <v>1.1660911742816087</v>
      </c>
      <c r="J884" s="4">
        <f t="shared" si="111"/>
        <v>368.4888239431981</v>
      </c>
      <c r="K884" s="4">
        <f t="shared" si="107"/>
        <v>82.839985599388086</v>
      </c>
      <c r="L884" s="42">
        <f>Pressure!Q884</f>
        <v>1.2460332313846787</v>
      </c>
      <c r="M884" s="10">
        <f t="shared" si="108"/>
        <v>0.26417169783188643</v>
      </c>
    </row>
    <row r="885" spans="3:13">
      <c r="C885" s="4">
        <f>Pressure!AB885*1000000</f>
        <v>2247465.3002434499</v>
      </c>
      <c r="D885" s="80">
        <f t="shared" si="113"/>
        <v>1.3469012151470802E-4</v>
      </c>
      <c r="E885" s="40">
        <f t="shared" si="114"/>
        <v>134.69012151470801</v>
      </c>
      <c r="G885" s="4">
        <f t="shared" si="112"/>
        <v>101000</v>
      </c>
      <c r="H885" s="42">
        <f t="shared" si="109"/>
        <v>4.3206375455682142</v>
      </c>
      <c r="I885" s="10">
        <f t="shared" si="110"/>
        <v>1.1594515367949867</v>
      </c>
      <c r="J885" s="4">
        <f t="shared" si="111"/>
        <v>350.97916824166896</v>
      </c>
      <c r="K885" s="4">
        <f t="shared" si="107"/>
        <v>78.903639279184603</v>
      </c>
      <c r="L885" s="42">
        <f>Pressure!Q885</f>
        <v>1.2467326927800879</v>
      </c>
      <c r="M885" s="10">
        <f t="shared" si="108"/>
        <v>0.25162004288294765</v>
      </c>
    </row>
    <row r="886" spans="3:13">
      <c r="C886" s="4">
        <f>Pressure!AB886*1000000</f>
        <v>2152930.0666165096</v>
      </c>
      <c r="D886" s="80">
        <f t="shared" si="113"/>
        <v>1.3469012151470802E-4</v>
      </c>
      <c r="E886" s="40">
        <f t="shared" si="114"/>
        <v>134.69012151470801</v>
      </c>
      <c r="G886" s="4">
        <f t="shared" si="112"/>
        <v>101000</v>
      </c>
      <c r="H886" s="42">
        <f t="shared" si="109"/>
        <v>4.1837397049538403</v>
      </c>
      <c r="I886" s="10">
        <f t="shared" si="110"/>
        <v>1.1527402840989596</v>
      </c>
      <c r="J886" s="4">
        <f t="shared" si="111"/>
        <v>334.26979736025987</v>
      </c>
      <c r="K886" s="4">
        <f t="shared" si="107"/>
        <v>75.147205017818422</v>
      </c>
      <c r="L886" s="42">
        <f>Pressure!Q886</f>
        <v>1.2474321541754971</v>
      </c>
      <c r="M886" s="10">
        <f t="shared" si="108"/>
        <v>0.23965259884132409</v>
      </c>
    </row>
    <row r="887" spans="3:13">
      <c r="C887" s="4">
        <f>Pressure!AB887*1000000</f>
        <v>2062371.2727574869</v>
      </c>
      <c r="D887" s="80">
        <f t="shared" si="113"/>
        <v>1.3469012151470802E-4</v>
      </c>
      <c r="E887" s="40">
        <f t="shared" si="114"/>
        <v>134.69012151470801</v>
      </c>
      <c r="G887" s="4">
        <f t="shared" si="112"/>
        <v>101000</v>
      </c>
      <c r="H887" s="42">
        <f t="shared" si="109"/>
        <v>4.0515749671855197</v>
      </c>
      <c r="I887" s="10">
        <f t="shared" si="110"/>
        <v>1.1459559906674632</v>
      </c>
      <c r="J887" s="4">
        <f t="shared" si="111"/>
        <v>318.32484382918216</v>
      </c>
      <c r="K887" s="4">
        <f t="shared" si="107"/>
        <v>71.56261944813231</v>
      </c>
      <c r="L887" s="42">
        <f>Pressure!Q887</f>
        <v>1.2481316155709063</v>
      </c>
      <c r="M887" s="10">
        <f t="shared" si="108"/>
        <v>0.22823237918147241</v>
      </c>
    </row>
    <row r="888" spans="3:13">
      <c r="C888" s="4">
        <f>Pressure!AB888*1000000</f>
        <v>1975621.6575022489</v>
      </c>
      <c r="D888" s="80">
        <f t="shared" si="113"/>
        <v>1.3469012151470802E-4</v>
      </c>
      <c r="E888" s="40">
        <f t="shared" si="114"/>
        <v>134.69012151470801</v>
      </c>
      <c r="G888" s="4">
        <f t="shared" si="112"/>
        <v>101000</v>
      </c>
      <c r="H888" s="42">
        <f t="shared" si="109"/>
        <v>3.9239795213703466</v>
      </c>
      <c r="I888" s="10">
        <f t="shared" si="110"/>
        <v>1.1390971823054652</v>
      </c>
      <c r="J888" s="4">
        <f t="shared" si="111"/>
        <v>303.11002524403483</v>
      </c>
      <c r="K888" s="4">
        <f t="shared" si="107"/>
        <v>68.142175541575213</v>
      </c>
      <c r="L888" s="42">
        <f>Pressure!Q888</f>
        <v>1.2488310769663156</v>
      </c>
      <c r="M888" s="10">
        <f t="shared" si="108"/>
        <v>0.21733485033894842</v>
      </c>
    </row>
    <row r="889" spans="3:13">
      <c r="C889" s="4">
        <f>Pressure!AB889*1000000</f>
        <v>1892520.9952005062</v>
      </c>
      <c r="D889" s="80">
        <f t="shared" si="113"/>
        <v>1.3469012151470802E-4</v>
      </c>
      <c r="E889" s="40">
        <f t="shared" si="114"/>
        <v>134.69012151470801</v>
      </c>
      <c r="G889" s="4">
        <f t="shared" si="112"/>
        <v>101000</v>
      </c>
      <c r="H889" s="42">
        <f t="shared" si="109"/>
        <v>3.8007954630373657</v>
      </c>
      <c r="I889" s="10">
        <f t="shared" si="110"/>
        <v>1.1321623337255728</v>
      </c>
      <c r="J889" s="4">
        <f t="shared" si="111"/>
        <v>288.59257484092768</v>
      </c>
      <c r="K889" s="4">
        <f t="shared" si="107"/>
        <v>64.878507000793064</v>
      </c>
      <c r="L889" s="42">
        <f>Pressure!Q889</f>
        <v>1.2495305383617248</v>
      </c>
      <c r="M889" s="10">
        <f t="shared" si="108"/>
        <v>0.20693656316134509</v>
      </c>
    </row>
    <row r="890" spans="3:13">
      <c r="C890" s="4">
        <f>Pressure!AB890*1000000</f>
        <v>1812915.7997806761</v>
      </c>
      <c r="D890" s="80">
        <f t="shared" si="113"/>
        <v>1.3469012151470802E-4</v>
      </c>
      <c r="E890" s="40">
        <f t="shared" si="114"/>
        <v>134.69012151470801</v>
      </c>
      <c r="G890" s="4">
        <f t="shared" si="112"/>
        <v>101000</v>
      </c>
      <c r="H890" s="42">
        <f t="shared" si="109"/>
        <v>3.681870587859351</v>
      </c>
      <c r="I890" s="10">
        <f t="shared" si="110"/>
        <v>1.1251498659656818</v>
      </c>
      <c r="J890" s="4">
        <f t="shared" si="111"/>
        <v>274.74117508810008</v>
      </c>
      <c r="K890" s="4">
        <f t="shared" si="107"/>
        <v>61.764573330358367</v>
      </c>
      <c r="L890" s="42">
        <f>Pressure!Q890</f>
        <v>1.250229999757134</v>
      </c>
      <c r="M890" s="10">
        <f t="shared" si="108"/>
        <v>0.19701510540323255</v>
      </c>
    </row>
    <row r="891" spans="3:13">
      <c r="C891" s="4">
        <f>Pressure!AB891*1000000</f>
        <v>1736659.0412626816</v>
      </c>
      <c r="D891" s="80">
        <f t="shared" si="113"/>
        <v>1.3469012151470802E-4</v>
      </c>
      <c r="E891" s="40">
        <f t="shared" si="114"/>
        <v>134.69012151470801</v>
      </c>
      <c r="G891" s="4">
        <f t="shared" si="112"/>
        <v>101000</v>
      </c>
      <c r="H891" s="42">
        <f t="shared" si="109"/>
        <v>3.5670581932829166</v>
      </c>
      <c r="I891" s="10">
        <f t="shared" si="110"/>
        <v>1.1180581436346653</v>
      </c>
      <c r="J891" s="4">
        <f t="shared" si="111"/>
        <v>261.52589416347195</v>
      </c>
      <c r="K891" s="4">
        <f t="shared" si="107"/>
        <v>58.79364555628613</v>
      </c>
      <c r="L891" s="42">
        <f>Pressure!Q891</f>
        <v>1.2509294611525432</v>
      </c>
      <c r="M891" s="10">
        <f t="shared" si="108"/>
        <v>0.18754905628535806</v>
      </c>
    </row>
    <row r="892" spans="3:13">
      <c r="C892" s="4">
        <f>Pressure!AB892*1000000</f>
        <v>1663609.8741950877</v>
      </c>
      <c r="D892" s="80">
        <f t="shared" si="113"/>
        <v>1.3469012151470802E-4</v>
      </c>
      <c r="E892" s="40">
        <f t="shared" si="114"/>
        <v>134.69012151470801</v>
      </c>
      <c r="G892" s="4">
        <f t="shared" si="112"/>
        <v>101000</v>
      </c>
      <c r="H892" s="42">
        <f t="shared" si="109"/>
        <v>3.4562168878235764</v>
      </c>
      <c r="I892" s="10">
        <f t="shared" si="110"/>
        <v>1.1108854719718635</v>
      </c>
      <c r="J892" s="4">
        <f t="shared" si="111"/>
        <v>248.9181251931775</v>
      </c>
      <c r="K892" s="4">
        <f t="shared" si="107"/>
        <v>55.959292566246461</v>
      </c>
      <c r="L892" s="42">
        <f>Pressure!Q892</f>
        <v>1.2516289225479524</v>
      </c>
      <c r="M892" s="10">
        <f t="shared" si="108"/>
        <v>0.17851794302874588</v>
      </c>
    </row>
    <row r="893" spans="3:13">
      <c r="C893" s="4">
        <f>Pressure!AB893*1000000</f>
        <v>1593633.3775149924</v>
      </c>
      <c r="D893" s="80">
        <f t="shared" si="113"/>
        <v>1.3469012151470802E-4</v>
      </c>
      <c r="E893" s="40">
        <f t="shared" si="114"/>
        <v>134.69012151470801</v>
      </c>
      <c r="G893" s="4">
        <f t="shared" si="112"/>
        <v>101000</v>
      </c>
      <c r="H893" s="42">
        <f t="shared" si="109"/>
        <v>3.3492104077962117</v>
      </c>
      <c r="I893" s="10">
        <f t="shared" si="110"/>
        <v>1.1036300937046712</v>
      </c>
      <c r="J893" s="4">
        <f t="shared" si="111"/>
        <v>236.89052813148433</v>
      </c>
      <c r="K893" s="4">
        <f t="shared" si="107"/>
        <v>53.255368043587147</v>
      </c>
      <c r="L893" s="42">
        <f>Pressure!Q893</f>
        <v>1.2523283839433617</v>
      </c>
      <c r="M893" s="10">
        <f t="shared" si="108"/>
        <v>0.16990219927817041</v>
      </c>
    </row>
    <row r="894" spans="3:13">
      <c r="C894" s="4">
        <f>Pressure!AB894*1000000</f>
        <v>1526600.3053502077</v>
      </c>
      <c r="D894" s="80">
        <f t="shared" si="113"/>
        <v>1.3469012151470802E-4</v>
      </c>
      <c r="E894" s="40">
        <f t="shared" si="114"/>
        <v>134.69012151470801</v>
      </c>
      <c r="G894" s="4">
        <f t="shared" si="112"/>
        <v>101000</v>
      </c>
      <c r="H894" s="42">
        <f t="shared" si="109"/>
        <v>3.2459074412654996</v>
      </c>
      <c r="I894" s="10">
        <f t="shared" si="110"/>
        <v>1.0962901856869685</v>
      </c>
      <c r="J894" s="4">
        <f t="shared" si="111"/>
        <v>225.41697416764555</v>
      </c>
      <c r="K894" s="4">
        <f t="shared" si="107"/>
        <v>50.675997969436075</v>
      </c>
      <c r="L894" s="42">
        <f>Pressure!Q894</f>
        <v>1.2530278453387709</v>
      </c>
      <c r="M894" s="10">
        <f t="shared" si="108"/>
        <v>0.16168312533314974</v>
      </c>
    </row>
    <row r="895" spans="3:13">
      <c r="C895" s="4">
        <f>Pressure!AB895*1000000</f>
        <v>1462386.8483034603</v>
      </c>
      <c r="D895" s="80">
        <f t="shared" si="113"/>
        <v>1.3469012151470802E-4</v>
      </c>
      <c r="E895" s="40">
        <f t="shared" si="114"/>
        <v>134.69012151470801</v>
      </c>
      <c r="G895" s="4">
        <f t="shared" si="112"/>
        <v>101000</v>
      </c>
      <c r="H895" s="42">
        <f t="shared" si="109"/>
        <v>3.1461814590151982</v>
      </c>
      <c r="I895" s="10">
        <f t="shared" si="110"/>
        <v>1.0888638552993362</v>
      </c>
      <c r="J895" s="4">
        <f t="shared" si="111"/>
        <v>214.47249255013301</v>
      </c>
      <c r="K895" s="4">
        <f t="shared" si="107"/>
        <v>48.215568668255251</v>
      </c>
      <c r="L895" s="42">
        <f>Pressure!Q895</f>
        <v>1.2537273067341801</v>
      </c>
      <c r="M895" s="10">
        <f t="shared" si="108"/>
        <v>0.15384285010811699</v>
      </c>
    </row>
    <row r="896" spans="3:13">
      <c r="C896" s="4">
        <f>Pressure!AB896*1000000</f>
        <v>1400874.4047776994</v>
      </c>
      <c r="D896" s="80">
        <f t="shared" si="113"/>
        <v>1.3469012151470802E-4</v>
      </c>
      <c r="E896" s="40">
        <f t="shared" si="114"/>
        <v>134.69012151470801</v>
      </c>
      <c r="G896" s="4">
        <f t="shared" si="112"/>
        <v>101000</v>
      </c>
      <c r="H896" s="42">
        <f t="shared" si="109"/>
        <v>3.0499105523498002</v>
      </c>
      <c r="I896" s="10">
        <f t="shared" si="110"/>
        <v>1.0813491365900259</v>
      </c>
      <c r="J896" s="4">
        <f t="shared" si="111"/>
        <v>204.03321972340032</v>
      </c>
      <c r="K896" s="4">
        <f t="shared" si="107"/>
        <v>45.868715373274654</v>
      </c>
      <c r="L896" s="42">
        <f>Pressure!Q896</f>
        <v>1.2544267681295893</v>
      </c>
      <c r="M896" s="10">
        <f t="shared" si="108"/>
        <v>0.14636429474678708</v>
      </c>
    </row>
    <row r="897" spans="3:13">
      <c r="C897" s="4">
        <f>Pressure!AB897*1000000</f>
        <v>1341949.3619201684</v>
      </c>
      <c r="D897" s="80">
        <f t="shared" si="113"/>
        <v>1.3469012151470802E-4</v>
      </c>
      <c r="E897" s="40">
        <f t="shared" si="114"/>
        <v>134.69012151470801</v>
      </c>
      <c r="G897" s="4">
        <f t="shared" si="112"/>
        <v>101000</v>
      </c>
      <c r="H897" s="42">
        <f t="shared" si="109"/>
        <v>2.9569772775573129</v>
      </c>
      <c r="I897" s="10">
        <f t="shared" si="110"/>
        <v>1.0737439861334015</v>
      </c>
      <c r="J897" s="4">
        <f t="shared" si="111"/>
        <v>194.0763506768175</v>
      </c>
      <c r="K897" s="4">
        <f t="shared" si="107"/>
        <v>43.630311289244524</v>
      </c>
      <c r="L897" s="42">
        <f>Pressure!Q897</f>
        <v>1.2551262295249985</v>
      </c>
      <c r="M897" s="10">
        <f t="shared" si="108"/>
        <v>0.13923113781895027</v>
      </c>
    </row>
    <row r="898" spans="3:13">
      <c r="C898" s="4">
        <f>Pressure!AB898*1000000</f>
        <v>1285502.8857806246</v>
      </c>
      <c r="D898" s="80">
        <f t="shared" si="113"/>
        <v>1.3469012151470802E-4</v>
      </c>
      <c r="E898" s="40">
        <f t="shared" si="114"/>
        <v>134.69012151470801</v>
      </c>
      <c r="G898" s="4">
        <f t="shared" si="112"/>
        <v>101000</v>
      </c>
      <c r="H898" s="42">
        <f t="shared" si="109"/>
        <v>2.8672685068775774</v>
      </c>
      <c r="I898" s="10">
        <f t="shared" si="110"/>
        <v>1.0660462785800682</v>
      </c>
      <c r="J898" s="4">
        <f t="shared" si="111"/>
        <v>184.58009240971077</v>
      </c>
      <c r="K898" s="4">
        <f t="shared" si="107"/>
        <v>41.495457130909308</v>
      </c>
      <c r="L898" s="42">
        <f>Pressure!Q898</f>
        <v>1.2558256909204077</v>
      </c>
      <c r="M898" s="10">
        <f t="shared" si="108"/>
        <v>0.13242778203099703</v>
      </c>
    </row>
    <row r="899" spans="3:13">
      <c r="C899" s="4">
        <f>Pressure!AB899*1000000</f>
        <v>1231430.7202961508</v>
      </c>
      <c r="D899" s="80">
        <f t="shared" si="113"/>
        <v>1.3469012151470802E-4</v>
      </c>
      <c r="E899" s="40">
        <f t="shared" si="114"/>
        <v>134.69012151470801</v>
      </c>
      <c r="G899" s="4">
        <f t="shared" si="112"/>
        <v>101000</v>
      </c>
      <c r="H899" s="42">
        <f t="shared" si="109"/>
        <v>2.7806752858372548</v>
      </c>
      <c r="I899" s="10">
        <f t="shared" si="110"/>
        <v>1.0582538018700594</v>
      </c>
      <c r="J899" s="4">
        <f t="shared" si="111"/>
        <v>175.52361942055578</v>
      </c>
      <c r="K899" s="4">
        <f t="shared" si="107"/>
        <v>39.459471116531581</v>
      </c>
      <c r="L899" s="42">
        <f>Pressure!Q899</f>
        <v>1.256525152315817</v>
      </c>
      <c r="M899" s="10">
        <f t="shared" si="108"/>
        <v>0.12593932238441852</v>
      </c>
    </row>
    <row r="900" spans="3:13">
      <c r="C900" s="4">
        <f>Pressure!AB900*1000000</f>
        <v>1179632.9947312765</v>
      </c>
      <c r="D900" s="80">
        <f t="shared" si="113"/>
        <v>1.3469012151470802E-4</v>
      </c>
      <c r="E900" s="40">
        <f t="shared" si="114"/>
        <v>134.69012151470801</v>
      </c>
      <c r="G900" s="4">
        <f t="shared" si="112"/>
        <v>101000</v>
      </c>
      <c r="H900" s="42">
        <f t="shared" si="109"/>
        <v>2.6970926968300377</v>
      </c>
      <c r="I900" s="10">
        <f t="shared" si="110"/>
        <v>1.0503642520772594</v>
      </c>
      <c r="J900" s="4">
        <f t="shared" si="111"/>
        <v>166.88703113229403</v>
      </c>
      <c r="K900" s="4">
        <f t="shared" si="107"/>
        <v>37.517879396675966</v>
      </c>
      <c r="L900" s="42">
        <f>Pressure!Q900</f>
        <v>1.2572246137112262</v>
      </c>
      <c r="M900" s="10">
        <f t="shared" si="108"/>
        <v>0.11975151571933718</v>
      </c>
    </row>
    <row r="901" spans="3:13">
      <c r="C901" s="4">
        <f>Pressure!AB901*1000000</f>
        <v>1130014.0392177538</v>
      </c>
      <c r="D901" s="80">
        <f t="shared" si="113"/>
        <v>1.3469012151470802E-4</v>
      </c>
      <c r="E901" s="40">
        <f t="shared" si="114"/>
        <v>134.69012151470801</v>
      </c>
      <c r="G901" s="4">
        <f t="shared" si="112"/>
        <v>101000</v>
      </c>
      <c r="H901" s="42">
        <f t="shared" si="109"/>
        <v>2.6164197288395044</v>
      </c>
      <c r="I901" s="10">
        <f t="shared" si="110"/>
        <v>1.0423752278496137</v>
      </c>
      <c r="J901" s="4">
        <f t="shared" si="111"/>
        <v>158.65131116949985</v>
      </c>
      <c r="K901" s="4">
        <f t="shared" si="107"/>
        <v>35.666406899307553</v>
      </c>
      <c r="L901" s="42">
        <f>Pressure!Q901</f>
        <v>1.2579240751066354</v>
      </c>
      <c r="M901" s="10">
        <f t="shared" si="108"/>
        <v>0.11385075158280815</v>
      </c>
    </row>
    <row r="902" spans="3:13">
      <c r="C902" s="4">
        <f>Pressure!AB902*1000000</f>
        <v>1082482.2080532857</v>
      </c>
      <c r="D902" s="80">
        <f t="shared" si="113"/>
        <v>1.3469012151470802E-4</v>
      </c>
      <c r="E902" s="40">
        <f t="shared" si="114"/>
        <v>134.69012151470801</v>
      </c>
      <c r="G902" s="4">
        <f t="shared" si="112"/>
        <v>101000</v>
      </c>
      <c r="H902" s="42">
        <f t="shared" si="109"/>
        <v>2.5385591532221987</v>
      </c>
      <c r="I902" s="10">
        <f t="shared" si="110"/>
        <v>1.0342842244055752</v>
      </c>
      <c r="J902" s="4">
        <f t="shared" si="111"/>
        <v>150.79828840670996</v>
      </c>
      <c r="K902" s="4">
        <f t="shared" si="107"/>
        <v>33.900968573065498</v>
      </c>
      <c r="L902" s="42">
        <f>Pressure!Q902</f>
        <v>1.2586235365020446</v>
      </c>
      <c r="M902" s="10">
        <f t="shared" si="108"/>
        <v>0.1082240243641997</v>
      </c>
    </row>
    <row r="903" spans="3:13">
      <c r="C903" s="4">
        <f>Pressure!AB903*1000000</f>
        <v>1036949.7104328609</v>
      </c>
      <c r="D903" s="80">
        <f t="shared" si="113"/>
        <v>1.3469012151470802E-4</v>
      </c>
      <c r="E903" s="40">
        <f t="shared" si="114"/>
        <v>134.69012151470801</v>
      </c>
      <c r="G903" s="4">
        <f t="shared" si="112"/>
        <v>101000</v>
      </c>
      <c r="H903" s="42">
        <f t="shared" si="109"/>
        <v>2.4634174054906941</v>
      </c>
      <c r="I903" s="10">
        <f t="shared" si="110"/>
        <v>1.0260886270425698</v>
      </c>
      <c r="J903" s="4">
        <f t="shared" si="111"/>
        <v>143.31059971065841</v>
      </c>
      <c r="K903" s="4">
        <f t="shared" si="107"/>
        <v>32.217661011343559</v>
      </c>
      <c r="L903" s="42">
        <f>Pressure!Q903</f>
        <v>1.2593229978974538</v>
      </c>
      <c r="M903" s="10">
        <f t="shared" si="108"/>
        <v>0.10285890664241397</v>
      </c>
    </row>
    <row r="904" spans="3:13">
      <c r="C904" s="4">
        <f>Pressure!AB904*1000000</f>
        <v>993332.4483000309</v>
      </c>
      <c r="D904" s="80">
        <f t="shared" si="113"/>
        <v>1.3469012151470802E-4</v>
      </c>
      <c r="E904" s="40">
        <f t="shared" si="114"/>
        <v>134.69012151470801</v>
      </c>
      <c r="G904" s="4">
        <f t="shared" si="112"/>
        <v>101000</v>
      </c>
      <c r="H904" s="42">
        <f t="shared" si="109"/>
        <v>2.3909044730605036</v>
      </c>
      <c r="I904" s="10">
        <f t="shared" si="110"/>
        <v>1.0177857041079541</v>
      </c>
      <c r="J904" s="4">
        <f t="shared" si="111"/>
        <v>136.17165430242588</v>
      </c>
      <c r="K904" s="4">
        <f t="shared" si="107"/>
        <v>30.612754440543565</v>
      </c>
      <c r="L904" s="42">
        <f>Pressure!Q904</f>
        <v>1.2600224592928631</v>
      </c>
      <c r="M904" s="10">
        <f t="shared" si="108"/>
        <v>9.7743523692052678E-2</v>
      </c>
    </row>
    <row r="905" spans="3:13">
      <c r="C905" s="4">
        <f>Pressure!AB905*1000000</f>
        <v>951549.86101866502</v>
      </c>
      <c r="D905" s="80">
        <f t="shared" si="113"/>
        <v>1.3469012151470802E-4</v>
      </c>
      <c r="E905" s="40">
        <f t="shared" si="114"/>
        <v>134.69012151470801</v>
      </c>
      <c r="G905" s="4">
        <f t="shared" si="112"/>
        <v>101000</v>
      </c>
      <c r="H905" s="42">
        <f t="shared" si="109"/>
        <v>2.3209337889516961</v>
      </c>
      <c r="I905" s="10">
        <f t="shared" si="110"/>
        <v>1.0093725993768723</v>
      </c>
      <c r="J905" s="4">
        <f t="shared" si="111"/>
        <v>129.3655996686395</v>
      </c>
      <c r="K905" s="4">
        <f t="shared" si="107"/>
        <v>29.082685056571087</v>
      </c>
      <c r="L905" s="42">
        <f>Pressure!Q905</f>
        <v>1.2607219206882723</v>
      </c>
      <c r="M905" s="10">
        <f t="shared" si="108"/>
        <v>9.2866529097866621E-2</v>
      </c>
    </row>
    <row r="906" spans="3:13">
      <c r="C906" s="4">
        <f>Pressure!AB906*1000000</f>
        <v>911524.77657827933</v>
      </c>
      <c r="D906" s="80">
        <f t="shared" si="113"/>
        <v>1.3469012151470802E-4</v>
      </c>
      <c r="E906" s="40">
        <f t="shared" si="114"/>
        <v>134.69012151470801</v>
      </c>
      <c r="G906" s="4">
        <f t="shared" si="112"/>
        <v>101000</v>
      </c>
      <c r="H906" s="42">
        <f t="shared" si="109"/>
        <v>2.2534221314661211</v>
      </c>
      <c r="I906" s="10">
        <f t="shared" si="110"/>
        <v>1.0008463237744845</v>
      </c>
      <c r="J906" s="4">
        <f t="shared" si="111"/>
        <v>122.87728895383545</v>
      </c>
      <c r="K906" s="4">
        <f t="shared" si="107"/>
        <v>27.624047694311283</v>
      </c>
      <c r="L906" s="42">
        <f>Pressure!Q906</f>
        <v>1.2614213820836815</v>
      </c>
      <c r="M906" s="10">
        <f t="shared" si="108"/>
        <v>8.8217081428964103E-2</v>
      </c>
    </row>
    <row r="907" spans="3:13">
      <c r="C907" s="4">
        <f>Pressure!AB907*1000000</f>
        <v>873183.26905812451</v>
      </c>
      <c r="D907" s="80">
        <f t="shared" si="113"/>
        <v>1.3469012151470802E-4</v>
      </c>
      <c r="E907" s="40">
        <f t="shared" si="114"/>
        <v>134.69012151470801</v>
      </c>
      <c r="G907" s="4">
        <f t="shared" si="112"/>
        <v>101000</v>
      </c>
      <c r="H907" s="42">
        <f t="shared" si="109"/>
        <v>2.1882895298950187</v>
      </c>
      <c r="I907" s="10">
        <f t="shared" si="110"/>
        <v>0.99220374637208697</v>
      </c>
      <c r="J907" s="4">
        <f t="shared" si="111"/>
        <v>116.6922497689357</v>
      </c>
      <c r="K907" s="4">
        <f t="shared" si="107"/>
        <v>26.233588815461466</v>
      </c>
      <c r="L907" s="42">
        <f>Pressure!Q907</f>
        <v>1.2621208434790907</v>
      </c>
      <c r="M907" s="10">
        <f t="shared" si="108"/>
        <v>8.3784821926286057E-2</v>
      </c>
    </row>
    <row r="908" spans="3:13">
      <c r="C908" s="4">
        <f>Pressure!AB908*1000000</f>
        <v>836454.52208676853</v>
      </c>
      <c r="D908" s="80">
        <f t="shared" si="113"/>
        <v>1.3469012151470802E-4</v>
      </c>
      <c r="E908" s="40">
        <f t="shared" si="114"/>
        <v>134.69012151470801</v>
      </c>
      <c r="G908" s="4">
        <f t="shared" si="112"/>
        <v>101000</v>
      </c>
      <c r="H908" s="42">
        <f t="shared" si="109"/>
        <v>2.1254591763504758</v>
      </c>
      <c r="I908" s="10">
        <f t="shared" si="110"/>
        <v>0.98344158457748776</v>
      </c>
      <c r="J908" s="4">
        <f t="shared" si="111"/>
        <v>110.79665435349197</v>
      </c>
      <c r="K908" s="4">
        <f t="shared" si="107"/>
        <v>24.9081998007041</v>
      </c>
      <c r="L908" s="42">
        <f>Pressure!Q908</f>
        <v>1.2628203048744999</v>
      </c>
      <c r="M908" s="10">
        <f t="shared" si="108"/>
        <v>7.9559853158793492E-2</v>
      </c>
    </row>
    <row r="909" spans="3:13">
      <c r="C909" s="4">
        <f>Pressure!AB909*1000000</f>
        <v>801270.69804498355</v>
      </c>
      <c r="D909" s="80">
        <f t="shared" si="113"/>
        <v>1.3469012151470802E-4</v>
      </c>
      <c r="E909" s="40">
        <f t="shared" si="114"/>
        <v>134.69012151470801</v>
      </c>
      <c r="G909" s="4">
        <f t="shared" si="112"/>
        <v>101000</v>
      </c>
      <c r="H909" s="42">
        <f t="shared" si="109"/>
        <v>2.064857343858288</v>
      </c>
      <c r="I909" s="10">
        <f t="shared" si="110"/>
        <v>0.97455639342946554</v>
      </c>
      <c r="J909" s="4">
        <f t="shared" si="111"/>
        <v>105.17729103192053</v>
      </c>
      <c r="K909" s="4">
        <f t="shared" si="107"/>
        <v>23.644910532781921</v>
      </c>
      <c r="L909" s="42">
        <f>Pressure!Q909</f>
        <v>1.2635197662699091</v>
      </c>
      <c r="M909" s="10">
        <f t="shared" si="108"/>
        <v>7.5532718605657398E-2</v>
      </c>
    </row>
    <row r="910" spans="3:13">
      <c r="C910" s="4">
        <f>Pressure!AB910*1000000</f>
        <v>0</v>
      </c>
      <c r="D910" s="80">
        <f t="shared" si="113"/>
        <v>1.3469012151470802E-4</v>
      </c>
      <c r="E910" s="40">
        <f t="shared" si="114"/>
        <v>134.69012151470801</v>
      </c>
      <c r="G910" s="4">
        <f t="shared" si="112"/>
        <v>101000</v>
      </c>
      <c r="H910" s="42">
        <v>1</v>
      </c>
      <c r="I910" s="59">
        <f>I909</f>
        <v>0.97455639342946554</v>
      </c>
      <c r="J910" s="4">
        <f t="shared" si="111"/>
        <v>0</v>
      </c>
      <c r="K910" s="4">
        <f t="shared" si="107"/>
        <v>0</v>
      </c>
      <c r="L910" s="42">
        <f>Pressure!Q910</f>
        <v>1.2642192276653184</v>
      </c>
      <c r="M910" s="10">
        <f t="shared" si="108"/>
        <v>3.6783727375274265E-2</v>
      </c>
    </row>
    <row r="911" spans="3:13">
      <c r="L911" s="60">
        <f>SUM(M28:M910)</f>
        <v>1314.0409833572198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295275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5546875" defaultRowHeight="12.75"/>
  <cols>
    <col min="1" max="1" width="5.7109375" customWidth="1"/>
    <col min="2" max="4" width="8.85546875" customWidth="1"/>
    <col min="5" max="5" width="26.28515625" customWidth="1"/>
    <col min="6" max="6" width="21.425781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46.5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13.095525533467931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28.086773210703086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39.576647191509508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28.929123488085406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23.25</v>
      </c>
      <c r="AA14" s="341">
        <f>-Z14</f>
        <v>-23.25</v>
      </c>
      <c r="AB14" s="332"/>
    </row>
    <row r="15" spans="2:28">
      <c r="B15" s="320" t="s">
        <v>511</v>
      </c>
      <c r="C15" s="361">
        <f>(C11-C10)/2/TAN(alpha)</f>
        <v>35.26413760048473</v>
      </c>
      <c r="D15" s="8" t="s">
        <v>2</v>
      </c>
      <c r="E15" s="151" t="s">
        <v>513</v>
      </c>
      <c r="X15" s="333">
        <v>2</v>
      </c>
      <c r="Y15" s="340">
        <f>(C9-C10)/2/TAN(beta)</f>
        <v>28.929123488085406</v>
      </c>
      <c r="Z15" s="340">
        <f>C10/2</f>
        <v>6.5477627667339657</v>
      </c>
      <c r="AA15" s="341">
        <f>-Z15</f>
        <v>-6.5477627667339657</v>
      </c>
      <c r="AB15" s="332"/>
    </row>
    <row r="16" spans="2:28">
      <c r="B16" s="320" t="s">
        <v>8</v>
      </c>
      <c r="C16" s="361">
        <f>C15+C14</f>
        <v>64.193261088570139</v>
      </c>
      <c r="D16" s="8" t="s">
        <v>2</v>
      </c>
      <c r="E16" s="151" t="s">
        <v>514</v>
      </c>
      <c r="X16" s="333">
        <v>3</v>
      </c>
      <c r="Y16" s="340">
        <f>((C11-C10)/2/TAN(alpha)+Y15)</f>
        <v>64.193261088570139</v>
      </c>
      <c r="Z16" s="340">
        <f>C11/2</f>
        <v>14.043386605351543</v>
      </c>
      <c r="AA16" s="341">
        <f>-Z16</f>
        <v>-14.043386605351543</v>
      </c>
      <c r="AB16" s="332"/>
    </row>
    <row r="17" spans="2:28">
      <c r="B17" s="2"/>
      <c r="X17" s="333">
        <v>4</v>
      </c>
      <c r="Y17" s="340">
        <f>((C12-C10)/2/TAN(alpha)+Y15)</f>
        <v>91.221064630677617</v>
      </c>
      <c r="Z17" s="340">
        <f>C12/2</f>
        <v>19.788323595754754</v>
      </c>
      <c r="AA17" s="341">
        <f>-Z17</f>
        <v>-19.788323595754754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0.62213168791581519</v>
      </c>
      <c r="Z21" s="340">
        <f t="shared" si="0"/>
        <v>0.14081210251040788</v>
      </c>
      <c r="AA21" s="341">
        <f t="shared" si="0"/>
        <v>-0.14081210251040788</v>
      </c>
      <c r="AB21" s="332"/>
    </row>
    <row r="22" spans="2:28">
      <c r="B22" s="2"/>
      <c r="X22" s="333">
        <v>3</v>
      </c>
      <c r="Y22" s="340">
        <f t="shared" si="0"/>
        <v>1.380500238463874</v>
      </c>
      <c r="Z22" s="340">
        <f t="shared" si="0"/>
        <v>0.30200831409358159</v>
      </c>
      <c r="AA22" s="341">
        <f t="shared" si="0"/>
        <v>-0.30200831409358159</v>
      </c>
      <c r="AB22" s="332"/>
    </row>
    <row r="23" spans="2:28">
      <c r="B23" s="2"/>
      <c r="X23" s="333">
        <v>4</v>
      </c>
      <c r="Y23" s="340">
        <f t="shared" si="0"/>
        <v>1.9617433253909164</v>
      </c>
      <c r="Z23" s="340">
        <f t="shared" si="0"/>
        <v>0.42555534614526352</v>
      </c>
      <c r="AA23" s="341">
        <f t="shared" si="0"/>
        <v>-0.42555534614526352</v>
      </c>
      <c r="AB23" s="332"/>
    </row>
    <row r="24" spans="2:28">
      <c r="B24" s="2"/>
      <c r="X24" s="333"/>
      <c r="Y24" s="340">
        <f>Y22</f>
        <v>1.380500238463874</v>
      </c>
      <c r="Z24" s="340">
        <f>Z22</f>
        <v>0.30200831409358159</v>
      </c>
      <c r="AA24" s="336"/>
      <c r="AB24" s="332"/>
    </row>
    <row r="25" spans="2:28">
      <c r="B25" s="2"/>
      <c r="X25" s="333"/>
      <c r="Y25" s="340">
        <f>Y22</f>
        <v>1.380500238463874</v>
      </c>
      <c r="Z25" s="340">
        <f>-Z22</f>
        <v>-0.30200831409358159</v>
      </c>
      <c r="AA25" s="336"/>
      <c r="AB25" s="332"/>
    </row>
    <row r="26" spans="2:28">
      <c r="X26" s="333"/>
      <c r="Y26" s="340">
        <f>Y23</f>
        <v>1.9617433253909164</v>
      </c>
      <c r="Z26" s="340">
        <f>Z23</f>
        <v>0.42555534614526352</v>
      </c>
      <c r="AA26" s="336"/>
      <c r="AB26" s="332"/>
    </row>
    <row r="27" spans="2:28">
      <c r="X27" s="333"/>
      <c r="Y27" s="340">
        <f>Y23</f>
        <v>1.9617433253909164</v>
      </c>
      <c r="Z27" s="340">
        <f>-Z23</f>
        <v>-0.42555534614526352</v>
      </c>
      <c r="AA27" s="336"/>
      <c r="AB27" s="332"/>
    </row>
    <row r="28" spans="2:28">
      <c r="X28" s="333"/>
      <c r="Y28" s="340">
        <f>Y24</f>
        <v>1.380500238463874</v>
      </c>
      <c r="Z28" s="332">
        <v>1</v>
      </c>
      <c r="AA28" s="336"/>
      <c r="AB28" s="332"/>
    </row>
    <row r="29" spans="2:28">
      <c r="X29" s="342"/>
      <c r="Y29" s="343">
        <f>Y25</f>
        <v>1.380500238463874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M82" sqref="M82"/>
    </sheetView>
  </sheetViews>
  <sheetFormatPr defaultColWidth="8.85546875" defaultRowHeight="12.75"/>
  <cols>
    <col min="1" max="1" width="3.42578125" customWidth="1"/>
    <col min="2" max="2" width="12.7109375" customWidth="1"/>
    <col min="3" max="3" width="9.85546875" bestFit="1" customWidth="1"/>
    <col min="4" max="4" width="12.28515625" bestFit="1" customWidth="1"/>
    <col min="5" max="5" width="10.140625" bestFit="1" customWidth="1"/>
    <col min="9" max="9" width="25.28515625" bestFit="1" customWidth="1"/>
    <col min="10" max="10" width="36.5703125" bestFit="1" customWidth="1"/>
  </cols>
  <sheetData>
    <row r="1" spans="2:24" ht="13.5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.5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.5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2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.5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.5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.5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4.2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.5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2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.5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>
      <c r="B43" s="601" t="s">
        <v>818</v>
      </c>
    </row>
    <row r="46" spans="2:12">
      <c r="B46" s="602" t="s">
        <v>819</v>
      </c>
    </row>
    <row r="47" spans="2:12" ht="15.7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>
      <c r="B80" s="129" t="s">
        <v>871</v>
      </c>
    </row>
    <row r="81" spans="2: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.5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7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>
      <c r="B273" s="634" t="s">
        <v>995</v>
      </c>
    </row>
    <row r="274" spans="2:2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>
      <c r="B280" s="634" t="s">
        <v>1001</v>
      </c>
    </row>
    <row r="281" spans="2:2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5546875" defaultRowHeight="12.75"/>
  <sheetData>
    <row r="2" spans="2:21">
      <c r="Q2" s="718" t="s">
        <v>925</v>
      </c>
    </row>
    <row r="3" spans="2:21">
      <c r="D3" s="719"/>
    </row>
    <row r="4" spans="2:21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7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>
      <c r="B14" s="720" t="s">
        <v>944</v>
      </c>
      <c r="C14" s="721">
        <v>310</v>
      </c>
      <c r="D14" s="634" t="s">
        <v>945</v>
      </c>
      <c r="E14" t="s">
        <v>820</v>
      </c>
    </row>
    <row r="15" spans="2:21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>
      <c r="B16" s="2" t="s">
        <v>947</v>
      </c>
      <c r="C16" s="721">
        <v>9.9</v>
      </c>
      <c r="D16" s="634" t="s">
        <v>948</v>
      </c>
      <c r="E16" t="s">
        <v>949</v>
      </c>
    </row>
    <row r="17" spans="2:21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4.25">
      <c r="B24" s="731" t="s">
        <v>958</v>
      </c>
      <c r="C24" s="732">
        <f>2*t*fty*1000/do/s</f>
        <v>579.02298850574732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4.25">
      <c r="B25" s="731" t="s">
        <v>961</v>
      </c>
      <c r="C25" s="732">
        <f>2*t*fty*1000/do*b</f>
        <v>1372.6953435540008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4.25">
      <c r="B26" s="731" t="s">
        <v>963</v>
      </c>
      <c r="C26" s="737">
        <f>C25/C24</f>
        <v>2.3707095759642289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4.25">
      <c r="B30" s="739" t="s">
        <v>965</v>
      </c>
      <c r="C30" s="740">
        <f>2*py*(do/2)^2/e/10^6/t*(1-nu/2)</f>
        <v>0.81364040404040427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4.25">
      <c r="B31" s="739" t="s">
        <v>968</v>
      </c>
      <c r="C31" s="740">
        <f>PI()*deltad</f>
        <v>2.556126715997165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28575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28575</xdr:rowOff>
              </from>
              <to>
                <xdr:col>19</xdr:col>
                <xdr:colOff>342900</xdr:colOff>
                <xdr:row>6</xdr:row>
                <xdr:rowOff>161925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66675</xdr:rowOff>
              </from>
              <to>
                <xdr:col>19</xdr:col>
                <xdr:colOff>342900</xdr:colOff>
                <xdr:row>10</xdr:row>
                <xdr:rowOff>161925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47625</xdr:colOff>
                <xdr:row>11</xdr:row>
                <xdr:rowOff>104775</xdr:rowOff>
              </from>
              <to>
                <xdr:col>19</xdr:col>
                <xdr:colOff>352425</xdr:colOff>
                <xdr:row>15</xdr:row>
                <xdr:rowOff>66675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47625</xdr:colOff>
                <xdr:row>15</xdr:row>
                <xdr:rowOff>142875</xdr:rowOff>
              </from>
              <to>
                <xdr:col>19</xdr:col>
                <xdr:colOff>352425</xdr:colOff>
                <xdr:row>19</xdr:row>
                <xdr:rowOff>104775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161925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abSelected="1" topLeftCell="A4" zoomScale="110" zoomScaleNormal="110" workbookViewId="0">
      <selection activeCell="U9" sqref="U9"/>
    </sheetView>
  </sheetViews>
  <sheetFormatPr defaultColWidth="8.85546875" defaultRowHeight="12.75"/>
  <cols>
    <col min="1" max="1" width="2.285156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 xml:space="preserve">H412 sample test </v>
      </c>
      <c r="C7" s="197"/>
      <c r="D7" s="195"/>
      <c r="E7" s="163"/>
    </row>
    <row r="8" spans="2:5">
      <c r="B8" s="198" t="str">
        <f>'Data and Kn'!C7</f>
        <v>Motor design for Promesa</v>
      </c>
      <c r="C8" s="199"/>
      <c r="D8" s="170"/>
      <c r="E8" s="167"/>
    </row>
    <row r="9" spans="2:5">
      <c r="B9" s="160"/>
      <c r="C9" s="161" t="s">
        <v>335</v>
      </c>
      <c r="D9" s="162">
        <f>mgrain</f>
        <v>1.148754474519744</v>
      </c>
      <c r="E9" s="163" t="s">
        <v>28</v>
      </c>
    </row>
    <row r="10" spans="2:5">
      <c r="B10" s="164"/>
      <c r="C10" s="165"/>
      <c r="D10" s="166">
        <f>D9/0.4536</f>
        <v>2.5325275011458199</v>
      </c>
      <c r="E10" s="167" t="s">
        <v>337</v>
      </c>
    </row>
    <row r="11" spans="2:5">
      <c r="B11" s="160"/>
      <c r="C11" s="161" t="s">
        <v>176</v>
      </c>
      <c r="D11" s="168">
        <f>itot</f>
        <v>1314.0409833572198</v>
      </c>
      <c r="E11" s="163" t="s">
        <v>174</v>
      </c>
    </row>
    <row r="12" spans="2:5">
      <c r="B12" s="164"/>
      <c r="C12" s="165"/>
      <c r="D12" s="169">
        <f>D11/4.448</f>
        <v>295.42288294901522</v>
      </c>
      <c r="E12" s="167" t="s">
        <v>338</v>
      </c>
    </row>
    <row r="13" spans="2:5">
      <c r="B13" s="160"/>
      <c r="C13" s="161" t="s">
        <v>339</v>
      </c>
      <c r="D13" s="168">
        <f>Performance!K22</f>
        <v>1039.9845087002134</v>
      </c>
      <c r="E13" s="163" t="s">
        <v>168</v>
      </c>
    </row>
    <row r="14" spans="2:5">
      <c r="B14" s="164"/>
      <c r="C14" s="170"/>
      <c r="D14" s="169">
        <f>Performance!P22</f>
        <v>233.79895434112976</v>
      </c>
      <c r="E14" s="167" t="s">
        <v>337</v>
      </c>
    </row>
    <row r="15" spans="2:5">
      <c r="B15" s="171"/>
      <c r="C15" s="172" t="s">
        <v>340</v>
      </c>
      <c r="D15" s="173">
        <f>Performance!K23</f>
        <v>1.2635197662699091</v>
      </c>
      <c r="E15" s="174" t="s">
        <v>169</v>
      </c>
    </row>
    <row r="16" spans="2:5">
      <c r="B16" s="171"/>
      <c r="C16" s="172" t="s">
        <v>336</v>
      </c>
      <c r="D16" s="175">
        <f>Performance!C18</f>
        <v>116.65135977720594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K</v>
      </c>
      <c r="E17" s="201">
        <f>Performance!K22</f>
        <v>1039.9845087002134</v>
      </c>
    </row>
    <row r="19" spans="2:14">
      <c r="B19" s="824" t="s">
        <v>349</v>
      </c>
      <c r="C19" s="825"/>
      <c r="D19" s="825"/>
      <c r="E19" s="826"/>
    </row>
    <row r="20" spans="2:14">
      <c r="B20" s="188" t="s">
        <v>348</v>
      </c>
      <c r="C20" s="189">
        <f>N47</f>
        <v>6.0639751239027491E-2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8.1035684341471598E-2</v>
      </c>
      <c r="D25" s="186">
        <f>Performance!J70</f>
        <v>829.40154822285353</v>
      </c>
      <c r="E25" s="187">
        <f>Performance!K70</f>
        <v>186.45779151631078</v>
      </c>
      <c r="N25" s="322">
        <f t="shared" ref="N25:N46" si="0">C25-C24</f>
        <v>8.1035684341471598E-2</v>
      </c>
    </row>
    <row r="26" spans="2:14">
      <c r="B26" s="184">
        <f t="shared" ref="B26:B45" si="1">B25+1</f>
        <v>3</v>
      </c>
      <c r="C26" s="185">
        <f>Performance!L71</f>
        <v>8.2686575516608893E-2</v>
      </c>
      <c r="D26" s="186">
        <f>Performance!J71</f>
        <v>831.49316898604332</v>
      </c>
      <c r="E26" s="187">
        <f>Performance!K71</f>
        <v>186.92800885437779</v>
      </c>
      <c r="N26" s="322">
        <f t="shared" si="0"/>
        <v>1.6508911751372951E-3</v>
      </c>
    </row>
    <row r="27" spans="2:14">
      <c r="B27" s="184">
        <f t="shared" si="1"/>
        <v>4</v>
      </c>
      <c r="C27" s="185">
        <f>Performance!L112</f>
        <v>0.14822135062235275</v>
      </c>
      <c r="D27" s="186">
        <f>Performance!J112</f>
        <v>915.67874013783637</v>
      </c>
      <c r="E27" s="187">
        <f>Performance!K112</f>
        <v>205.85377009528267</v>
      </c>
      <c r="N27" s="323">
        <f t="shared" si="0"/>
        <v>6.5534775105743862E-2</v>
      </c>
    </row>
    <row r="28" spans="2:14">
      <c r="B28" s="184">
        <f t="shared" si="1"/>
        <v>5</v>
      </c>
      <c r="C28" s="185">
        <f>Performance!L154</f>
        <v>0.21151080255799642</v>
      </c>
      <c r="D28" s="186">
        <f>Performance!J154</f>
        <v>998.31313660818921</v>
      </c>
      <c r="E28" s="187">
        <f>Performance!K154</f>
        <v>224.43081170095527</v>
      </c>
      <c r="N28" s="323">
        <f t="shared" si="0"/>
        <v>6.328945193564367E-2</v>
      </c>
    </row>
    <row r="29" spans="2:14">
      <c r="B29" s="184">
        <f t="shared" si="1"/>
        <v>6</v>
      </c>
      <c r="C29" s="185">
        <f>Performance!L196</f>
        <v>0.27185896950454952</v>
      </c>
      <c r="D29" s="186">
        <f>Performance!J196</f>
        <v>1054.2002534861738</v>
      </c>
      <c r="E29" s="187">
        <f>Performance!K196</f>
        <v>236.99479643140458</v>
      </c>
      <c r="N29" s="323">
        <f t="shared" si="0"/>
        <v>6.0348166946553095E-2</v>
      </c>
    </row>
    <row r="30" spans="2:14">
      <c r="B30" s="184">
        <f t="shared" si="1"/>
        <v>7</v>
      </c>
      <c r="C30" s="185">
        <f>Performance!L238</f>
        <v>0.33198703787225348</v>
      </c>
      <c r="D30" s="186">
        <f>Performance!J238</f>
        <v>1074.1961830171667</v>
      </c>
      <c r="E30" s="187">
        <f>Performance!K238</f>
        <v>241.49008205952222</v>
      </c>
      <c r="N30" s="323">
        <f t="shared" si="0"/>
        <v>6.0128068367703957E-2</v>
      </c>
    </row>
    <row r="31" spans="2:14">
      <c r="B31" s="184">
        <f t="shared" si="1"/>
        <v>8</v>
      </c>
      <c r="C31" s="185">
        <f>Performance!L280</f>
        <v>0.39226125045184629</v>
      </c>
      <c r="D31" s="186">
        <f>Performance!J280</f>
        <v>1091.3741071547333</v>
      </c>
      <c r="E31" s="187">
        <f>Performance!K280</f>
        <v>245.35185179504819</v>
      </c>
      <c r="N31" s="323">
        <f t="shared" si="0"/>
        <v>6.0274212579592812E-2</v>
      </c>
    </row>
    <row r="32" spans="2:14">
      <c r="B32" s="184">
        <f t="shared" si="1"/>
        <v>9</v>
      </c>
      <c r="C32" s="185">
        <f>Performance!L322</f>
        <v>0.45265800144627444</v>
      </c>
      <c r="D32" s="186">
        <f>Performance!J322</f>
        <v>1105.7581189727539</v>
      </c>
      <c r="E32" s="187">
        <f>Performance!K322</f>
        <v>248.58552200277728</v>
      </c>
      <c r="N32" s="323">
        <f t="shared" si="0"/>
        <v>6.039675099442815E-2</v>
      </c>
    </row>
    <row r="33" spans="2:14">
      <c r="B33" s="184">
        <f t="shared" si="1"/>
        <v>10</v>
      </c>
      <c r="C33" s="185">
        <f>Performance!L364</f>
        <v>0.51315465162706686</v>
      </c>
      <c r="D33" s="186">
        <f>Performance!J364</f>
        <v>1117.3677380324184</v>
      </c>
      <c r="E33" s="187">
        <f>Performance!K364</f>
        <v>251.19548087595396</v>
      </c>
      <c r="N33" s="323">
        <f t="shared" si="0"/>
        <v>6.0496650180792422E-2</v>
      </c>
    </row>
    <row r="34" spans="2:14">
      <c r="B34" s="184">
        <f t="shared" si="1"/>
        <v>11</v>
      </c>
      <c r="C34" s="185">
        <f>Performance!L406</f>
        <v>0.57372932495779583</v>
      </c>
      <c r="D34" s="186">
        <f>Performance!J406</f>
        <v>1126.2184822771856</v>
      </c>
      <c r="E34" s="187">
        <f>Performance!K406</f>
        <v>253.18521700399839</v>
      </c>
      <c r="N34" s="323">
        <f t="shared" si="0"/>
        <v>6.0574673330728968E-2</v>
      </c>
    </row>
    <row r="35" spans="2:14">
      <c r="B35" s="184">
        <f t="shared" si="1"/>
        <v>12</v>
      </c>
      <c r="C35" s="185">
        <f>Performance!L448</f>
        <v>0.63436072681676015</v>
      </c>
      <c r="D35" s="186">
        <f>Performance!J448</f>
        <v>1132.3220961392101</v>
      </c>
      <c r="E35" s="187">
        <f>Performance!K448</f>
        <v>254.55737065312039</v>
      </c>
      <c r="N35" s="323">
        <f t="shared" si="0"/>
        <v>6.0631401858964318E-2</v>
      </c>
    </row>
    <row r="36" spans="2:14">
      <c r="B36" s="184">
        <f t="shared" si="1"/>
        <v>13</v>
      </c>
      <c r="C36" s="185">
        <f>Performance!L490</f>
        <v>0.6950279778995172</v>
      </c>
      <c r="D36" s="186">
        <f>Performance!J490</f>
        <v>1135.6867179947233</v>
      </c>
      <c r="E36" s="187">
        <f>Performance!K490</f>
        <v>255.31377141196961</v>
      </c>
      <c r="N36" s="323">
        <f t="shared" si="0"/>
        <v>6.0667251082757057E-2</v>
      </c>
    </row>
    <row r="37" spans="2:14">
      <c r="B37" s="184">
        <f t="shared" si="1"/>
        <v>14</v>
      </c>
      <c r="C37" s="185">
        <f>Performance!L532</f>
        <v>0.75571045898494627</v>
      </c>
      <c r="D37" s="186">
        <f>Performance!J532</f>
        <v>1136.3169940182697</v>
      </c>
      <c r="E37" s="187">
        <f>Performance!K532</f>
        <v>255.4554637872105</v>
      </c>
      <c r="N37" s="323">
        <f t="shared" si="0"/>
        <v>6.0682481085429063E-2</v>
      </c>
    </row>
    <row r="38" spans="2:14">
      <c r="B38" s="184">
        <f t="shared" si="1"/>
        <v>15</v>
      </c>
      <c r="C38" s="185">
        <f>Performance!L574</f>
        <v>0.81638766237167526</v>
      </c>
      <c r="D38" s="186">
        <f>Performance!J574</f>
        <v>1134.2141430754173</v>
      </c>
      <c r="E38" s="187">
        <f>Performance!K574</f>
        <v>254.9827217920546</v>
      </c>
      <c r="N38" s="323">
        <f t="shared" si="0"/>
        <v>6.0677203386728995E-2</v>
      </c>
    </row>
    <row r="39" spans="2:14">
      <c r="B39" s="184">
        <f t="shared" si="1"/>
        <v>16</v>
      </c>
      <c r="C39" s="185">
        <f>Performance!L616</f>
        <v>0.87703904616356598</v>
      </c>
      <c r="D39" s="186">
        <f>Performance!J616</f>
        <v>1129.3759752522851</v>
      </c>
      <c r="E39" s="187">
        <f>Performance!K616</f>
        <v>253.89505311188461</v>
      </c>
      <c r="N39" s="323">
        <f t="shared" si="0"/>
        <v>6.0651383791890723E-2</v>
      </c>
    </row>
    <row r="40" spans="2:14">
      <c r="B40" s="184">
        <f t="shared" si="1"/>
        <v>17</v>
      </c>
      <c r="C40" s="185">
        <f>Performance!L658</f>
        <v>0.93764388773988705</v>
      </c>
      <c r="D40" s="186">
        <f>Performance!J658</f>
        <v>1121.7968647820778</v>
      </c>
      <c r="E40" s="187">
        <f>Performance!K658</f>
        <v>252.19119301786742</v>
      </c>
      <c r="N40" s="323">
        <f t="shared" si="0"/>
        <v>6.0604841576321067E-2</v>
      </c>
    </row>
    <row r="41" spans="2:14">
      <c r="B41" s="184">
        <f t="shared" si="1"/>
        <v>18</v>
      </c>
      <c r="C41" s="185">
        <f>Performance!L700</f>
        <v>0.99818113270312736</v>
      </c>
      <c r="D41" s="186">
        <f>Performance!J700</f>
        <v>1111.4676763454975</v>
      </c>
      <c r="E41" s="187">
        <f>Performance!K700</f>
        <v>249.86908779854716</v>
      </c>
      <c r="N41" s="323">
        <f t="shared" si="0"/>
        <v>6.0537244963240311E-2</v>
      </c>
    </row>
    <row r="42" spans="2:14">
      <c r="B42" s="184">
        <f t="shared" si="1"/>
        <v>19</v>
      </c>
      <c r="C42" s="185">
        <f>Performance!L742</f>
        <v>1.0586292353509943</v>
      </c>
      <c r="D42" s="186">
        <f>Performance!J742</f>
        <v>1098.3756418681523</v>
      </c>
      <c r="E42" s="187">
        <f>Performance!K742</f>
        <v>246.92586706266633</v>
      </c>
      <c r="N42" s="323">
        <f t="shared" si="0"/>
        <v>6.044810264786693E-2</v>
      </c>
    </row>
    <row r="43" spans="2:14">
      <c r="B43" s="184">
        <f t="shared" si="1"/>
        <v>20</v>
      </c>
      <c r="C43" s="185">
        <f>Performance!L784</f>
        <v>1.1189659862455033</v>
      </c>
      <c r="D43" s="186">
        <f>Performance!J784</f>
        <v>1082.504182860356</v>
      </c>
      <c r="E43" s="187">
        <f>Performance!K784</f>
        <v>243.35780379936963</v>
      </c>
      <c r="N43" s="323">
        <f t="shared" si="0"/>
        <v>6.0336750894508961E-2</v>
      </c>
    </row>
    <row r="44" spans="2:14">
      <c r="B44" s="184">
        <f t="shared" si="1"/>
        <v>21</v>
      </c>
      <c r="C44" s="185">
        <f>Performance!L826</f>
        <v>1.1791683217042934</v>
      </c>
      <c r="D44" s="186">
        <f>Performance!J826</f>
        <v>1063.8326708796826</v>
      </c>
      <c r="E44" s="187">
        <f>Performance!K826</f>
        <v>239.16026052778261</v>
      </c>
      <c r="N44" s="323">
        <f t="shared" si="0"/>
        <v>6.0202335458790168E-2</v>
      </c>
    </row>
    <row r="45" spans="2:14">
      <c r="B45" s="184">
        <f t="shared" si="1"/>
        <v>22</v>
      </c>
      <c r="C45" s="185">
        <f>Performance!L868</f>
        <v>1.2348418490581312</v>
      </c>
      <c r="D45" s="186">
        <f>Performance!J868</f>
        <v>793.71775361669631</v>
      </c>
      <c r="E45" s="187">
        <f>Performance!K868</f>
        <v>178.43571638341268</v>
      </c>
      <c r="N45" s="323">
        <f t="shared" si="0"/>
        <v>5.5673527353837793E-2</v>
      </c>
    </row>
    <row r="46" spans="2:14">
      <c r="B46" s="184">
        <v>23</v>
      </c>
      <c r="C46" s="185">
        <f>Performance!L910</f>
        <v>1.2642192276653184</v>
      </c>
      <c r="D46" s="186">
        <f>Performance!J910</f>
        <v>0</v>
      </c>
      <c r="E46" s="187">
        <f>Performance!K910</f>
        <v>0</v>
      </c>
      <c r="N46" s="323">
        <f t="shared" si="0"/>
        <v>2.9377378607187143E-2</v>
      </c>
    </row>
    <row r="47" spans="2:14">
      <c r="N47" s="324">
        <f>AVERAGE(N27:N45)</f>
        <v>6.0639751239027491E-2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>
    <tabColor rgb="FF92D050"/>
  </sheetPr>
  <dimension ref="A2:H27"/>
  <sheetViews>
    <sheetView showGridLines="0" topLeftCell="C4" workbookViewId="0">
      <selection activeCell="J21" sqref="J21"/>
    </sheetView>
  </sheetViews>
  <sheetFormatPr defaultColWidth="8.85546875" defaultRowHeight="12.75"/>
  <cols>
    <col min="1" max="1" width="8.85546875" hidden="1" customWidth="1"/>
    <col min="2" max="2" width="0" hidden="1" customWidth="1"/>
  </cols>
  <sheetData>
    <row r="2" spans="1:8" ht="13.5" thickBot="1"/>
    <row r="3" spans="1:8" ht="15">
      <c r="C3" s="811" t="s">
        <v>59</v>
      </c>
      <c r="D3" s="812"/>
      <c r="E3" s="812"/>
      <c r="F3" s="813"/>
    </row>
    <row r="4" spans="1:8" ht="14.25">
      <c r="C4" s="365" t="s">
        <v>60</v>
      </c>
      <c r="D4" s="814" t="s">
        <v>61</v>
      </c>
      <c r="E4" s="815"/>
      <c r="F4" s="816"/>
    </row>
    <row r="5" spans="1:8" ht="14.25">
      <c r="C5" s="366"/>
      <c r="D5" s="817" t="s">
        <v>62</v>
      </c>
      <c r="E5" s="818"/>
      <c r="F5" s="819"/>
    </row>
    <row r="6" spans="1:8" ht="15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5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5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5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5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5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5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5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5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5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5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5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5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5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5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5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5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5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5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5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5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5.7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>
    <tabColor rgb="FFFFC000"/>
  </sheetPr>
  <dimension ref="B3:L26"/>
  <sheetViews>
    <sheetView showGridLines="0" topLeftCell="A6" zoomScaleNormal="100" workbookViewId="0">
      <selection activeCell="G10" sqref="G10"/>
    </sheetView>
  </sheetViews>
  <sheetFormatPr defaultColWidth="8.85546875" defaultRowHeight="12.75"/>
  <cols>
    <col min="1" max="1" width="4.85546875" customWidth="1"/>
    <col min="2" max="2" width="26.7109375" customWidth="1"/>
    <col min="3" max="3" width="6.7109375" customWidth="1"/>
    <col min="4" max="4" width="8.140625" customWidth="1"/>
    <col min="5" max="5" width="5.42578125" customWidth="1"/>
    <col min="6" max="6" width="13.28515625" customWidth="1"/>
    <col min="7" max="7" width="12.42578125" customWidth="1"/>
    <col min="8" max="9" width="11.7109375" customWidth="1"/>
    <col min="10" max="10" width="11" customWidth="1"/>
    <col min="11" max="11" width="10.5703125" customWidth="1"/>
    <col min="12" max="12" width="9.140625" customWidth="1"/>
    <col min="13" max="13" width="13.28515625" customWidth="1"/>
  </cols>
  <sheetData>
    <row r="3" spans="2:12">
      <c r="B3" s="76" t="s">
        <v>199</v>
      </c>
      <c r="D3" s="39"/>
      <c r="E3" s="39"/>
    </row>
    <row r="6" spans="2:12">
      <c r="B6" s="827" t="s">
        <v>135</v>
      </c>
      <c r="C6" s="828"/>
      <c r="D6" s="828"/>
      <c r="E6" s="828"/>
      <c r="F6" s="828"/>
      <c r="G6" s="828"/>
      <c r="H6" s="828"/>
      <c r="I6" s="828"/>
      <c r="J6" s="828"/>
      <c r="K6" s="828"/>
      <c r="L6" s="829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5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2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5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>
    <tabColor rgb="FFFFC000"/>
  </sheetPr>
  <dimension ref="B2:AJ107"/>
  <sheetViews>
    <sheetView showGridLines="0" topLeftCell="A27" zoomScale="115" zoomScaleNormal="115" workbookViewId="0">
      <selection activeCell="P40" sqref="P40"/>
    </sheetView>
  </sheetViews>
  <sheetFormatPr defaultColWidth="8.85546875" defaultRowHeight="12.75"/>
  <cols>
    <col min="1" max="1" width="9" customWidth="1"/>
    <col min="2" max="2" width="7.140625" customWidth="1"/>
    <col min="3" max="3" width="4.140625" customWidth="1"/>
    <col min="4" max="4" width="7.5703125" customWidth="1"/>
    <col min="5" max="5" width="9.140625" customWidth="1"/>
    <col min="6" max="6" width="10.85546875" customWidth="1"/>
    <col min="7" max="7" width="7.85546875" customWidth="1"/>
    <col min="8" max="8" width="4.140625" customWidth="1"/>
    <col min="9" max="9" width="7.42578125" customWidth="1"/>
    <col min="10" max="11" width="9.140625" customWidth="1"/>
    <col min="12" max="12" width="22.140625" customWidth="1"/>
  </cols>
  <sheetData>
    <row r="2" spans="2:36">
      <c r="B2" s="76" t="s">
        <v>200</v>
      </c>
    </row>
    <row r="4" spans="2:36">
      <c r="L4" s="8"/>
    </row>
    <row r="5" spans="2:36">
      <c r="B5" s="838" t="s">
        <v>365</v>
      </c>
      <c r="C5" s="839"/>
      <c r="D5" s="839"/>
      <c r="E5" s="839"/>
      <c r="F5" s="839"/>
      <c r="G5" s="839"/>
      <c r="H5" s="839"/>
      <c r="I5" s="839"/>
      <c r="J5" s="839"/>
      <c r="K5" s="840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33"/>
      <c r="C6" s="833"/>
      <c r="D6" s="833"/>
      <c r="E6" s="25" t="s">
        <v>80</v>
      </c>
      <c r="F6" s="25" t="s">
        <v>81</v>
      </c>
      <c r="G6" s="833"/>
      <c r="H6" s="833"/>
      <c r="I6" s="833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5" thickBot="1">
      <c r="B7" s="834" t="s">
        <v>82</v>
      </c>
      <c r="C7" s="834"/>
      <c r="D7" s="834"/>
      <c r="E7" s="834" t="s">
        <v>83</v>
      </c>
      <c r="F7" s="834"/>
      <c r="G7" s="834" t="s">
        <v>84</v>
      </c>
      <c r="H7" s="834"/>
      <c r="I7" s="834"/>
      <c r="J7" s="834" t="s">
        <v>85</v>
      </c>
      <c r="K7" s="834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5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30" t="s">
        <v>401</v>
      </c>
      <c r="C16" s="831"/>
      <c r="D16" s="831"/>
      <c r="E16" s="831"/>
      <c r="F16" s="831"/>
      <c r="G16" s="831"/>
      <c r="H16" s="831"/>
      <c r="I16" s="831"/>
      <c r="J16" s="831"/>
      <c r="K16" s="832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33"/>
      <c r="C17" s="833"/>
      <c r="D17" s="833"/>
      <c r="E17" s="25" t="s">
        <v>80</v>
      </c>
      <c r="F17" s="25" t="s">
        <v>81</v>
      </c>
      <c r="G17" s="833"/>
      <c r="H17" s="833"/>
      <c r="I17" s="833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5" thickBot="1">
      <c r="B18" s="834" t="s">
        <v>82</v>
      </c>
      <c r="C18" s="834"/>
      <c r="D18" s="834"/>
      <c r="E18" s="834" t="s">
        <v>83</v>
      </c>
      <c r="F18" s="834"/>
      <c r="G18" s="835" t="s">
        <v>84</v>
      </c>
      <c r="H18" s="836"/>
      <c r="I18" s="837"/>
      <c r="J18" s="835" t="s">
        <v>85</v>
      </c>
      <c r="K18" s="837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5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30" t="s">
        <v>475</v>
      </c>
      <c r="C25" s="831"/>
      <c r="D25" s="831"/>
      <c r="E25" s="831"/>
      <c r="F25" s="831"/>
      <c r="G25" s="831"/>
      <c r="H25" s="831"/>
      <c r="I25" s="831"/>
      <c r="J25" s="831"/>
      <c r="K25" s="832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33"/>
      <c r="C26" s="833"/>
      <c r="D26" s="833"/>
      <c r="E26" s="25" t="s">
        <v>80</v>
      </c>
      <c r="F26" s="25" t="s">
        <v>81</v>
      </c>
      <c r="G26" s="833"/>
      <c r="H26" s="833"/>
      <c r="I26" s="833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5" thickBot="1">
      <c r="B27" s="834" t="s">
        <v>82</v>
      </c>
      <c r="C27" s="834"/>
      <c r="D27" s="834"/>
      <c r="E27" s="834" t="s">
        <v>83</v>
      </c>
      <c r="F27" s="834"/>
      <c r="G27" s="835" t="s">
        <v>84</v>
      </c>
      <c r="H27" s="836"/>
      <c r="I27" s="837"/>
      <c r="J27" s="835" t="s">
        <v>85</v>
      </c>
      <c r="K27" s="837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5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30" t="s">
        <v>366</v>
      </c>
      <c r="C30" s="831"/>
      <c r="D30" s="831"/>
      <c r="E30" s="831"/>
      <c r="F30" s="831"/>
      <c r="G30" s="831"/>
      <c r="H30" s="831"/>
      <c r="I30" s="831"/>
      <c r="J30" s="831"/>
      <c r="K30" s="832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33"/>
      <c r="C31" s="833"/>
      <c r="D31" s="833"/>
      <c r="E31" s="25" t="s">
        <v>80</v>
      </c>
      <c r="F31" s="25" t="s">
        <v>81</v>
      </c>
      <c r="G31" s="833"/>
      <c r="H31" s="833"/>
      <c r="I31" s="833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5" thickBot="1">
      <c r="B32" s="834" t="s">
        <v>82</v>
      </c>
      <c r="C32" s="834"/>
      <c r="D32" s="834"/>
      <c r="E32" s="834" t="s">
        <v>83</v>
      </c>
      <c r="F32" s="834"/>
      <c r="G32" s="835" t="s">
        <v>84</v>
      </c>
      <c r="H32" s="836"/>
      <c r="I32" s="837"/>
      <c r="J32" s="835" t="s">
        <v>85</v>
      </c>
      <c r="K32" s="837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5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5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5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30" t="s">
        <v>476</v>
      </c>
      <c r="C48" s="831"/>
      <c r="D48" s="831"/>
      <c r="E48" s="831"/>
      <c r="F48" s="831"/>
      <c r="G48" s="831"/>
      <c r="H48" s="831"/>
      <c r="I48" s="831"/>
      <c r="J48" s="831"/>
      <c r="K48" s="832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30"/>
      <c r="C49" s="831"/>
      <c r="D49" s="831"/>
      <c r="E49" s="831"/>
      <c r="F49" s="831"/>
      <c r="G49" s="831"/>
      <c r="H49" s="831"/>
      <c r="I49" s="831"/>
      <c r="J49" s="831"/>
      <c r="K49" s="832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41"/>
      <c r="C50" s="842"/>
      <c r="D50" s="843"/>
      <c r="E50" s="25" t="s">
        <v>80</v>
      </c>
      <c r="F50" s="25" t="s">
        <v>81</v>
      </c>
      <c r="G50" s="841"/>
      <c r="H50" s="842"/>
      <c r="I50" s="843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5" thickBot="1">
      <c r="B51" s="835" t="s">
        <v>82</v>
      </c>
      <c r="C51" s="836"/>
      <c r="D51" s="837"/>
      <c r="E51" s="835" t="s">
        <v>83</v>
      </c>
      <c r="F51" s="837"/>
      <c r="G51" s="835" t="s">
        <v>84</v>
      </c>
      <c r="H51" s="836"/>
      <c r="I51" s="837"/>
      <c r="J51" s="835" t="s">
        <v>85</v>
      </c>
      <c r="K51" s="837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5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30" t="s">
        <v>519</v>
      </c>
      <c r="C54" s="831"/>
      <c r="D54" s="831"/>
      <c r="E54" s="831"/>
      <c r="F54" s="831"/>
      <c r="G54" s="831"/>
      <c r="H54" s="831"/>
      <c r="I54" s="831"/>
      <c r="J54" s="831"/>
      <c r="K54" s="832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30"/>
      <c r="C55" s="831"/>
      <c r="D55" s="831"/>
      <c r="E55" s="831"/>
      <c r="F55" s="831"/>
      <c r="G55" s="831"/>
      <c r="H55" s="831"/>
      <c r="I55" s="831"/>
      <c r="J55" s="831"/>
      <c r="K55" s="832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41"/>
      <c r="C56" s="842"/>
      <c r="D56" s="843"/>
      <c r="E56" s="25" t="s">
        <v>80</v>
      </c>
      <c r="F56" s="25" t="s">
        <v>81</v>
      </c>
      <c r="G56" s="841"/>
      <c r="H56" s="842"/>
      <c r="I56" s="843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5" thickBot="1">
      <c r="B57" s="835" t="s">
        <v>82</v>
      </c>
      <c r="C57" s="836"/>
      <c r="D57" s="837"/>
      <c r="E57" s="835" t="s">
        <v>83</v>
      </c>
      <c r="F57" s="837"/>
      <c r="G57" s="835" t="s">
        <v>84</v>
      </c>
      <c r="H57" s="836"/>
      <c r="I57" s="837"/>
      <c r="J57" s="835" t="s">
        <v>85</v>
      </c>
      <c r="K57" s="837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5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30" t="s">
        <v>535</v>
      </c>
      <c r="C60" s="831"/>
      <c r="D60" s="831"/>
      <c r="E60" s="831"/>
      <c r="F60" s="831"/>
      <c r="G60" s="831"/>
      <c r="H60" s="831"/>
      <c r="I60" s="831"/>
      <c r="J60" s="831"/>
      <c r="K60" s="832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30"/>
      <c r="C61" s="831"/>
      <c r="D61" s="831"/>
      <c r="E61" s="831"/>
      <c r="F61" s="831"/>
      <c r="G61" s="831"/>
      <c r="H61" s="831"/>
      <c r="I61" s="831"/>
      <c r="J61" s="831"/>
      <c r="K61" s="832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41"/>
      <c r="C62" s="842"/>
      <c r="D62" s="843"/>
      <c r="E62" s="25" t="s">
        <v>80</v>
      </c>
      <c r="F62" s="25" t="s">
        <v>81</v>
      </c>
      <c r="G62" s="841"/>
      <c r="H62" s="842"/>
      <c r="I62" s="843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5" thickBot="1">
      <c r="B63" s="835" t="s">
        <v>82</v>
      </c>
      <c r="C63" s="836"/>
      <c r="D63" s="837"/>
      <c r="E63" s="835" t="s">
        <v>83</v>
      </c>
      <c r="F63" s="837"/>
      <c r="G63" s="835" t="s">
        <v>84</v>
      </c>
      <c r="H63" s="836"/>
      <c r="I63" s="837"/>
      <c r="J63" s="835" t="s">
        <v>85</v>
      </c>
      <c r="K63" s="837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5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5546875" defaultRowHeight="12.75"/>
  <cols>
    <col min="1" max="1" width="2.85546875" customWidth="1"/>
    <col min="2" max="2" width="15" customWidth="1"/>
    <col min="3" max="6" width="9.140625" customWidth="1"/>
    <col min="7" max="7" width="2.7109375" customWidth="1"/>
    <col min="8" max="8" width="15.42578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44" t="s">
        <v>231</v>
      </c>
      <c r="C5" s="845"/>
      <c r="D5" s="845"/>
      <c r="E5" s="845"/>
      <c r="F5" s="845"/>
      <c r="H5" s="845" t="s">
        <v>232</v>
      </c>
      <c r="I5" s="845"/>
      <c r="J5" s="845"/>
      <c r="K5" s="845"/>
      <c r="L5" s="846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5546875" defaultRowHeight="12.75"/>
  <cols>
    <col min="1" max="1" width="5.140625" customWidth="1"/>
    <col min="2" max="3" width="9.140625" customWidth="1"/>
    <col min="4" max="4" width="16.7109375" customWidth="1"/>
    <col min="5" max="5" width="70.570312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.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158</vt:i4>
      </vt:variant>
    </vt:vector>
  </HeadingPairs>
  <TitlesOfParts>
    <vt:vector size="177" baseType="lpstr">
      <vt:lpstr>Intro</vt:lpstr>
      <vt:lpstr>Rocket Performance</vt:lpstr>
      <vt:lpstr>OutputOR</vt:lpstr>
      <vt:lpstr>Heat Transfer</vt:lpstr>
      <vt:lpstr>Mechanical Joints</vt:lpstr>
      <vt:lpstr>Nozzle Parameters</vt:lpstr>
      <vt:lpstr>First iteration &amp; Mechanical</vt:lpstr>
      <vt:lpstr>Data and Kn</vt:lpstr>
      <vt:lpstr>Pressure</vt:lpstr>
      <vt:lpstr>Performance</vt:lpstr>
      <vt:lpstr>Nozzle Design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screwLocation</vt:lpstr>
      <vt:lpstr>Sf_operativeScrewISO</vt:lpstr>
      <vt:lpstr>Sf_operativeScrewSAE</vt:lpstr>
      <vt:lpstr>Sf_plateTensileFailure</vt:lpstr>
      <vt:lpstr>Sf_shearFailureBolts</vt:lpstr>
      <vt:lpstr>Sf_shearFailureScrewSAE</vt:lpstr>
      <vt:lpstr>Sf_tensilePlates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2026-03-23T00:14:01Z</dcterms:modified>
</cp:coreProperties>
</file>