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-120" yWindow="-120" windowWidth="29040" windowHeight="15840"/>
  </bookViews>
  <sheets>
    <sheet name="Лист1" sheetId="1" r:id="rId1"/>
    <sheet name="Лист2" sheetId="2" r:id="rId2"/>
    <sheet name="Лист3" sheetId="3" r:id="rId3"/>
  </sheets>
  <definedNames>
    <definedName name="Зарплата" localSheetId="0">Лист1!$C$4:$C$14</definedName>
    <definedName name="Налог">Лист1!$I$4:$I$14</definedName>
    <definedName name="Пенсионный_фонд">Лист1!$G$4:$G$14</definedName>
    <definedName name="Премия">Лист1!$E$4:$E$14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D15" i="1"/>
  <c r="C15" i="1"/>
  <c r="D13" i="1"/>
  <c r="C13" i="1"/>
  <c r="C11" i="1"/>
  <c r="D8" i="1"/>
  <c r="C8" i="1"/>
  <c r="D6" i="1"/>
  <c r="C6" i="1"/>
  <c r="D5" i="1"/>
  <c r="C5" i="1"/>
  <c r="D16" i="1" l="1"/>
  <c r="C16" i="1"/>
  <c r="C20" i="1"/>
  <c r="C19" i="1"/>
  <c r="C18" i="1"/>
  <c r="E14" i="1"/>
  <c r="E12" i="1"/>
  <c r="E9" i="1"/>
  <c r="E7" i="1"/>
  <c r="E4" i="1"/>
  <c r="F14" i="1" l="1"/>
  <c r="F15" i="1" s="1"/>
  <c r="E15" i="1"/>
  <c r="F12" i="1"/>
  <c r="F13" i="1" s="1"/>
  <c r="E13" i="1"/>
  <c r="F9" i="1"/>
  <c r="F11" i="1" s="1"/>
  <c r="E11" i="1"/>
  <c r="F7" i="1"/>
  <c r="F8" i="1" s="1"/>
  <c r="E8" i="1"/>
  <c r="F6" i="1"/>
  <c r="E6" i="1"/>
  <c r="E5" i="1"/>
  <c r="F4" i="1"/>
  <c r="I14" i="1" l="1"/>
  <c r="G14" i="1"/>
  <c r="I12" i="1"/>
  <c r="I7" i="1"/>
  <c r="E18" i="1"/>
  <c r="I9" i="1"/>
  <c r="H14" i="1"/>
  <c r="H15" i="1" s="1"/>
  <c r="G15" i="1"/>
  <c r="J14" i="1"/>
  <c r="J15" i="1" s="1"/>
  <c r="I15" i="1"/>
  <c r="J12" i="1"/>
  <c r="J13" i="1" s="1"/>
  <c r="I13" i="1"/>
  <c r="G7" i="1"/>
  <c r="G8" i="1" s="1"/>
  <c r="G12" i="1"/>
  <c r="G9" i="1"/>
  <c r="G11" i="1" s="1"/>
  <c r="F5" i="1"/>
  <c r="F18" i="1" s="1"/>
  <c r="G18" i="1" s="1"/>
  <c r="H18" i="1" s="1"/>
  <c r="E16" i="1"/>
  <c r="J9" i="1"/>
  <c r="J11" i="1" s="1"/>
  <c r="I11" i="1"/>
  <c r="I6" i="1"/>
  <c r="J7" i="1"/>
  <c r="J8" i="1" s="1"/>
  <c r="I8" i="1"/>
  <c r="H6" i="1"/>
  <c r="G4" i="1"/>
  <c r="I4" i="1"/>
  <c r="F16" i="1" l="1"/>
  <c r="G6" i="1"/>
  <c r="J6" i="1"/>
  <c r="H12" i="1"/>
  <c r="H13" i="1" s="1"/>
  <c r="G13" i="1"/>
  <c r="H9" i="1"/>
  <c r="H11" i="1" s="1"/>
  <c r="H7" i="1"/>
  <c r="H8" i="1" s="1"/>
  <c r="H4" i="1"/>
  <c r="G5" i="1"/>
  <c r="G16" i="1" s="1"/>
  <c r="J4" i="1"/>
  <c r="I5" i="1"/>
  <c r="I18" i="1" s="1"/>
  <c r="H5" i="1" l="1"/>
  <c r="H16" i="1"/>
  <c r="I16" i="1"/>
  <c r="J5" i="1"/>
  <c r="J16" i="1" s="1"/>
  <c r="J18" i="1" l="1"/>
  <c r="J19" i="1"/>
  <c r="J20" i="1"/>
</calcChain>
</file>

<file path=xl/sharedStrings.xml><?xml version="1.0" encoding="utf-8"?>
<sst xmlns="http://schemas.openxmlformats.org/spreadsheetml/2006/main" count="27" uniqueCount="27">
  <si>
    <t>Фамилия</t>
  </si>
  <si>
    <t>Выплатить руб.</t>
  </si>
  <si>
    <t>Иванов</t>
  </si>
  <si>
    <t>Мешков</t>
  </si>
  <si>
    <t>Итого</t>
  </si>
  <si>
    <t>Премия</t>
  </si>
  <si>
    <t>Всего начислено</t>
  </si>
  <si>
    <t>Зарплата, руб.</t>
  </si>
  <si>
    <t>Стаж,    лет</t>
  </si>
  <si>
    <t>Вычеты (налог) 15%</t>
  </si>
  <si>
    <t>Пирогов</t>
  </si>
  <si>
    <t>Картошкин</t>
  </si>
  <si>
    <t>Матроскин</t>
  </si>
  <si>
    <t>Пенсионный фонд</t>
  </si>
  <si>
    <t xml:space="preserve">Налогооблагаемая база </t>
  </si>
  <si>
    <t>Макс</t>
  </si>
  <si>
    <t>Сред</t>
  </si>
  <si>
    <t>Иванов Итог</t>
  </si>
  <si>
    <t>Петров Итог</t>
  </si>
  <si>
    <t>Мешков Итог</t>
  </si>
  <si>
    <t>Пирогов Итог</t>
  </si>
  <si>
    <t>Картошкин Итог</t>
  </si>
  <si>
    <t>Матроскин Итог</t>
  </si>
  <si>
    <t>Общий итог</t>
  </si>
  <si>
    <t>Ведомость начисления заработной платы</t>
  </si>
  <si>
    <t>за январь 2011 г.</t>
  </si>
  <si>
    <t>Табельный
 номер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</si>
</sst>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₽&quot;_-;\-* #,##0.00\ &quot;₽&quot;_-;_-* &quot;-&quot;??\ &quot;₽&quot;_-;_-@_-"/>
    <numFmt numFmtId="167" formatCode="#,##0_ ;\-#,##0\ "/>
  </numFmts>
  <fonts count="6" x14ac:knownFonts="1">
    <font>
      <sz val="11"/>
      <color theme="1"/>
      <name val="Century Gothic"/>
      <family val="2"/>
      <charset val="204"/>
      <scheme val="minor"/>
    </font>
    <font>
      <sz val="11"/>
      <color theme="1"/>
      <name val="Century Gothic"/>
      <family val="2"/>
      <charset val="204"/>
      <scheme val="minor"/>
    </font>
    <font>
      <b/>
      <sz val="11"/>
      <color theme="1"/>
      <name val="Century Gothic"/>
      <family val="2"/>
      <charset val="204"/>
      <scheme val="minor"/>
    </font>
    <font>
      <b/>
      <sz val="12"/>
      <color theme="1"/>
      <name val="Century Gothic"/>
      <family val="2"/>
      <charset val="204"/>
      <scheme val="minor"/>
    </font>
    <font>
      <sz val="14"/>
      <color theme="8" tint="-0.249977111117893"/>
      <name val="Century Gothic"/>
      <family val="2"/>
      <charset val="204"/>
      <scheme val="minor"/>
    </font>
    <font>
      <sz val="11"/>
      <color theme="5" tint="-0.249977111117893"/>
      <name val="Century Gothic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top"/>
    </xf>
    <xf numFmtId="2" fontId="0" fillId="0" borderId="0" xfId="0" applyNumberFormat="1"/>
    <xf numFmtId="167" fontId="0" fillId="0" borderId="0" xfId="1" applyNumberFormat="1" applyFont="1"/>
    <xf numFmtId="2" fontId="0" fillId="0" borderId="0" xfId="1" applyNumberFormat="1" applyFont="1"/>
    <xf numFmtId="0" fontId="0" fillId="0" borderId="1" xfId="0" applyBorder="1"/>
    <xf numFmtId="167" fontId="0" fillId="0" borderId="1" xfId="1" applyNumberFormat="1" applyFont="1" applyBorder="1" applyAlignment="1">
      <alignment horizontal="right"/>
    </xf>
    <xf numFmtId="2" fontId="0" fillId="0" borderId="1" xfId="0" applyNumberFormat="1" applyBorder="1"/>
    <xf numFmtId="2" fontId="0" fillId="0" borderId="1" xfId="1" applyNumberFormat="1" applyFont="1" applyBorder="1"/>
    <xf numFmtId="0" fontId="2" fillId="0" borderId="1" xfId="0" applyFont="1" applyBorder="1"/>
    <xf numFmtId="0" fontId="0" fillId="0" borderId="3" xfId="0" applyBorder="1"/>
    <xf numFmtId="167" fontId="0" fillId="0" borderId="3" xfId="1" applyNumberFormat="1" applyFont="1" applyBorder="1" applyAlignment="1">
      <alignment horizontal="right"/>
    </xf>
    <xf numFmtId="2" fontId="0" fillId="0" borderId="3" xfId="0" applyNumberFormat="1" applyBorder="1"/>
    <xf numFmtId="2" fontId="0" fillId="0" borderId="3" xfId="1" applyNumberFormat="1" applyFont="1" applyBorder="1"/>
    <xf numFmtId="49" fontId="3" fillId="0" borderId="2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/>
    </xf>
    <xf numFmtId="49" fontId="3" fillId="0" borderId="2" xfId="1" applyNumberFormat="1" applyFont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/>
    </xf>
    <xf numFmtId="49" fontId="4" fillId="2" borderId="5" xfId="0" applyNumberFormat="1" applyFont="1" applyFill="1" applyBorder="1" applyAlignment="1">
      <alignment horizontal="center"/>
    </xf>
    <xf numFmtId="49" fontId="4" fillId="2" borderId="6" xfId="0" applyNumberFormat="1" applyFont="1" applyFill="1" applyBorder="1" applyAlignment="1">
      <alignment horizontal="center"/>
    </xf>
    <xf numFmtId="0" fontId="5" fillId="3" borderId="1" xfId="0" applyFont="1" applyFill="1" applyBorder="1"/>
    <xf numFmtId="167" fontId="5" fillId="3" borderId="1" xfId="1" applyNumberFormat="1" applyFont="1" applyFill="1" applyBorder="1"/>
    <xf numFmtId="2" fontId="5" fillId="3" borderId="1" xfId="0" applyNumberFormat="1" applyFont="1" applyFill="1" applyBorder="1"/>
    <xf numFmtId="2" fontId="5" fillId="3" borderId="1" xfId="1" applyNumberFormat="1" applyFont="1" applyFill="1" applyBorder="1"/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Совет директоров">
  <a:themeElements>
    <a:clrScheme name="Совет директоров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Совет директоров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овет директоров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1"/>
  <sheetViews>
    <sheetView showGridLines="0" tabSelected="1" zoomScale="85" zoomScaleNormal="85" workbookViewId="0">
      <selection activeCell="D22" sqref="D22"/>
    </sheetView>
  </sheetViews>
  <sheetFormatPr defaultRowHeight="16.5" outlineLevelRow="2" x14ac:dyDescent="0.3"/>
  <cols>
    <col min="1" max="1" width="20.375" customWidth="1"/>
    <col min="2" max="2" width="20.5" customWidth="1"/>
    <col min="3" max="3" width="14.375" style="3" customWidth="1"/>
    <col min="4" max="4" width="9.375" style="2" customWidth="1"/>
    <col min="5" max="5" width="11.625" style="2" customWidth="1"/>
    <col min="6" max="6" width="13.875" style="2" customWidth="1"/>
    <col min="7" max="7" width="15" style="2" customWidth="1"/>
    <col min="8" max="8" width="14.5" style="2" customWidth="1"/>
    <col min="9" max="9" width="15.5" style="2" customWidth="1"/>
    <col min="10" max="10" width="16.875" style="2" customWidth="1"/>
  </cols>
  <sheetData>
    <row r="1" spans="1:11" ht="19.5" thickBot="1" x14ac:dyDescent="0.35">
      <c r="A1" s="17" t="s">
        <v>24</v>
      </c>
      <c r="B1" s="18"/>
      <c r="C1" s="18"/>
      <c r="D1" s="18"/>
      <c r="E1" s="18"/>
      <c r="F1" s="18"/>
      <c r="G1" s="18"/>
      <c r="H1" s="18"/>
      <c r="I1" s="18"/>
      <c r="J1" s="19"/>
    </row>
    <row r="2" spans="1:11" ht="19.5" thickBot="1" x14ac:dyDescent="0.35">
      <c r="A2" s="17" t="s">
        <v>25</v>
      </c>
      <c r="B2" s="18"/>
      <c r="C2" s="18"/>
      <c r="D2" s="18"/>
      <c r="E2" s="18"/>
      <c r="F2" s="18"/>
      <c r="G2" s="18"/>
      <c r="H2" s="18"/>
      <c r="I2" s="18"/>
      <c r="J2" s="19"/>
    </row>
    <row r="3" spans="1:11" ht="37.5" customHeight="1" thickBot="1" x14ac:dyDescent="0.35">
      <c r="A3" s="14" t="s">
        <v>26</v>
      </c>
      <c r="B3" s="15" t="s">
        <v>0</v>
      </c>
      <c r="C3" s="16" t="s">
        <v>7</v>
      </c>
      <c r="D3" s="14" t="s">
        <v>8</v>
      </c>
      <c r="E3" s="14" t="s">
        <v>5</v>
      </c>
      <c r="F3" s="14" t="s">
        <v>6</v>
      </c>
      <c r="G3" s="14" t="s">
        <v>13</v>
      </c>
      <c r="H3" s="14" t="s">
        <v>14</v>
      </c>
      <c r="I3" s="14" t="s">
        <v>9</v>
      </c>
      <c r="J3" s="14" t="s">
        <v>1</v>
      </c>
      <c r="K3" s="1"/>
    </row>
    <row r="4" spans="1:11" outlineLevel="2" x14ac:dyDescent="0.3">
      <c r="A4" s="10">
        <v>100</v>
      </c>
      <c r="B4" s="10" t="s">
        <v>2</v>
      </c>
      <c r="C4" s="11">
        <v>10000</v>
      </c>
      <c r="D4" s="12">
        <v>12</v>
      </c>
      <c r="E4" s="13">
        <f t="shared" ref="E4:E14" si="0">IF(D4&gt;5,IF(D4&gt;15,Зарплата*0.25,Зарплата*0.2),Зарплата*0.12)</f>
        <v>2000</v>
      </c>
      <c r="F4" s="13">
        <f t="shared" ref="F4:F14" si="1">Зарплата+Премия</f>
        <v>12000</v>
      </c>
      <c r="G4" s="13">
        <f>F4*0.01</f>
        <v>120</v>
      </c>
      <c r="H4" s="13">
        <f t="shared" ref="H4:H14" si="2">F4-Пенсионный_фонд</f>
        <v>11880</v>
      </c>
      <c r="I4" s="13">
        <f>F4*0.15</f>
        <v>1800</v>
      </c>
      <c r="J4" s="13">
        <f t="shared" ref="J4:J14" si="3">F4-Налог</f>
        <v>10200</v>
      </c>
    </row>
    <row r="5" spans="1:11" outlineLevel="1" x14ac:dyDescent="0.3">
      <c r="A5" s="5"/>
      <c r="B5" s="9" t="s">
        <v>17</v>
      </c>
      <c r="C5" s="6">
        <f>SUBTOTAL(9,C4:C4)</f>
        <v>10000</v>
      </c>
      <c r="D5" s="7">
        <f>SUBTOTAL(9,D4:D4)</f>
        <v>12</v>
      </c>
      <c r="E5" s="8">
        <f>SUBTOTAL(9,E4:E4)</f>
        <v>2000</v>
      </c>
      <c r="F5" s="8">
        <f>SUBTOTAL(9,F4:F4)</f>
        <v>12000</v>
      </c>
      <c r="G5" s="8">
        <f>SUBTOTAL(9,G4:G4)</f>
        <v>120</v>
      </c>
      <c r="H5" s="8">
        <f>SUBTOTAL(9,H4:H4)</f>
        <v>11880</v>
      </c>
      <c r="I5" s="8">
        <f>SUBTOTAL(9,I4:I4)</f>
        <v>1800</v>
      </c>
      <c r="J5" s="8">
        <f>SUBTOTAL(9,J4:J4)</f>
        <v>10200</v>
      </c>
    </row>
    <row r="6" spans="1:11" outlineLevel="1" x14ac:dyDescent="0.3">
      <c r="A6" s="5"/>
      <c r="B6" s="9" t="s">
        <v>18</v>
      </c>
      <c r="C6" s="6" t="e">
        <f>SUBTOTAL(9,#REF!)</f>
        <v>#REF!</v>
      </c>
      <c r="D6" s="7" t="e">
        <f>SUBTOTAL(9,#REF!)</f>
        <v>#REF!</v>
      </c>
      <c r="E6" s="8" t="e">
        <f>SUBTOTAL(9,#REF!)</f>
        <v>#REF!</v>
      </c>
      <c r="F6" s="8" t="e">
        <f>SUBTOTAL(9,#REF!)</f>
        <v>#REF!</v>
      </c>
      <c r="G6" s="8" t="e">
        <f>SUBTOTAL(9,#REF!)</f>
        <v>#REF!</v>
      </c>
      <c r="H6" s="8" t="e">
        <f>SUBTOTAL(9,#REF!)</f>
        <v>#REF!</v>
      </c>
      <c r="I6" s="8" t="e">
        <f>SUBTOTAL(9,#REF!)</f>
        <v>#REF!</v>
      </c>
      <c r="J6" s="8" t="e">
        <f>SUBTOTAL(9,#REF!)</f>
        <v>#REF!</v>
      </c>
    </row>
    <row r="7" spans="1:11" outlineLevel="2" x14ac:dyDescent="0.3">
      <c r="A7" s="5">
        <v>102</v>
      </c>
      <c r="B7" s="5" t="s">
        <v>3</v>
      </c>
      <c r="C7" s="6">
        <v>15000</v>
      </c>
      <c r="D7" s="7">
        <v>3</v>
      </c>
      <c r="E7" s="8">
        <f t="shared" si="0"/>
        <v>1800</v>
      </c>
      <c r="F7" s="8">
        <f t="shared" si="1"/>
        <v>16800</v>
      </c>
      <c r="G7" s="8">
        <f t="shared" ref="G7:G18" si="4">F7*0.01</f>
        <v>168</v>
      </c>
      <c r="H7" s="8">
        <f t="shared" si="2"/>
        <v>16632</v>
      </c>
      <c r="I7" s="8">
        <f t="shared" ref="I7:I14" si="5">F7*0.15</f>
        <v>2520</v>
      </c>
      <c r="J7" s="8">
        <f t="shared" si="3"/>
        <v>14280</v>
      </c>
    </row>
    <row r="8" spans="1:11" outlineLevel="1" x14ac:dyDescent="0.3">
      <c r="A8" s="5"/>
      <c r="B8" s="9" t="s">
        <v>19</v>
      </c>
      <c r="C8" s="6">
        <f>SUBTOTAL(9,C7:C7)</f>
        <v>15000</v>
      </c>
      <c r="D8" s="7">
        <f>SUBTOTAL(9,D7:D7)</f>
        <v>3</v>
      </c>
      <c r="E8" s="8">
        <f>SUBTOTAL(9,E7:E7)</f>
        <v>1800</v>
      </c>
      <c r="F8" s="8">
        <f>SUBTOTAL(9,F7:F7)</f>
        <v>16800</v>
      </c>
      <c r="G8" s="8">
        <f>SUBTOTAL(9,G7:G7)</f>
        <v>168</v>
      </c>
      <c r="H8" s="8">
        <f>SUBTOTAL(9,H7:H7)</f>
        <v>16632</v>
      </c>
      <c r="I8" s="8">
        <f>SUBTOTAL(9,I7:I7)</f>
        <v>2520</v>
      </c>
      <c r="J8" s="8">
        <f>SUBTOTAL(9,J7:J7)</f>
        <v>14280</v>
      </c>
    </row>
    <row r="9" spans="1:11" outlineLevel="2" x14ac:dyDescent="0.3">
      <c r="A9" s="5">
        <v>103</v>
      </c>
      <c r="B9" s="5" t="s">
        <v>10</v>
      </c>
      <c r="C9" s="6">
        <v>8000</v>
      </c>
      <c r="D9" s="7">
        <v>1</v>
      </c>
      <c r="E9" s="8">
        <f t="shared" si="0"/>
        <v>960</v>
      </c>
      <c r="F9" s="8">
        <f t="shared" si="1"/>
        <v>8960</v>
      </c>
      <c r="G9" s="8">
        <f t="shared" si="4"/>
        <v>89.600000000000009</v>
      </c>
      <c r="H9" s="8">
        <f t="shared" si="2"/>
        <v>8870.4</v>
      </c>
      <c r="I9" s="8">
        <f t="shared" si="5"/>
        <v>1344</v>
      </c>
      <c r="J9" s="8">
        <f t="shared" si="3"/>
        <v>7616</v>
      </c>
    </row>
    <row r="10" spans="1:11" outlineLevel="2" x14ac:dyDescent="0.3">
      <c r="A10" s="5"/>
      <c r="B10" s="5"/>
      <c r="C10" s="6"/>
      <c r="D10" s="7"/>
      <c r="E10" s="8"/>
      <c r="F10" s="8"/>
      <c r="G10" s="8"/>
      <c r="H10" s="8"/>
      <c r="I10" s="8"/>
      <c r="J10" s="8"/>
    </row>
    <row r="11" spans="1:11" outlineLevel="1" x14ac:dyDescent="0.3">
      <c r="A11" s="5"/>
      <c r="B11" s="9" t="s">
        <v>20</v>
      </c>
      <c r="C11" s="6">
        <f>SUBTOTAL(9,C9:C9)</f>
        <v>8000</v>
      </c>
      <c r="D11" s="7">
        <f>SUBTOTAL(9,D9:D9)</f>
        <v>1</v>
      </c>
      <c r="E11" s="8">
        <f>SUBTOTAL(9,E9:E9)</f>
        <v>960</v>
      </c>
      <c r="F11" s="8">
        <f>SUBTOTAL(9,F9:F9)</f>
        <v>8960</v>
      </c>
      <c r="G11" s="8">
        <f>SUBTOTAL(9,G9:G9)</f>
        <v>89.600000000000009</v>
      </c>
      <c r="H11" s="8">
        <f>SUBTOTAL(9,H9:H9)</f>
        <v>8870.4</v>
      </c>
      <c r="I11" s="8">
        <f>SUBTOTAL(9,I9:I9)</f>
        <v>1344</v>
      </c>
      <c r="J11" s="8">
        <f>SUBTOTAL(9,J9:J9)</f>
        <v>7616</v>
      </c>
    </row>
    <row r="12" spans="1:11" outlineLevel="2" x14ac:dyDescent="0.3">
      <c r="A12" s="5">
        <v>104</v>
      </c>
      <c r="B12" s="5" t="s">
        <v>11</v>
      </c>
      <c r="C12" s="6">
        <v>11500</v>
      </c>
      <c r="D12" s="7">
        <v>10</v>
      </c>
      <c r="E12" s="8">
        <f t="shared" si="0"/>
        <v>2300</v>
      </c>
      <c r="F12" s="8">
        <f t="shared" si="1"/>
        <v>13800</v>
      </c>
      <c r="G12" s="8">
        <f t="shared" si="4"/>
        <v>138</v>
      </c>
      <c r="H12" s="8">
        <f t="shared" si="2"/>
        <v>13662</v>
      </c>
      <c r="I12" s="8">
        <f t="shared" si="5"/>
        <v>2070</v>
      </c>
      <c r="J12" s="8">
        <f t="shared" si="3"/>
        <v>11730</v>
      </c>
    </row>
    <row r="13" spans="1:11" outlineLevel="1" x14ac:dyDescent="0.3">
      <c r="A13" s="5"/>
      <c r="B13" s="9" t="s">
        <v>21</v>
      </c>
      <c r="C13" s="6">
        <f>SUBTOTAL(9,C12:C12)</f>
        <v>11500</v>
      </c>
      <c r="D13" s="7">
        <f>SUBTOTAL(9,D12:D12)</f>
        <v>10</v>
      </c>
      <c r="E13" s="8">
        <f>SUBTOTAL(9,E12:E12)</f>
        <v>2300</v>
      </c>
      <c r="F13" s="8">
        <f>SUBTOTAL(9,F12:F12)</f>
        <v>13800</v>
      </c>
      <c r="G13" s="8">
        <f>SUBTOTAL(9,G12:G12)</f>
        <v>138</v>
      </c>
      <c r="H13" s="8">
        <f>SUBTOTAL(9,H12:H12)</f>
        <v>13662</v>
      </c>
      <c r="I13" s="8">
        <f>SUBTOTAL(9,I12:I12)</f>
        <v>2070</v>
      </c>
      <c r="J13" s="8">
        <f>SUBTOTAL(9,J12:J12)</f>
        <v>11730</v>
      </c>
    </row>
    <row r="14" spans="1:11" outlineLevel="2" x14ac:dyDescent="0.3">
      <c r="A14" s="5">
        <v>105</v>
      </c>
      <c r="B14" s="5" t="s">
        <v>12</v>
      </c>
      <c r="C14" s="6">
        <v>16700</v>
      </c>
      <c r="D14" s="7">
        <v>5</v>
      </c>
      <c r="E14" s="8">
        <f t="shared" si="0"/>
        <v>2004</v>
      </c>
      <c r="F14" s="8">
        <f t="shared" si="1"/>
        <v>18704</v>
      </c>
      <c r="G14" s="8">
        <f t="shared" si="4"/>
        <v>187.04</v>
      </c>
      <c r="H14" s="8">
        <f t="shared" si="2"/>
        <v>18516.96</v>
      </c>
      <c r="I14" s="8">
        <f t="shared" si="5"/>
        <v>2805.6</v>
      </c>
      <c r="J14" s="8">
        <f t="shared" si="3"/>
        <v>15898.4</v>
      </c>
    </row>
    <row r="15" spans="1:11" outlineLevel="1" x14ac:dyDescent="0.3">
      <c r="A15" s="5"/>
      <c r="B15" s="9" t="s">
        <v>22</v>
      </c>
      <c r="C15" s="6">
        <f>SUBTOTAL(9,C14:C14)</f>
        <v>16700</v>
      </c>
      <c r="D15" s="7">
        <f>SUBTOTAL(9,D14:D14)</f>
        <v>5</v>
      </c>
      <c r="E15" s="8">
        <f>SUBTOTAL(9,E14:E14)</f>
        <v>2004</v>
      </c>
      <c r="F15" s="8">
        <f>SUBTOTAL(9,F14:F14)</f>
        <v>18704</v>
      </c>
      <c r="G15" s="8">
        <f>SUBTOTAL(9,G14:G14)</f>
        <v>187.04</v>
      </c>
      <c r="H15" s="8">
        <f>SUBTOTAL(9,H14:H14)</f>
        <v>18516.96</v>
      </c>
      <c r="I15" s="8">
        <f>SUBTOTAL(9,I14:I14)</f>
        <v>2805.6</v>
      </c>
      <c r="J15" s="8">
        <f>SUBTOTAL(9,J14:J14)</f>
        <v>15898.4</v>
      </c>
    </row>
    <row r="16" spans="1:11" x14ac:dyDescent="0.3">
      <c r="A16" s="5"/>
      <c r="B16" s="9" t="s">
        <v>23</v>
      </c>
      <c r="C16" s="6">
        <f>SUBTOTAL(9,C4:C14)</f>
        <v>61200</v>
      </c>
      <c r="D16" s="7">
        <f>SUBTOTAL(9,D4:D14)</f>
        <v>31</v>
      </c>
      <c r="E16" s="8">
        <f>SUBTOTAL(9,E4:E14)</f>
        <v>9064</v>
      </c>
      <c r="F16" s="8">
        <f>SUBTOTAL(9,F4:F14)</f>
        <v>70264</v>
      </c>
      <c r="G16" s="8">
        <f>SUBTOTAL(9,G4:G14)</f>
        <v>702.64</v>
      </c>
      <c r="H16" s="8">
        <f>SUBTOTAL(9,H4:H14)</f>
        <v>69561.36</v>
      </c>
      <c r="I16" s="8">
        <f>SUBTOTAL(9,I4:I14)</f>
        <v>10539.6</v>
      </c>
      <c r="J16" s="8">
        <f>SUBTOTAL(9,J4:J14)</f>
        <v>59724.4</v>
      </c>
    </row>
    <row r="18" spans="2:10" x14ac:dyDescent="0.3">
      <c r="B18" s="20" t="s">
        <v>4</v>
      </c>
      <c r="C18" s="21" t="e">
        <f>SUM(Зарплата)</f>
        <v>#REF!</v>
      </c>
      <c r="D18" s="22"/>
      <c r="E18" s="23" t="e">
        <f>SUM(Премия)</f>
        <v>#REF!</v>
      </c>
      <c r="F18" s="23" t="e">
        <f>SUM(F4:F14)</f>
        <v>#REF!</v>
      </c>
      <c r="G18" s="23" t="e">
        <f t="shared" si="4"/>
        <v>#REF!</v>
      </c>
      <c r="H18" s="23" t="e">
        <f t="shared" ref="H18" si="6">F18-G18</f>
        <v>#REF!</v>
      </c>
      <c r="I18" s="23" t="e">
        <f>SUM(Налог)</f>
        <v>#REF!</v>
      </c>
      <c r="J18" s="23" t="e">
        <f>SUM(J4:J14)</f>
        <v>#REF!</v>
      </c>
    </row>
    <row r="19" spans="2:10" x14ac:dyDescent="0.3">
      <c r="B19" s="20" t="s">
        <v>15</v>
      </c>
      <c r="C19" s="21" t="e">
        <f>MAX(Зарплата)</f>
        <v>#REF!</v>
      </c>
      <c r="E19" s="4"/>
      <c r="F19" s="4"/>
      <c r="G19" s="4"/>
      <c r="H19" s="4"/>
      <c r="I19" s="4"/>
      <c r="J19" s="23" t="e">
        <f>MAX(J4:J14)</f>
        <v>#REF!</v>
      </c>
    </row>
    <row r="20" spans="2:10" x14ac:dyDescent="0.3">
      <c r="B20" s="20" t="s">
        <v>16</v>
      </c>
      <c r="C20" s="21" t="e">
        <f>AVERAGE(Зарплата)</f>
        <v>#REF!</v>
      </c>
      <c r="E20" s="4"/>
      <c r="F20" s="4"/>
      <c r="G20" s="4"/>
      <c r="H20" s="4"/>
      <c r="I20" s="4"/>
      <c r="J20" s="23" t="e">
        <f>AVERAGE(J4:J14)</f>
        <v>#REF!</v>
      </c>
    </row>
    <row r="21" spans="2:10" x14ac:dyDescent="0.3">
      <c r="E21" s="4"/>
      <c r="F21" s="4"/>
      <c r="G21" s="4"/>
      <c r="H21" s="4"/>
      <c r="I21" s="4"/>
      <c r="J21" s="4"/>
    </row>
  </sheetData>
  <mergeCells count="2">
    <mergeCell ref="A1:J1"/>
    <mergeCell ref="A2:J2"/>
  </mergeCells>
  <pageMargins left="1" right="1" top="1" bottom="1" header="0.5" footer="0.5"/>
  <pageSetup paperSize="9" scale="48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Лист1</vt:lpstr>
      <vt:lpstr>Лист2</vt:lpstr>
      <vt:lpstr>Лист3</vt:lpstr>
      <vt:lpstr>Лист1!Зарплата</vt:lpstr>
      <vt:lpstr>Налог</vt:lpstr>
      <vt:lpstr>Пенсионный_фонд</vt:lpstr>
      <vt:lpstr>Премия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2022-10-19T14:05:03Z</dcterms:modified>
</cp:coreProperties>
</file>