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tor data" sheetId="1" r:id="rId1"/>
    <sheet name="Max current duty cylce" sheetId="2" r:id="rId2"/>
    <sheet name="Alternatives" sheetId="3" r:id="rId3"/>
  </sheets>
  <definedNames>
    <definedName name="duty">'Max current duty cylce'!$C$5:$C$55</definedName>
    <definedName name="I_max">'Max current duty cylce'!$E$5:$E$55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2" l="1"/>
  <c r="H39" i="2" l="1"/>
  <c r="K45" i="2" l="1" a="1"/>
  <c r="K45" i="2" s="1"/>
  <c r="K30" i="2" a="1"/>
  <c r="K30" i="2" s="1"/>
  <c r="G30" i="2" a="1"/>
  <c r="G30" i="2" s="1"/>
  <c r="G45" i="2" a="1"/>
  <c r="G45" i="2" s="1"/>
  <c r="K42" i="2"/>
  <c r="G42" i="2"/>
  <c r="G27" i="2"/>
  <c r="K27" i="2"/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</calcChain>
</file>

<file path=xl/sharedStrings.xml><?xml version="1.0" encoding="utf-8"?>
<sst xmlns="http://schemas.openxmlformats.org/spreadsheetml/2006/main" count="64" uniqueCount="32">
  <si>
    <t>Voltage / V</t>
  </si>
  <si>
    <t>No load speed / rpm</t>
  </si>
  <si>
    <t>Nominal speed / rpm</t>
  </si>
  <si>
    <t>Nominal torque / mNm</t>
  </si>
  <si>
    <t>Nominal current / A</t>
  </si>
  <si>
    <t>Stall torque / mNm</t>
  </si>
  <si>
    <t>Stall current / A</t>
  </si>
  <si>
    <t>Resistance / Ohm</t>
  </si>
  <si>
    <t>Inductance / mH</t>
  </si>
  <si>
    <t>Torque const. / mNm/A</t>
  </si>
  <si>
    <t>Speed const. / rpm/V</t>
  </si>
  <si>
    <t>Max. Radial load / N</t>
  </si>
  <si>
    <t>?</t>
  </si>
  <si>
    <t>Maxon</t>
  </si>
  <si>
    <t>Cheap motor</t>
  </si>
  <si>
    <t>35 to 40</t>
  </si>
  <si>
    <t>I_N in A</t>
  </si>
  <si>
    <t>t_ON in %</t>
  </si>
  <si>
    <t>I_max in A</t>
  </si>
  <si>
    <t>Desired torque in Nm</t>
  </si>
  <si>
    <t>Used gear ratio</t>
  </si>
  <si>
    <t>PS system:</t>
  </si>
  <si>
    <t>Max current in A</t>
  </si>
  <si>
    <t>FE system:</t>
  </si>
  <si>
    <t>Max duty cycle in %</t>
  </si>
  <si>
    <t>https://www.maxongroup.com/maxon/view/product/motor/dcmotor/re/re40/148877</t>
  </si>
  <si>
    <t>https://www.maxongroup.com/medias/sys_master/root/8832722665502/19-DE-136.pdf</t>
  </si>
  <si>
    <t>Motor</t>
  </si>
  <si>
    <t>Motor data</t>
  </si>
  <si>
    <t>NEW</t>
  </si>
  <si>
    <t>OLD</t>
  </si>
  <si>
    <t>with smaller 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</si>
</sst>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/>
    </xf>
    <xf numFmtId="2" fontId="0" fillId="0" borderId="0" xfId="0" applyNumberFormat="1"/>
    <xf numFmtId="0" fontId="1" fillId="0" borderId="0" xfId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current depending on duty cycle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'Max current duty cylce'!$C$5:$C$55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xVal>
          <c:yVal>
            <c:numRef>
              <c:f>'Max current duty cylce'!$E$5:$E$55</c:f>
              <c:numCache>
                <c:formatCode>0.00</c:formatCode>
                <c:ptCount val="51"/>
                <c:pt idx="0">
                  <c:v>40</c:v>
                </c:pt>
                <c:pt idx="1">
                  <c:v>28.284271247461902</c:v>
                </c:pt>
                <c:pt idx="2">
                  <c:v>20</c:v>
                </c:pt>
                <c:pt idx="3">
                  <c:v>16.329931618554522</c:v>
                </c:pt>
                <c:pt idx="4">
                  <c:v>14.142135623730951</c:v>
                </c:pt>
                <c:pt idx="5">
                  <c:v>12.649110640673518</c:v>
                </c:pt>
                <c:pt idx="6">
                  <c:v>11.547005383792516</c:v>
                </c:pt>
                <c:pt idx="7">
                  <c:v>10.690449676496975</c:v>
                </c:pt>
                <c:pt idx="8">
                  <c:v>10</c:v>
                </c:pt>
                <c:pt idx="9">
                  <c:v>9.428090415820634</c:v>
                </c:pt>
                <c:pt idx="10">
                  <c:v>8.9442719099991592</c:v>
                </c:pt>
                <c:pt idx="11">
                  <c:v>8.5280286542244177</c:v>
                </c:pt>
                <c:pt idx="12">
                  <c:v>8.1649658092772608</c:v>
                </c:pt>
                <c:pt idx="13">
                  <c:v>7.8446454055273618</c:v>
                </c:pt>
                <c:pt idx="14">
                  <c:v>7.5592894601845444</c:v>
                </c:pt>
                <c:pt idx="15">
                  <c:v>7.3029674334022152</c:v>
                </c:pt>
                <c:pt idx="16">
                  <c:v>7.0710678118654755</c:v>
                </c:pt>
                <c:pt idx="17">
                  <c:v>6.8599434057003537</c:v>
                </c:pt>
                <c:pt idx="18">
                  <c:v>6.666666666666667</c:v>
                </c:pt>
                <c:pt idx="19">
                  <c:v>6.4888568452305018</c:v>
                </c:pt>
                <c:pt idx="20">
                  <c:v>6.324555320336759</c:v>
                </c:pt>
                <c:pt idx="21">
                  <c:v>6.1721339984836767</c:v>
                </c:pt>
                <c:pt idx="22">
                  <c:v>6.030226891555273</c:v>
                </c:pt>
                <c:pt idx="23">
                  <c:v>5.897678246195885</c:v>
                </c:pt>
                <c:pt idx="24">
                  <c:v>5.7735026918962582</c:v>
                </c:pt>
                <c:pt idx="25">
                  <c:v>5.6568542494923806</c:v>
                </c:pt>
                <c:pt idx="26">
                  <c:v>5.547001962252291</c:v>
                </c:pt>
                <c:pt idx="27">
                  <c:v>5.4433105395181736</c:v>
                </c:pt>
                <c:pt idx="28">
                  <c:v>5.3452248382484875</c:v>
                </c:pt>
                <c:pt idx="29">
                  <c:v>5.2522573143889018</c:v>
                </c:pt>
                <c:pt idx="30">
                  <c:v>5.1639777949432224</c:v>
                </c:pt>
                <c:pt idx="31">
                  <c:v>5.08000508000762</c:v>
                </c:pt>
                <c:pt idx="32">
                  <c:v>5</c:v>
                </c:pt>
                <c:pt idx="33">
                  <c:v>4.9236596391733096</c:v>
                </c:pt>
                <c:pt idx="34">
                  <c:v>4.8507125007266598</c:v>
                </c:pt>
                <c:pt idx="35">
                  <c:v>4.7809144373375743</c:v>
                </c:pt>
                <c:pt idx="36">
                  <c:v>4.714045207910317</c:v>
                </c:pt>
                <c:pt idx="37">
                  <c:v>4.6499055497527708</c:v>
                </c:pt>
                <c:pt idx="38">
                  <c:v>4.5883146774112351</c:v>
                </c:pt>
                <c:pt idx="39">
                  <c:v>4.5291081365783832</c:v>
                </c:pt>
                <c:pt idx="40">
                  <c:v>4.4721359549995796</c:v>
                </c:pt>
                <c:pt idx="41">
                  <c:v>4.4172610429938617</c:v>
                </c:pt>
                <c:pt idx="42">
                  <c:v>4.3643578047198472</c:v>
                </c:pt>
                <c:pt idx="43">
                  <c:v>4.313310928137537</c:v>
                </c:pt>
                <c:pt idx="44">
                  <c:v>4.2640143271122088</c:v>
                </c:pt>
                <c:pt idx="45">
                  <c:v>4.2163702135578394</c:v>
                </c:pt>
                <c:pt idx="46">
                  <c:v>4.1702882811414952</c:v>
                </c:pt>
                <c:pt idx="47">
                  <c:v>4.125684985035174</c:v>
                </c:pt>
                <c:pt idx="48">
                  <c:v>4.0824829046386304</c:v>
                </c:pt>
                <c:pt idx="49">
                  <c:v>4.0406101782088433</c:v>
                </c:pt>
                <c:pt idx="5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AA-4209-AA5E-16CD42BB4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366512"/>
        <c:axId val="1975370256"/>
      </c:scatterChart>
      <c:valAx>
        <c:axId val="19753665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370256"/>
        <c:crosses val="autoZero"/>
        <c:crossBetween val="midCat"/>
      </c:valAx>
      <c:valAx>
        <c:axId val="19753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36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13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xongroup.com/medias/sys_master/root/8832722665502/19-DE-136.pdf" TargetMode="External"/><Relationship Id="rId1" Type="http://schemas.openxmlformats.org/officeDocument/2006/relationships/hyperlink" Target="https://www.maxongroup.com/maxon/view/product/motor/dcmotor/re/re40/148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F26" sqref="F26"/>
    </sheetView>
  </sheetViews>
  <sheetFormatPr defaultRowHeight="15" x14ac:dyDescent="0.25"/>
  <cols>
    <col min="2" max="2" width="22" bestFit="1" customWidth="1"/>
    <col min="6" max="6" width="22.140625" bestFit="1" customWidth="1"/>
  </cols>
  <sheetData>
    <row r="2" spans="2:8" x14ac:dyDescent="0.25">
      <c r="B2" s="11" t="s">
        <v>13</v>
      </c>
      <c r="C2" s="11"/>
      <c r="F2" s="11" t="s">
        <v>14</v>
      </c>
      <c r="G2" s="11"/>
    </row>
    <row r="3" spans="2:8" x14ac:dyDescent="0.25">
      <c r="B3" t="s">
        <v>0</v>
      </c>
      <c r="C3">
        <v>15</v>
      </c>
      <c r="F3" t="s">
        <v>0</v>
      </c>
      <c r="G3">
        <v>12</v>
      </c>
    </row>
    <row r="4" spans="2:8" x14ac:dyDescent="0.25">
      <c r="B4" t="s">
        <v>1</v>
      </c>
      <c r="C4">
        <v>7200</v>
      </c>
      <c r="F4" t="s">
        <v>1</v>
      </c>
      <c r="G4">
        <v>7000</v>
      </c>
    </row>
    <row r="5" spans="2:8" x14ac:dyDescent="0.25">
      <c r="B5" t="s">
        <v>2</v>
      </c>
      <c r="C5">
        <v>6500</v>
      </c>
      <c r="F5" t="s">
        <v>2</v>
      </c>
      <c r="G5">
        <v>6070</v>
      </c>
    </row>
    <row r="7" spans="2:8" x14ac:dyDescent="0.25">
      <c r="B7" t="s">
        <v>3</v>
      </c>
      <c r="C7">
        <v>74.2</v>
      </c>
      <c r="F7" t="s">
        <v>3</v>
      </c>
      <c r="G7">
        <v>70.599999999999994</v>
      </c>
      <c r="H7" t="s">
        <v>12</v>
      </c>
    </row>
    <row r="8" spans="2:8" x14ac:dyDescent="0.25">
      <c r="B8" t="s">
        <v>4</v>
      </c>
      <c r="C8">
        <v>4</v>
      </c>
      <c r="F8" t="s">
        <v>4</v>
      </c>
      <c r="G8">
        <v>4.5</v>
      </c>
      <c r="H8" t="s">
        <v>12</v>
      </c>
    </row>
    <row r="10" spans="2:8" x14ac:dyDescent="0.25">
      <c r="B10" t="s">
        <v>5</v>
      </c>
      <c r="C10">
        <v>931</v>
      </c>
      <c r="F10" t="s">
        <v>5</v>
      </c>
      <c r="G10">
        <v>888</v>
      </c>
      <c r="H10" t="s">
        <v>12</v>
      </c>
    </row>
    <row r="11" spans="2:8" x14ac:dyDescent="0.25">
      <c r="B11" t="s">
        <v>6</v>
      </c>
      <c r="C11">
        <v>47.9</v>
      </c>
      <c r="F11" t="s">
        <v>6</v>
      </c>
      <c r="G11" t="s">
        <v>15</v>
      </c>
    </row>
    <row r="13" spans="2:8" x14ac:dyDescent="0.25">
      <c r="B13" t="s">
        <v>7</v>
      </c>
      <c r="C13">
        <v>0.313</v>
      </c>
      <c r="F13" t="s">
        <v>7</v>
      </c>
      <c r="G13" t="s">
        <v>12</v>
      </c>
    </row>
    <row r="14" spans="2:8" x14ac:dyDescent="0.25">
      <c r="B14" t="s">
        <v>8</v>
      </c>
      <c r="C14">
        <v>8.5000000000000006E-2</v>
      </c>
      <c r="F14" t="s">
        <v>8</v>
      </c>
      <c r="G14" t="s">
        <v>12</v>
      </c>
    </row>
    <row r="16" spans="2:8" x14ac:dyDescent="0.25">
      <c r="B16" t="s">
        <v>9</v>
      </c>
      <c r="C16">
        <v>19.399999999999999</v>
      </c>
      <c r="F16" t="s">
        <v>9</v>
      </c>
      <c r="G16">
        <v>16.399999999999999</v>
      </c>
    </row>
    <row r="17" spans="1:7" x14ac:dyDescent="0.25">
      <c r="B17" t="s">
        <v>10</v>
      </c>
      <c r="C17">
        <v>491</v>
      </c>
      <c r="F17" t="s">
        <v>10</v>
      </c>
      <c r="G17">
        <v>580</v>
      </c>
    </row>
    <row r="19" spans="1:7" x14ac:dyDescent="0.25">
      <c r="A19" t="s">
        <v>12</v>
      </c>
      <c r="B19" t="s">
        <v>11</v>
      </c>
      <c r="C19">
        <v>28</v>
      </c>
      <c r="F19" t="s">
        <v>11</v>
      </c>
      <c r="G19" t="s">
        <v>12</v>
      </c>
    </row>
  </sheetData>
  <mergeCells count="2">
    <mergeCell ref="B2:C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55"/>
  <sheetViews>
    <sheetView tabSelected="1" topLeftCell="A19" workbookViewId="0">
      <selection activeCell="P53" sqref="P53"/>
    </sheetView>
  </sheetViews>
  <sheetFormatPr defaultRowHeight="15" x14ac:dyDescent="0.25"/>
  <cols>
    <col min="5" max="5" width="10.140625" bestFit="1" customWidth="1"/>
    <col min="7" max="7" width="20.28515625" bestFit="1" customWidth="1"/>
    <col min="8" max="8" width="14.42578125" bestFit="1" customWidth="1"/>
    <col min="11" max="11" width="20.28515625" bestFit="1" customWidth="1"/>
    <col min="12" max="12" width="14.42578125" bestFit="1" customWidth="1"/>
    <col min="16" max="16" width="20.28515625" bestFit="1" customWidth="1"/>
    <col min="17" max="17" width="14.42578125" bestFit="1" customWidth="1"/>
  </cols>
  <sheetData>
    <row r="4" spans="2:5" x14ac:dyDescent="0.25">
      <c r="B4" t="s">
        <v>16</v>
      </c>
      <c r="C4" t="s">
        <v>17</v>
      </c>
      <c r="E4" t="s">
        <v>18</v>
      </c>
    </row>
    <row r="5" spans="2:5" x14ac:dyDescent="0.25">
      <c r="B5">
        <v>4</v>
      </c>
      <c r="C5">
        <v>1</v>
      </c>
      <c r="E5" s="3">
        <f>$B$5*SQRT(100/C5)</f>
        <v>40</v>
      </c>
    </row>
    <row r="6" spans="2:5" x14ac:dyDescent="0.25">
      <c r="C6">
        <v>2</v>
      </c>
      <c r="E6" s="3">
        <f t="shared" ref="E6:E55" si="0">$B$5*SQRT(100/C6)</f>
        <v>28.284271247461902</v>
      </c>
    </row>
    <row r="7" spans="2:5" x14ac:dyDescent="0.25">
      <c r="C7">
        <v>4</v>
      </c>
      <c r="E7" s="3">
        <f t="shared" si="0"/>
        <v>20</v>
      </c>
    </row>
    <row r="8" spans="2:5" x14ac:dyDescent="0.25">
      <c r="C8">
        <v>6</v>
      </c>
      <c r="E8" s="3">
        <f t="shared" si="0"/>
        <v>16.329931618554522</v>
      </c>
    </row>
    <row r="9" spans="2:5" x14ac:dyDescent="0.25">
      <c r="C9">
        <v>8</v>
      </c>
      <c r="E9" s="3">
        <f t="shared" si="0"/>
        <v>14.142135623730951</v>
      </c>
    </row>
    <row r="10" spans="2:5" x14ac:dyDescent="0.25">
      <c r="C10">
        <v>10</v>
      </c>
      <c r="E10" s="3">
        <f t="shared" si="0"/>
        <v>12.649110640673518</v>
      </c>
    </row>
    <row r="11" spans="2:5" x14ac:dyDescent="0.25">
      <c r="C11">
        <v>12</v>
      </c>
      <c r="E11" s="3">
        <f t="shared" si="0"/>
        <v>11.547005383792516</v>
      </c>
    </row>
    <row r="12" spans="2:5" x14ac:dyDescent="0.25">
      <c r="C12">
        <v>14</v>
      </c>
      <c r="E12" s="3">
        <f t="shared" si="0"/>
        <v>10.690449676496975</v>
      </c>
    </row>
    <row r="13" spans="2:5" x14ac:dyDescent="0.25">
      <c r="C13">
        <v>16</v>
      </c>
      <c r="E13" s="3">
        <f t="shared" si="0"/>
        <v>10</v>
      </c>
    </row>
    <row r="14" spans="2:5" x14ac:dyDescent="0.25">
      <c r="C14">
        <v>18</v>
      </c>
      <c r="E14" s="3">
        <f t="shared" si="0"/>
        <v>9.428090415820634</v>
      </c>
    </row>
    <row r="15" spans="2:5" x14ac:dyDescent="0.25">
      <c r="C15">
        <v>20</v>
      </c>
      <c r="E15" s="3">
        <f t="shared" si="0"/>
        <v>8.9442719099991592</v>
      </c>
    </row>
    <row r="16" spans="2:5" x14ac:dyDescent="0.25">
      <c r="C16">
        <v>22</v>
      </c>
      <c r="E16" s="3">
        <f t="shared" si="0"/>
        <v>8.5280286542244177</v>
      </c>
    </row>
    <row r="17" spans="3:12" x14ac:dyDescent="0.25">
      <c r="C17">
        <v>24</v>
      </c>
      <c r="E17" s="3">
        <f t="shared" si="0"/>
        <v>8.1649658092772608</v>
      </c>
    </row>
    <row r="18" spans="3:12" x14ac:dyDescent="0.25">
      <c r="C18">
        <v>26</v>
      </c>
      <c r="E18" s="3">
        <f t="shared" si="0"/>
        <v>7.8446454055273618</v>
      </c>
    </row>
    <row r="19" spans="3:12" x14ac:dyDescent="0.25">
      <c r="C19">
        <v>28</v>
      </c>
      <c r="E19" s="3">
        <f t="shared" si="0"/>
        <v>7.5592894601845444</v>
      </c>
    </row>
    <row r="20" spans="3:12" x14ac:dyDescent="0.25">
      <c r="C20">
        <v>30</v>
      </c>
      <c r="E20" s="3">
        <f t="shared" si="0"/>
        <v>7.3029674334022152</v>
      </c>
    </row>
    <row r="21" spans="3:12" x14ac:dyDescent="0.25">
      <c r="C21">
        <v>32</v>
      </c>
      <c r="E21" s="3">
        <f t="shared" si="0"/>
        <v>7.0710678118654755</v>
      </c>
      <c r="G21" s="15" t="s">
        <v>30</v>
      </c>
      <c r="H21" s="16"/>
      <c r="I21" s="16"/>
      <c r="J21" s="16"/>
      <c r="K21" s="16"/>
      <c r="L21" s="17"/>
    </row>
    <row r="22" spans="3:12" x14ac:dyDescent="0.25">
      <c r="C22">
        <v>34</v>
      </c>
      <c r="E22" s="3">
        <f t="shared" si="0"/>
        <v>6.8599434057003537</v>
      </c>
      <c r="G22" s="5" t="s">
        <v>21</v>
      </c>
      <c r="H22" s="6"/>
      <c r="I22" s="6"/>
      <c r="J22" s="6"/>
      <c r="K22" s="6" t="s">
        <v>23</v>
      </c>
      <c r="L22" s="7"/>
    </row>
    <row r="23" spans="3:12" x14ac:dyDescent="0.25">
      <c r="C23">
        <v>36</v>
      </c>
      <c r="E23" s="3">
        <f t="shared" si="0"/>
        <v>6.666666666666667</v>
      </c>
      <c r="G23" s="5" t="s">
        <v>19</v>
      </c>
      <c r="H23" s="6" t="s">
        <v>20</v>
      </c>
      <c r="I23" s="6"/>
      <c r="J23" s="6"/>
      <c r="K23" s="6" t="s">
        <v>19</v>
      </c>
      <c r="L23" s="7" t="s">
        <v>20</v>
      </c>
    </row>
    <row r="24" spans="3:12" x14ac:dyDescent="0.25">
      <c r="C24">
        <v>38</v>
      </c>
      <c r="E24" s="3">
        <f t="shared" si="0"/>
        <v>6.4888568452305018</v>
      </c>
      <c r="G24" s="5">
        <v>3</v>
      </c>
      <c r="H24" s="6">
        <v>20</v>
      </c>
      <c r="I24" s="6"/>
      <c r="J24" s="6"/>
      <c r="K24" s="6">
        <v>2.2999999999999998</v>
      </c>
      <c r="L24" s="7">
        <v>14</v>
      </c>
    </row>
    <row r="25" spans="3:12" x14ac:dyDescent="0.25">
      <c r="C25">
        <v>40</v>
      </c>
      <c r="E25" s="3">
        <f t="shared" si="0"/>
        <v>6.324555320336759</v>
      </c>
      <c r="G25" s="5"/>
      <c r="H25" s="6"/>
      <c r="I25" s="6"/>
      <c r="J25" s="6"/>
      <c r="K25" s="6"/>
      <c r="L25" s="7"/>
    </row>
    <row r="26" spans="3:12" x14ac:dyDescent="0.25">
      <c r="C26">
        <v>42</v>
      </c>
      <c r="E26" s="3">
        <f t="shared" si="0"/>
        <v>6.1721339984836767</v>
      </c>
      <c r="G26" s="5" t="s">
        <v>22</v>
      </c>
      <c r="H26" s="6"/>
      <c r="I26" s="6"/>
      <c r="J26" s="6"/>
      <c r="K26" s="6" t="s">
        <v>22</v>
      </c>
      <c r="L26" s="7"/>
    </row>
    <row r="27" spans="3:12" x14ac:dyDescent="0.25">
      <c r="C27">
        <v>44</v>
      </c>
      <c r="E27" s="3">
        <f t="shared" si="0"/>
        <v>6.030226891555273</v>
      </c>
      <c r="G27" s="5">
        <f>G24*1000 / H24 / 'Motor data'!$C$16</f>
        <v>7.7319587628865989</v>
      </c>
      <c r="H27" s="6"/>
      <c r="I27" s="6"/>
      <c r="J27" s="6"/>
      <c r="K27" s="6">
        <f>K24*1000 / L24 / 'Motor data'!$G$16</f>
        <v>10.017421602787456</v>
      </c>
      <c r="L27" s="7"/>
    </row>
    <row r="28" spans="3:12" x14ac:dyDescent="0.25">
      <c r="C28">
        <v>46</v>
      </c>
      <c r="E28" s="3">
        <f t="shared" si="0"/>
        <v>5.897678246195885</v>
      </c>
      <c r="G28" s="5"/>
      <c r="H28" s="6"/>
      <c r="I28" s="6"/>
      <c r="J28" s="6"/>
      <c r="K28" s="6"/>
      <c r="L28" s="7"/>
    </row>
    <row r="29" spans="3:12" x14ac:dyDescent="0.25">
      <c r="C29">
        <v>48</v>
      </c>
      <c r="E29" s="3">
        <f t="shared" si="0"/>
        <v>5.7735026918962582</v>
      </c>
      <c r="G29" s="5" t="s">
        <v>24</v>
      </c>
      <c r="H29" s="6"/>
      <c r="I29" s="6"/>
      <c r="J29" s="6"/>
      <c r="K29" s="6" t="s">
        <v>24</v>
      </c>
      <c r="L29" s="7"/>
    </row>
    <row r="30" spans="3:12" x14ac:dyDescent="0.25">
      <c r="C30">
        <v>50</v>
      </c>
      <c r="E30" s="3">
        <f t="shared" si="0"/>
        <v>5.6568542494923806</v>
      </c>
      <c r="G30" s="8">
        <f t="array" ref="G30">INDEX(duty,MATCH(MIN(ABS(I_max-G27)),ABS(I_max-G27),0))</f>
        <v>26</v>
      </c>
      <c r="H30" s="9"/>
      <c r="I30" s="9"/>
      <c r="J30" s="9"/>
      <c r="K30" s="9">
        <f t="array" ref="K30">INDEX(duty,MATCH(MIN(ABS(I_max-K27)),ABS(I_max-K27),0))</f>
        <v>16</v>
      </c>
      <c r="L30" s="10"/>
    </row>
    <row r="31" spans="3:12" x14ac:dyDescent="0.25">
      <c r="C31">
        <v>52</v>
      </c>
      <c r="E31" s="3">
        <f t="shared" si="0"/>
        <v>5.547001962252291</v>
      </c>
    </row>
    <row r="32" spans="3:12" x14ac:dyDescent="0.25">
      <c r="C32">
        <v>54</v>
      </c>
      <c r="E32" s="3">
        <f t="shared" si="0"/>
        <v>5.4433105395181736</v>
      </c>
      <c r="G32" s="1"/>
      <c r="H32" s="1"/>
    </row>
    <row r="33" spans="3:12" x14ac:dyDescent="0.25">
      <c r="C33">
        <v>56</v>
      </c>
      <c r="E33" s="3">
        <f t="shared" si="0"/>
        <v>5.3452248382484875</v>
      </c>
      <c r="G33" s="2"/>
      <c r="H33" s="1"/>
    </row>
    <row r="34" spans="3:12" x14ac:dyDescent="0.25">
      <c r="C34">
        <v>58</v>
      </c>
      <c r="E34" s="3">
        <f t="shared" si="0"/>
        <v>5.2522573143889018</v>
      </c>
      <c r="G34" s="1"/>
      <c r="H34" s="1"/>
    </row>
    <row r="35" spans="3:12" x14ac:dyDescent="0.25">
      <c r="C35">
        <v>60</v>
      </c>
      <c r="E35" s="3">
        <f t="shared" si="0"/>
        <v>5.1639777949432224</v>
      </c>
      <c r="G35" s="1"/>
      <c r="H35" s="1"/>
    </row>
    <row r="36" spans="3:12" x14ac:dyDescent="0.25">
      <c r="C36">
        <v>62</v>
      </c>
      <c r="E36" s="3">
        <f t="shared" si="0"/>
        <v>5.08000508000762</v>
      </c>
      <c r="G36" s="12" t="s">
        <v>29</v>
      </c>
      <c r="H36" s="13"/>
      <c r="I36" s="13"/>
      <c r="J36" s="13"/>
      <c r="K36" s="13"/>
      <c r="L36" s="14"/>
    </row>
    <row r="37" spans="3:12" x14ac:dyDescent="0.25">
      <c r="C37">
        <v>64</v>
      </c>
      <c r="E37" s="3">
        <f t="shared" si="0"/>
        <v>5</v>
      </c>
      <c r="G37" s="5" t="s">
        <v>21</v>
      </c>
      <c r="H37" s="6"/>
      <c r="I37" s="6"/>
      <c r="J37" s="6"/>
      <c r="K37" s="6" t="s">
        <v>23</v>
      </c>
      <c r="L37" s="7"/>
    </row>
    <row r="38" spans="3:12" x14ac:dyDescent="0.25">
      <c r="C38">
        <v>66</v>
      </c>
      <c r="E38" s="3">
        <f t="shared" si="0"/>
        <v>4.9236596391733096</v>
      </c>
      <c r="G38" s="5" t="s">
        <v>19</v>
      </c>
      <c r="H38" s="6" t="s">
        <v>20</v>
      </c>
      <c r="I38" s="6"/>
      <c r="J38" s="6"/>
      <c r="K38" s="6" t="s">
        <v>19</v>
      </c>
      <c r="L38" s="7" t="s">
        <v>20</v>
      </c>
    </row>
    <row r="39" spans="3:12" x14ac:dyDescent="0.25">
      <c r="C39">
        <v>68</v>
      </c>
      <c r="E39" s="3">
        <f t="shared" si="0"/>
        <v>4.8507125007266598</v>
      </c>
      <c r="G39" s="5">
        <v>3</v>
      </c>
      <c r="H39" s="6">
        <f>220/8</f>
        <v>27.5</v>
      </c>
      <c r="I39" s="6"/>
      <c r="J39" s="6"/>
      <c r="K39" s="6">
        <v>1.9</v>
      </c>
      <c r="L39" s="7">
        <f>160/8</f>
        <v>20</v>
      </c>
    </row>
    <row r="40" spans="3:12" x14ac:dyDescent="0.25">
      <c r="C40">
        <v>70</v>
      </c>
      <c r="E40" s="3">
        <f t="shared" si="0"/>
        <v>4.7809144373375743</v>
      </c>
      <c r="G40" s="5"/>
      <c r="H40" s="6" t="s">
        <v>31</v>
      </c>
      <c r="I40" s="6"/>
      <c r="J40" s="6"/>
      <c r="K40" s="6"/>
      <c r="L40" s="7"/>
    </row>
    <row r="41" spans="3:12" x14ac:dyDescent="0.25">
      <c r="C41">
        <v>72</v>
      </c>
      <c r="E41" s="3">
        <f t="shared" si="0"/>
        <v>4.714045207910317</v>
      </c>
      <c r="G41" s="5" t="s">
        <v>22</v>
      </c>
      <c r="H41" s="6"/>
      <c r="I41" s="6"/>
      <c r="J41" s="6"/>
      <c r="K41" s="6" t="s">
        <v>22</v>
      </c>
      <c r="L41" s="7"/>
    </row>
    <row r="42" spans="3:12" x14ac:dyDescent="0.25">
      <c r="C42">
        <v>74</v>
      </c>
      <c r="E42" s="3">
        <f t="shared" si="0"/>
        <v>4.6499055497527708</v>
      </c>
      <c r="G42" s="5">
        <f>G39*1000 / H39 / 'Motor data'!$C$16</f>
        <v>5.6232427366447988</v>
      </c>
      <c r="H42" s="6"/>
      <c r="I42" s="6"/>
      <c r="J42" s="6"/>
      <c r="K42" s="6">
        <f>K39*1000 / L39 / 'Motor data'!$G$16</f>
        <v>5.7926829268292686</v>
      </c>
      <c r="L42" s="7"/>
    </row>
    <row r="43" spans="3:12" x14ac:dyDescent="0.25">
      <c r="C43">
        <v>76</v>
      </c>
      <c r="E43" s="3">
        <f t="shared" si="0"/>
        <v>4.5883146774112351</v>
      </c>
      <c r="G43" s="5"/>
      <c r="H43" s="6"/>
      <c r="I43" s="6"/>
      <c r="J43" s="6"/>
      <c r="K43" s="6"/>
      <c r="L43" s="7"/>
    </row>
    <row r="44" spans="3:12" x14ac:dyDescent="0.25">
      <c r="C44">
        <v>78</v>
      </c>
      <c r="E44" s="3">
        <f t="shared" si="0"/>
        <v>4.5291081365783832</v>
      </c>
      <c r="G44" s="5" t="s">
        <v>24</v>
      </c>
      <c r="H44" s="6"/>
      <c r="I44" s="6"/>
      <c r="J44" s="6"/>
      <c r="K44" s="6" t="s">
        <v>24</v>
      </c>
      <c r="L44" s="7"/>
    </row>
    <row r="45" spans="3:12" x14ac:dyDescent="0.25">
      <c r="C45">
        <v>80</v>
      </c>
      <c r="E45" s="3">
        <f t="shared" si="0"/>
        <v>4.4721359549995796</v>
      </c>
      <c r="G45" s="8">
        <f t="array" ref="G45">INDEX(duty,MATCH(MIN(ABS(I_max-G42)),ABS(I_max-G42),0))</f>
        <v>50</v>
      </c>
      <c r="H45" s="9"/>
      <c r="I45" s="9"/>
      <c r="J45" s="9"/>
      <c r="K45" s="9">
        <f t="array" ref="K45">INDEX(duty,MATCH(MIN(ABS(I_max-K42)),ABS(I_max-K42),0))</f>
        <v>48</v>
      </c>
      <c r="L45" s="10"/>
    </row>
    <row r="46" spans="3:12" x14ac:dyDescent="0.25">
      <c r="C46">
        <v>82</v>
      </c>
      <c r="E46" s="3">
        <f t="shared" si="0"/>
        <v>4.4172610429938617</v>
      </c>
    </row>
    <row r="47" spans="3:12" x14ac:dyDescent="0.25">
      <c r="C47">
        <v>84</v>
      </c>
      <c r="E47" s="3">
        <f t="shared" si="0"/>
        <v>4.3643578047198472</v>
      </c>
    </row>
    <row r="48" spans="3:12" x14ac:dyDescent="0.25">
      <c r="C48">
        <v>86</v>
      </c>
      <c r="E48" s="3">
        <f t="shared" si="0"/>
        <v>4.313310928137537</v>
      </c>
    </row>
    <row r="49" spans="3:5" x14ac:dyDescent="0.25">
      <c r="C49">
        <v>88</v>
      </c>
      <c r="E49" s="3">
        <f t="shared" si="0"/>
        <v>4.2640143271122088</v>
      </c>
    </row>
    <row r="50" spans="3:5" x14ac:dyDescent="0.25">
      <c r="C50">
        <v>90</v>
      </c>
      <c r="E50" s="3">
        <f t="shared" si="0"/>
        <v>4.2163702135578394</v>
      </c>
    </row>
    <row r="51" spans="3:5" x14ac:dyDescent="0.25">
      <c r="C51">
        <v>92</v>
      </c>
      <c r="E51" s="3">
        <f t="shared" si="0"/>
        <v>4.1702882811414952</v>
      </c>
    </row>
    <row r="52" spans="3:5" x14ac:dyDescent="0.25">
      <c r="C52">
        <v>94</v>
      </c>
      <c r="E52" s="3">
        <f t="shared" si="0"/>
        <v>4.125684985035174</v>
      </c>
    </row>
    <row r="53" spans="3:5" x14ac:dyDescent="0.25">
      <c r="C53">
        <v>96</v>
      </c>
      <c r="E53" s="3">
        <f t="shared" si="0"/>
        <v>4.0824829046386304</v>
      </c>
    </row>
    <row r="54" spans="3:5" x14ac:dyDescent="0.25">
      <c r="C54">
        <v>98</v>
      </c>
      <c r="E54" s="3">
        <f t="shared" si="0"/>
        <v>4.0406101782088433</v>
      </c>
    </row>
    <row r="55" spans="3:5" x14ac:dyDescent="0.25">
      <c r="C55">
        <v>100</v>
      </c>
      <c r="E55" s="3">
        <f t="shared" si="0"/>
        <v>4</v>
      </c>
    </row>
  </sheetData>
  <mergeCells count="2">
    <mergeCell ref="G36:L36"/>
    <mergeCell ref="G21:L2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3" sqref="B23"/>
    </sheetView>
  </sheetViews>
  <sheetFormatPr defaultRowHeight="15" x14ac:dyDescent="0.25"/>
  <cols>
    <col min="2" max="2" width="79.5703125" bestFit="1" customWidth="1"/>
    <col min="3" max="3" width="80.5703125" bestFit="1" customWidth="1"/>
  </cols>
  <sheetData>
    <row r="2" spans="2:3" x14ac:dyDescent="0.25">
      <c r="B2" t="s">
        <v>27</v>
      </c>
      <c r="C2" t="s">
        <v>28</v>
      </c>
    </row>
    <row r="3" spans="2:3" x14ac:dyDescent="0.25">
      <c r="B3" s="4" t="s">
        <v>25</v>
      </c>
      <c r="C3" s="4" t="s">
        <v>26</v>
      </c>
    </row>
  </sheetData>
  <hyperlinks>
    <hyperlink ref="B3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Motor data</vt:lpstr>
      <vt:lpstr>Max current duty cylce</vt:lpstr>
      <vt:lpstr>Alternatives</vt:lpstr>
      <vt:lpstr>duty</vt:lpstr>
      <vt:lpstr>I_max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2019-09-02T13:20:54Z</dcterms:modified>
</cp:coreProperties>
</file>