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120" yWindow="30" windowWidth="11340" windowHeight="8580" tabRatio="604" activeTab="2"/>
  </bookViews>
  <sheets>
    <sheet name="Правила" sheetId="6" r:id="rId1"/>
    <sheet name="Фото" sheetId="1" r:id="rId2"/>
    <sheet name="Заказ" sheetId="3" r:id="rId3"/>
    <sheet name="Учет ДС" sheetId="4" r:id="rId4"/>
    <sheet name="Качество" sheetId="7" r:id="rId5"/>
    <sheet name="Расписка" sheetId="10" r:id="rId6"/>
    <sheet name="Бланк" sheetId="9" r:id="rId7"/>
    <sheet name="Работы" sheetId="8" r:id="rId8"/>
  </sheets>
  <definedNames>
    <definedName name="_xlnm._FilterDatabase" localSheetId="1" hidden="1">Фото!$A$10:$M$602</definedName>
    <definedName name="_xlnm.Print_Area" localSheetId="2">Заказ!$A$7:$J$53</definedName>
  </definedNames>
  <calcPr calcId="125725"/>
</workbook>
</file>

<file path=xl/calcChain.xml><?xml version="1.0" encoding="utf-8"?>
<calcChain xmlns="http://schemas.openxmlformats.org/spreadsheetml/2006/main">
  <c r="G35" i="4"/>
  <c r="E13"/>
  <c r="F13"/>
  <c r="G13"/>
  <c r="E14"/>
  <c r="F14"/>
  <c r="G14"/>
  <c r="E15"/>
  <c r="F15"/>
  <c r="G15"/>
  <c r="E16"/>
  <c r="F16"/>
  <c r="G16"/>
  <c r="E17"/>
  <c r="F17"/>
  <c r="G17"/>
  <c r="E18"/>
  <c r="F18"/>
  <c r="G18"/>
  <c r="E19"/>
  <c r="F19"/>
  <c r="G19"/>
  <c r="E20"/>
  <c r="F20"/>
  <c r="G20"/>
  <c r="E21"/>
  <c r="F21"/>
  <c r="G21"/>
  <c r="E22"/>
  <c r="F22"/>
  <c r="G22"/>
  <c r="E23"/>
  <c r="F23"/>
  <c r="G23"/>
  <c r="E24"/>
  <c r="F24"/>
  <c r="G24"/>
  <c r="E25"/>
  <c r="F25"/>
  <c r="G25"/>
  <c r="E26"/>
  <c r="F26"/>
  <c r="G26"/>
  <c r="E27"/>
  <c r="F27"/>
  <c r="G27"/>
  <c r="E28"/>
  <c r="F28"/>
  <c r="G28"/>
  <c r="E29"/>
  <c r="F29"/>
  <c r="G29"/>
  <c r="E30"/>
  <c r="F30"/>
  <c r="G30"/>
  <c r="E31"/>
  <c r="F31"/>
  <c r="G31"/>
  <c r="E32"/>
  <c r="F32"/>
  <c r="G32"/>
  <c r="E33"/>
  <c r="F33"/>
  <c r="G33"/>
  <c r="E34"/>
  <c r="F34"/>
  <c r="G34"/>
  <c r="E35"/>
  <c r="F35"/>
  <c r="B57"/>
  <c r="H37"/>
  <c r="D57"/>
  <c r="H30" i="3"/>
  <c r="H31"/>
  <c r="H32"/>
  <c r="H33"/>
  <c r="H34"/>
  <c r="H35"/>
  <c r="H36"/>
  <c r="H37"/>
  <c r="H29"/>
  <c r="H28"/>
  <c r="H22"/>
  <c r="H23"/>
  <c r="H24"/>
  <c r="H25"/>
  <c r="H26"/>
  <c r="H21"/>
  <c r="H20"/>
  <c r="H14"/>
  <c r="H15"/>
  <c r="H16"/>
  <c r="H17"/>
  <c r="H18"/>
  <c r="H13"/>
  <c r="G27"/>
  <c r="G19"/>
  <c r="A15" i="9"/>
  <c r="J66" i="1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A16" i="9"/>
  <c r="A17"/>
  <c r="A18"/>
  <c r="A19"/>
  <c r="A20"/>
  <c r="A21"/>
  <c r="A22"/>
  <c r="A23"/>
  <c r="A24"/>
  <c r="A14"/>
  <c r="B9"/>
  <c r="A8"/>
  <c r="B10"/>
  <c r="B11"/>
  <c r="B12"/>
  <c r="B13"/>
  <c r="B8"/>
  <c r="B3"/>
  <c r="A2"/>
  <c r="B4"/>
  <c r="B5"/>
  <c r="B6"/>
  <c r="B7"/>
  <c r="B2"/>
  <c r="G17" i="10"/>
  <c r="G24"/>
  <c r="G25"/>
  <c r="G26"/>
  <c r="G27"/>
  <c r="G28"/>
  <c r="G29"/>
  <c r="G30"/>
  <c r="G31"/>
  <c r="G32"/>
  <c r="G33"/>
  <c r="G23"/>
  <c r="G19"/>
  <c r="G20"/>
  <c r="G21"/>
  <c r="G22"/>
  <c r="G18"/>
  <c r="B8" i="1"/>
  <c r="G12" i="10"/>
  <c r="G13"/>
  <c r="G14"/>
  <c r="G15"/>
  <c r="G16"/>
  <c r="E19" i="3"/>
  <c r="E27"/>
  <c r="G11" i="10"/>
  <c r="F11"/>
  <c r="C11"/>
  <c r="B11"/>
  <c r="F12"/>
  <c r="C12"/>
  <c r="F13"/>
  <c r="I13" s="1"/>
  <c r="C13"/>
  <c r="F14"/>
  <c r="C14"/>
  <c r="F15"/>
  <c r="C15"/>
  <c r="I15"/>
  <c r="F16"/>
  <c r="I16" s="1"/>
  <c r="C16"/>
  <c r="F17"/>
  <c r="I17" s="1"/>
  <c r="C17"/>
  <c r="B17"/>
  <c r="F18"/>
  <c r="C18"/>
  <c r="F19"/>
  <c r="C19"/>
  <c r="F20"/>
  <c r="I20" s="1"/>
  <c r="C20"/>
  <c r="F21"/>
  <c r="I21" s="1"/>
  <c r="C21"/>
  <c r="F22"/>
  <c r="I22" s="1"/>
  <c r="C22"/>
  <c r="F23"/>
  <c r="I23" s="1"/>
  <c r="F24"/>
  <c r="F25"/>
  <c r="F26"/>
  <c r="I26" s="1"/>
  <c r="F27"/>
  <c r="F28"/>
  <c r="I28" s="1"/>
  <c r="F29"/>
  <c r="F30"/>
  <c r="I30" s="1"/>
  <c r="F31"/>
  <c r="F32"/>
  <c r="F33"/>
  <c r="B20" i="3"/>
  <c r="A20"/>
  <c r="B13"/>
  <c r="A13"/>
  <c r="B33" i="10"/>
  <c r="B32"/>
  <c r="B31"/>
  <c r="B30"/>
  <c r="B29"/>
  <c r="B28"/>
  <c r="B27"/>
  <c r="B26"/>
  <c r="B25"/>
  <c r="B24"/>
  <c r="B23"/>
  <c r="I5"/>
  <c r="B5"/>
  <c r="A1"/>
  <c r="B3"/>
  <c r="B18" i="3"/>
  <c r="B17"/>
  <c r="B16"/>
  <c r="B15"/>
  <c r="B14"/>
  <c r="J600" i="1"/>
  <c r="J599"/>
  <c r="J598"/>
  <c r="J597"/>
  <c r="J596"/>
  <c r="J595"/>
  <c r="J594"/>
  <c r="J593"/>
  <c r="J592"/>
  <c r="J591"/>
  <c r="J590"/>
  <c r="J589"/>
  <c r="J588"/>
  <c r="J587"/>
  <c r="J586"/>
  <c r="J585"/>
  <c r="J584"/>
  <c r="J583"/>
  <c r="J582"/>
  <c r="J581"/>
  <c r="J580"/>
  <c r="J579"/>
  <c r="J578"/>
  <c r="J577"/>
  <c r="J576"/>
  <c r="J575"/>
  <c r="J574"/>
  <c r="J573"/>
  <c r="J572"/>
  <c r="J571"/>
  <c r="J570"/>
  <c r="J569"/>
  <c r="J568"/>
  <c r="J567"/>
  <c r="J566"/>
  <c r="J565"/>
  <c r="J564"/>
  <c r="J563"/>
  <c r="J562"/>
  <c r="J561"/>
  <c r="J560"/>
  <c r="J559"/>
  <c r="J558"/>
  <c r="J557"/>
  <c r="J556"/>
  <c r="J555"/>
  <c r="J554"/>
  <c r="J553"/>
  <c r="J552"/>
  <c r="J551"/>
  <c r="J550"/>
  <c r="J549"/>
  <c r="J548"/>
  <c r="J547"/>
  <c r="J546"/>
  <c r="J545"/>
  <c r="J544"/>
  <c r="J543"/>
  <c r="J542"/>
  <c r="J541"/>
  <c r="J540"/>
  <c r="J539"/>
  <c r="J538"/>
  <c r="J537"/>
  <c r="J536"/>
  <c r="J535"/>
  <c r="J534"/>
  <c r="J533"/>
  <c r="J532"/>
  <c r="J531"/>
  <c r="J530"/>
  <c r="J529"/>
  <c r="J528"/>
  <c r="J527"/>
  <c r="J526"/>
  <c r="J525"/>
  <c r="J524"/>
  <c r="J523"/>
  <c r="J522"/>
  <c r="J521"/>
  <c r="J520"/>
  <c r="J519"/>
  <c r="J518"/>
  <c r="J517"/>
  <c r="J516"/>
  <c r="J515"/>
  <c r="J514"/>
  <c r="J513"/>
  <c r="J512"/>
  <c r="J511"/>
  <c r="J510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481"/>
  <c r="J480"/>
  <c r="J479"/>
  <c r="J478"/>
  <c r="J477"/>
  <c r="J476"/>
  <c r="J475"/>
  <c r="J474"/>
  <c r="J473"/>
  <c r="J472"/>
  <c r="J471"/>
  <c r="J470"/>
  <c r="J469"/>
  <c r="J468"/>
  <c r="J467"/>
  <c r="J466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45"/>
  <c r="J444"/>
  <c r="J443"/>
  <c r="J442"/>
  <c r="J441"/>
  <c r="J440"/>
  <c r="J439"/>
  <c r="J438"/>
  <c r="J437"/>
  <c r="J436"/>
  <c r="J435"/>
  <c r="J434"/>
  <c r="J433"/>
  <c r="J432"/>
  <c r="J431"/>
  <c r="J430"/>
  <c r="J429"/>
  <c r="J428"/>
  <c r="J427"/>
  <c r="J426"/>
  <c r="J425"/>
  <c r="J424"/>
  <c r="J423"/>
  <c r="J422"/>
  <c r="J421"/>
  <c r="J420"/>
  <c r="J419"/>
  <c r="J418"/>
  <c r="J417"/>
  <c r="J416"/>
  <c r="J415"/>
  <c r="J414"/>
  <c r="J413"/>
  <c r="J412"/>
  <c r="J411"/>
  <c r="J410"/>
  <c r="J409"/>
  <c r="J408"/>
  <c r="J407"/>
  <c r="J406"/>
  <c r="J405"/>
  <c r="J404"/>
  <c r="J403"/>
  <c r="J402"/>
  <c r="J401"/>
  <c r="J400"/>
  <c r="J399"/>
  <c r="J398"/>
  <c r="J397"/>
  <c r="J396"/>
  <c r="J395"/>
  <c r="J394"/>
  <c r="J393"/>
  <c r="J392"/>
  <c r="J391"/>
  <c r="J390"/>
  <c r="J389"/>
  <c r="J388"/>
  <c r="J387"/>
  <c r="J386"/>
  <c r="J385"/>
  <c r="J384"/>
  <c r="J383"/>
  <c r="J382"/>
  <c r="J381"/>
  <c r="J380"/>
  <c r="J379"/>
  <c r="J378"/>
  <c r="J377"/>
  <c r="J376"/>
  <c r="J375"/>
  <c r="J374"/>
  <c r="J373"/>
  <c r="J372"/>
  <c r="J371"/>
  <c r="J370"/>
  <c r="J369"/>
  <c r="J368"/>
  <c r="J367"/>
  <c r="J366"/>
  <c r="J365"/>
  <c r="J364"/>
  <c r="J363"/>
  <c r="J362"/>
  <c r="J361"/>
  <c r="J360"/>
  <c r="J359"/>
  <c r="J358"/>
  <c r="J357"/>
  <c r="J356"/>
  <c r="J355"/>
  <c r="J354"/>
  <c r="J353"/>
  <c r="J352"/>
  <c r="J351"/>
  <c r="J350"/>
  <c r="J349"/>
  <c r="J348"/>
  <c r="J347"/>
  <c r="J346"/>
  <c r="J345"/>
  <c r="J344"/>
  <c r="J343"/>
  <c r="J342"/>
  <c r="J341"/>
  <c r="J340"/>
  <c r="J339"/>
  <c r="J338"/>
  <c r="J337"/>
  <c r="J336"/>
  <c r="J335"/>
  <c r="J334"/>
  <c r="J333"/>
  <c r="J332"/>
  <c r="J331"/>
  <c r="J330"/>
  <c r="J329"/>
  <c r="J328"/>
  <c r="J327"/>
  <c r="J326"/>
  <c r="J325"/>
  <c r="J324"/>
  <c r="J323"/>
  <c r="J322"/>
  <c r="J321"/>
  <c r="J320"/>
  <c r="J319"/>
  <c r="J318"/>
  <c r="J317"/>
  <c r="J316"/>
  <c r="J315"/>
  <c r="J314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90"/>
  <c r="J289"/>
  <c r="J288"/>
  <c r="J287"/>
  <c r="J286"/>
  <c r="J285"/>
  <c r="J284"/>
  <c r="J283"/>
  <c r="J282"/>
  <c r="J281"/>
  <c r="J280"/>
  <c r="J279"/>
  <c r="J278"/>
  <c r="J277"/>
  <c r="J276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B14" i="4"/>
  <c r="A13"/>
  <c r="B51" i="9"/>
  <c r="B50"/>
  <c r="B49"/>
  <c r="B48"/>
  <c r="B31" i="8"/>
  <c r="B30"/>
  <c r="B29"/>
  <c r="B18" i="4"/>
  <c r="C18" s="1"/>
  <c r="B24"/>
  <c r="C24" s="1"/>
  <c r="A19"/>
  <c r="B26" i="3"/>
  <c r="F27"/>
  <c r="F19"/>
  <c r="B22"/>
  <c r="B23"/>
  <c r="B24"/>
  <c r="B25"/>
  <c r="B20" i="4"/>
  <c r="C20" s="1"/>
  <c r="B19"/>
  <c r="C19" s="1"/>
  <c r="D20" i="3"/>
  <c r="A28" i="4"/>
  <c r="C28" s="1"/>
  <c r="A29"/>
  <c r="C29" s="1"/>
  <c r="A31" i="3"/>
  <c r="A32"/>
  <c r="A35" i="4"/>
  <c r="C35" s="1"/>
  <c r="A34"/>
  <c r="C34" s="1"/>
  <c r="A33"/>
  <c r="C33" s="1"/>
  <c r="A32"/>
  <c r="A31"/>
  <c r="C31" s="1"/>
  <c r="A30"/>
  <c r="C30" s="1"/>
  <c r="A27"/>
  <c r="C27" s="1"/>
  <c r="C32"/>
  <c r="A38" i="3"/>
  <c r="A37"/>
  <c r="A36"/>
  <c r="A35"/>
  <c r="A34"/>
  <c r="A33"/>
  <c r="A30"/>
  <c r="H38"/>
  <c r="A26" i="4"/>
  <c r="C26" s="1"/>
  <c r="A25"/>
  <c r="C25" s="1"/>
  <c r="B23"/>
  <c r="C23"/>
  <c r="B22"/>
  <c r="C22" s="1"/>
  <c r="B21"/>
  <c r="C21" s="1"/>
  <c r="B17"/>
  <c r="C17" s="1"/>
  <c r="B16"/>
  <c r="C16" s="1"/>
  <c r="B15"/>
  <c r="C15" s="1"/>
  <c r="B13"/>
  <c r="C13" s="1"/>
  <c r="A29" i="3"/>
  <c r="A28"/>
  <c r="B10"/>
  <c r="B9"/>
  <c r="B8"/>
  <c r="B7"/>
  <c r="B7" i="4"/>
  <c r="E10"/>
  <c r="H602" i="1"/>
  <c r="L602"/>
  <c r="I29" i="10"/>
  <c r="I33"/>
  <c r="I32"/>
  <c r="I31"/>
  <c r="I24"/>
  <c r="I18"/>
  <c r="H27" i="3" l="1"/>
  <c r="H19"/>
  <c r="H35" i="4"/>
  <c r="D10" i="9"/>
  <c r="D34" i="3"/>
  <c r="D36"/>
  <c r="D29"/>
  <c r="D13"/>
  <c r="D30"/>
  <c r="D31"/>
  <c r="D18" i="9"/>
  <c r="D5"/>
  <c r="D2"/>
  <c r="D16" i="3"/>
  <c r="D21" i="9"/>
  <c r="D33" i="3"/>
  <c r="D35"/>
  <c r="D9" i="9"/>
  <c r="D32" i="3"/>
  <c r="D23"/>
  <c r="D21"/>
  <c r="D14" i="9"/>
  <c r="D17"/>
  <c r="D13"/>
  <c r="D20"/>
  <c r="D24" i="3"/>
  <c r="D12" i="9"/>
  <c r="D22"/>
  <c r="D4"/>
  <c r="D17" i="3"/>
  <c r="D38"/>
  <c r="D25"/>
  <c r="D14"/>
  <c r="D18"/>
  <c r="D7" i="9"/>
  <c r="D3"/>
  <c r="D23"/>
  <c r="D19"/>
  <c r="D15"/>
  <c r="D26" i="3"/>
  <c r="D11" i="9"/>
  <c r="D16"/>
  <c r="D24"/>
  <c r="D15" i="3"/>
  <c r="D6" i="9"/>
  <c r="D28" i="3"/>
  <c r="D37"/>
  <c r="D8" i="9"/>
  <c r="D22" i="3"/>
  <c r="I27" i="10"/>
  <c r="I25"/>
  <c r="I19"/>
  <c r="I14"/>
  <c r="I12"/>
  <c r="H34" i="4"/>
  <c r="H30"/>
  <c r="H26"/>
  <c r="H22"/>
  <c r="H18"/>
  <c r="H33"/>
  <c r="H29"/>
  <c r="H25"/>
  <c r="H21"/>
  <c r="H17"/>
  <c r="H13"/>
  <c r="H14"/>
  <c r="I11" i="10"/>
  <c r="H32" i="4"/>
  <c r="H28"/>
  <c r="H24"/>
  <c r="H20"/>
  <c r="H16"/>
  <c r="C14"/>
  <c r="I482" i="1" s="1"/>
  <c r="K482" s="1"/>
  <c r="M482" s="1"/>
  <c r="H31" i="4"/>
  <c r="H27"/>
  <c r="H23"/>
  <c r="H19"/>
  <c r="H15"/>
  <c r="I52" i="1"/>
  <c r="K52" s="1"/>
  <c r="M52" s="1"/>
  <c r="I599"/>
  <c r="K599" s="1"/>
  <c r="M599" s="1"/>
  <c r="I102"/>
  <c r="K102" s="1"/>
  <c r="M102" s="1"/>
  <c r="I210"/>
  <c r="K210" s="1"/>
  <c r="M210" s="1"/>
  <c r="I204"/>
  <c r="K204" s="1"/>
  <c r="M204" s="1"/>
  <c r="I162"/>
  <c r="K162" s="1"/>
  <c r="M162" s="1"/>
  <c r="I197"/>
  <c r="K197" s="1"/>
  <c r="M197" s="1"/>
  <c r="I383"/>
  <c r="K383" s="1"/>
  <c r="M383" s="1"/>
  <c r="I149"/>
  <c r="K149" s="1"/>
  <c r="M149" s="1"/>
  <c r="I238"/>
  <c r="K238" s="1"/>
  <c r="M238" s="1"/>
  <c r="I455"/>
  <c r="K455" s="1"/>
  <c r="M455" s="1"/>
  <c r="I110"/>
  <c r="K110" s="1"/>
  <c r="M110" s="1"/>
  <c r="I44"/>
  <c r="K44" s="1"/>
  <c r="M44" s="1"/>
  <c r="I107"/>
  <c r="K107" s="1"/>
  <c r="M107" s="1"/>
  <c r="I57"/>
  <c r="K57" s="1"/>
  <c r="M57" s="1"/>
  <c r="I330"/>
  <c r="K330" s="1"/>
  <c r="M330" s="1"/>
  <c r="I326"/>
  <c r="K326" s="1"/>
  <c r="M326" s="1"/>
  <c r="I353"/>
  <c r="K353" s="1"/>
  <c r="M353" s="1"/>
  <c r="I509"/>
  <c r="K509" s="1"/>
  <c r="M509" s="1"/>
  <c r="I249"/>
  <c r="K249" s="1"/>
  <c r="M249" s="1"/>
  <c r="I240"/>
  <c r="K240" s="1"/>
  <c r="M240" s="1"/>
  <c r="I131"/>
  <c r="K131" s="1"/>
  <c r="M131" s="1"/>
  <c r="I141"/>
  <c r="K141" s="1"/>
  <c r="M141" s="1"/>
  <c r="I119"/>
  <c r="K119" s="1"/>
  <c r="M119" s="1"/>
  <c r="I163"/>
  <c r="K163" s="1"/>
  <c r="M163" s="1"/>
  <c r="I362"/>
  <c r="K362" s="1"/>
  <c r="M362" s="1"/>
  <c r="I358"/>
  <c r="K358" s="1"/>
  <c r="M358" s="1"/>
  <c r="I317"/>
  <c r="K317" s="1"/>
  <c r="M317" s="1"/>
  <c r="I38"/>
  <c r="K38" s="1"/>
  <c r="M38" s="1"/>
  <c r="I133"/>
  <c r="K133" s="1"/>
  <c r="M133" s="1"/>
  <c r="I214"/>
  <c r="K214" s="1"/>
  <c r="M214" s="1"/>
  <c r="I166"/>
  <c r="K166" s="1"/>
  <c r="M166" s="1"/>
  <c r="I433"/>
  <c r="K433" s="1"/>
  <c r="M433" s="1"/>
  <c r="I579"/>
  <c r="K579" s="1"/>
  <c r="M579" s="1"/>
  <c r="I164"/>
  <c r="K164" s="1"/>
  <c r="M164" s="1"/>
  <c r="I151"/>
  <c r="K151" s="1"/>
  <c r="M151" s="1"/>
  <c r="I458"/>
  <c r="K458" s="1"/>
  <c r="M458" s="1"/>
  <c r="I41"/>
  <c r="K41" s="1"/>
  <c r="M41" s="1"/>
  <c r="I441"/>
  <c r="K441" s="1"/>
  <c r="M441" s="1"/>
  <c r="I135"/>
  <c r="K135" s="1"/>
  <c r="M135" s="1"/>
  <c r="I145"/>
  <c r="K145" s="1"/>
  <c r="M145" s="1"/>
  <c r="I123"/>
  <c r="K123" s="1"/>
  <c r="M123" s="1"/>
  <c r="I179"/>
  <c r="K179" s="1"/>
  <c r="M179" s="1"/>
  <c r="I370"/>
  <c r="K370" s="1"/>
  <c r="M370" s="1"/>
  <c r="I366"/>
  <c r="K366" s="1"/>
  <c r="M366" s="1"/>
  <c r="I542"/>
  <c r="K542" s="1"/>
  <c r="M542" s="1"/>
  <c r="I286"/>
  <c r="K286" s="1"/>
  <c r="M286" s="1"/>
  <c r="I381"/>
  <c r="K381" s="1"/>
  <c r="M381" s="1"/>
  <c r="I307"/>
  <c r="K307" s="1"/>
  <c r="M307" s="1"/>
  <c r="I387"/>
  <c r="K387" s="1"/>
  <c r="M387" s="1"/>
  <c r="I334"/>
  <c r="K334" s="1"/>
  <c r="M334" s="1"/>
  <c r="I422"/>
  <c r="K422" s="1"/>
  <c r="M422" s="1"/>
  <c r="I338"/>
  <c r="K338" s="1"/>
  <c r="M338" s="1"/>
  <c r="I13"/>
  <c r="K13" s="1"/>
  <c r="M13" s="1"/>
  <c r="I147"/>
  <c r="K147" s="1"/>
  <c r="M147" s="1"/>
  <c r="I71"/>
  <c r="K71" s="1"/>
  <c r="M71" s="1"/>
  <c r="I111"/>
  <c r="K111" s="1"/>
  <c r="M111" s="1"/>
  <c r="I419"/>
  <c r="K419" s="1"/>
  <c r="M419" s="1"/>
  <c r="I46"/>
  <c r="K46" s="1"/>
  <c r="M46" s="1"/>
  <c r="I56"/>
  <c r="K56" s="1"/>
  <c r="M56" s="1"/>
  <c r="I117"/>
  <c r="K117" s="1"/>
  <c r="M117" s="1"/>
  <c r="I160"/>
  <c r="K160" s="1"/>
  <c r="M160" s="1"/>
  <c r="I471"/>
  <c r="K471" s="1"/>
  <c r="M471" s="1"/>
  <c r="I487"/>
  <c r="K487" s="1"/>
  <c r="M487" s="1"/>
  <c r="I222"/>
  <c r="K222" s="1"/>
  <c r="M222" s="1"/>
  <c r="I415"/>
  <c r="K415" s="1"/>
  <c r="M415" s="1"/>
  <c r="I153"/>
  <c r="K153" s="1"/>
  <c r="M153" s="1"/>
  <c r="I82"/>
  <c r="K82" s="1"/>
  <c r="M82" s="1"/>
  <c r="I391"/>
  <c r="K391" s="1"/>
  <c r="M391" s="1"/>
  <c r="I49"/>
  <c r="K49" s="1"/>
  <c r="M49" s="1"/>
  <c r="I11"/>
  <c r="K11" s="1"/>
  <c r="I81"/>
  <c r="K81" s="1"/>
  <c r="M81" s="1"/>
  <c r="I113"/>
  <c r="K113" s="1"/>
  <c r="M113" s="1"/>
  <c r="I178"/>
  <c r="K178" s="1"/>
  <c r="M178" s="1"/>
  <c r="I180"/>
  <c r="K180" s="1"/>
  <c r="M180" s="1"/>
  <c r="I427"/>
  <c r="K427" s="1"/>
  <c r="M427" s="1"/>
  <c r="I252"/>
  <c r="K252" s="1"/>
  <c r="M252" s="1"/>
  <c r="I245"/>
  <c r="K245" s="1"/>
  <c r="M245" s="1"/>
  <c r="I595"/>
  <c r="K595" s="1"/>
  <c r="M595" s="1"/>
  <c r="I477"/>
  <c r="K477" s="1"/>
  <c r="M477" s="1"/>
  <c r="I108"/>
  <c r="K108" s="1"/>
  <c r="M108" s="1"/>
  <c r="I218"/>
  <c r="K218" s="1"/>
  <c r="M218" s="1"/>
  <c r="I583"/>
  <c r="K583" s="1"/>
  <c r="M583" s="1"/>
  <c r="I264"/>
  <c r="K264" s="1"/>
  <c r="M264" s="1"/>
  <c r="I137"/>
  <c r="K137" s="1"/>
  <c r="M137" s="1"/>
  <c r="I189"/>
  <c r="K189" s="1"/>
  <c r="M189" s="1"/>
  <c r="I72"/>
  <c r="K72" s="1"/>
  <c r="M72" s="1"/>
  <c r="I136"/>
  <c r="K136" s="1"/>
  <c r="M136" s="1"/>
  <c r="I242"/>
  <c r="K242" s="1"/>
  <c r="M242" s="1"/>
  <c r="I479"/>
  <c r="K479" s="1"/>
  <c r="M479" s="1"/>
  <c r="I463"/>
  <c r="K463" s="1"/>
  <c r="M463" s="1"/>
  <c r="I152"/>
  <c r="K152" s="1"/>
  <c r="M152" s="1"/>
  <c r="I125"/>
  <c r="K125" s="1"/>
  <c r="M125" s="1"/>
  <c r="I229"/>
  <c r="K229" s="1"/>
  <c r="M229" s="1"/>
  <c r="I352"/>
  <c r="K352" s="1"/>
  <c r="M352" s="1"/>
  <c r="I292"/>
  <c r="K292" s="1"/>
  <c r="M292" s="1"/>
  <c r="I505"/>
  <c r="K505" s="1"/>
  <c r="M505" s="1"/>
  <c r="I305"/>
  <c r="K305" s="1"/>
  <c r="M305" s="1"/>
  <c r="I349"/>
  <c r="K349" s="1"/>
  <c r="M349" s="1"/>
  <c r="I385"/>
  <c r="K385" s="1"/>
  <c r="M385" s="1"/>
  <c r="I496"/>
  <c r="K496" s="1"/>
  <c r="M496" s="1"/>
  <c r="I315"/>
  <c r="K315" s="1"/>
  <c r="M315" s="1"/>
  <c r="I355"/>
  <c r="K355" s="1"/>
  <c r="M355" s="1"/>
  <c r="I554"/>
  <c r="K554" s="1"/>
  <c r="M554" s="1"/>
  <c r="I302"/>
  <c r="K302" s="1"/>
  <c r="M302" s="1"/>
  <c r="I342"/>
  <c r="K342" s="1"/>
  <c r="M342" s="1"/>
  <c r="I390"/>
  <c r="K390" s="1"/>
  <c r="M390" s="1"/>
  <c r="I594"/>
  <c r="K594" s="1"/>
  <c r="M594" s="1"/>
  <c r="I306"/>
  <c r="K306" s="1"/>
  <c r="M306" s="1"/>
  <c r="I354"/>
  <c r="K354" s="1"/>
  <c r="M354" s="1"/>
  <c r="I394"/>
  <c r="K394" s="1"/>
  <c r="M394" s="1"/>
  <c r="I20"/>
  <c r="K20" s="1"/>
  <c r="M20" s="1"/>
  <c r="I47"/>
  <c r="K47" s="1"/>
  <c r="M47" s="1"/>
  <c r="I155"/>
  <c r="K155" s="1"/>
  <c r="M155" s="1"/>
  <c r="I195"/>
  <c r="K195" s="1"/>
  <c r="M195" s="1"/>
  <c r="I79"/>
  <c r="K79" s="1"/>
  <c r="M79" s="1"/>
  <c r="I99"/>
  <c r="K99" s="1"/>
  <c r="M99" s="1"/>
  <c r="I115"/>
  <c r="K115" s="1"/>
  <c r="M115" s="1"/>
  <c r="I343"/>
  <c r="K343" s="1"/>
  <c r="M343" s="1"/>
  <c r="I17"/>
  <c r="K17" s="1"/>
  <c r="M17" s="1"/>
  <c r="I30"/>
  <c r="K30" s="1"/>
  <c r="M30" s="1"/>
  <c r="I54"/>
  <c r="K54" s="1"/>
  <c r="M54" s="1"/>
  <c r="I173"/>
  <c r="K173" s="1"/>
  <c r="M173" s="1"/>
  <c r="I60"/>
  <c r="K60" s="1"/>
  <c r="M60" s="1"/>
  <c r="I94"/>
  <c r="K94" s="1"/>
  <c r="M94" s="1"/>
  <c r="I127"/>
  <c r="K127" s="1"/>
  <c r="M127" s="1"/>
  <c r="I158"/>
  <c r="K158" s="1"/>
  <c r="M158" s="1"/>
  <c r="I176"/>
  <c r="K176" s="1"/>
  <c r="M176" s="1"/>
  <c r="I423"/>
  <c r="K423" s="1"/>
  <c r="M423" s="1"/>
  <c r="I256"/>
  <c r="K256" s="1"/>
  <c r="M256" s="1"/>
  <c r="I253"/>
  <c r="K253" s="1"/>
  <c r="M253" s="1"/>
  <c r="I591"/>
  <c r="K591" s="1"/>
  <c r="M591" s="1"/>
  <c r="I473"/>
  <c r="K473" s="1"/>
  <c r="M473" s="1"/>
  <c r="I206"/>
  <c r="K206" s="1"/>
  <c r="M206" s="1"/>
  <c r="I335"/>
  <c r="K335" s="1"/>
  <c r="M335" s="1"/>
  <c r="I32"/>
  <c r="K32" s="1"/>
  <c r="M32" s="1"/>
  <c r="I50"/>
  <c r="K50" s="1"/>
  <c r="M50" s="1"/>
  <c r="I167"/>
  <c r="K167" s="1"/>
  <c r="M167" s="1"/>
  <c r="I63"/>
  <c r="K63" s="1"/>
  <c r="M63" s="1"/>
  <c r="I89"/>
  <c r="K89" s="1"/>
  <c r="M89" s="1"/>
  <c r="I319"/>
  <c r="K319" s="1"/>
  <c r="M319" s="1"/>
  <c r="I407"/>
  <c r="K407" s="1"/>
  <c r="M407" s="1"/>
  <c r="I33"/>
  <c r="K33" s="1"/>
  <c r="M33" s="1"/>
  <c r="I59"/>
  <c r="K59" s="1"/>
  <c r="M59" s="1"/>
  <c r="I169"/>
  <c r="K169" s="1"/>
  <c r="M169" s="1"/>
  <c r="I90"/>
  <c r="K90" s="1"/>
  <c r="M90" s="1"/>
  <c r="I122"/>
  <c r="K122" s="1"/>
  <c r="M122" s="1"/>
  <c r="I194"/>
  <c r="K194" s="1"/>
  <c r="M194" s="1"/>
  <c r="I196"/>
  <c r="K196" s="1"/>
  <c r="M196" s="1"/>
  <c r="I443"/>
  <c r="K443" s="1"/>
  <c r="M443" s="1"/>
  <c r="I236"/>
  <c r="K236" s="1"/>
  <c r="M236" s="1"/>
  <c r="I215"/>
  <c r="K215" s="1"/>
  <c r="M215" s="1"/>
  <c r="I429"/>
  <c r="K429" s="1"/>
  <c r="M429" s="1"/>
  <c r="I250"/>
  <c r="K250" s="1"/>
  <c r="M250" s="1"/>
  <c r="I128"/>
  <c r="K128" s="1"/>
  <c r="M128" s="1"/>
  <c r="I246"/>
  <c r="K246" s="1"/>
  <c r="M246" s="1"/>
  <c r="I207"/>
  <c r="K207" s="1"/>
  <c r="M207" s="1"/>
  <c r="I447"/>
  <c r="K447" s="1"/>
  <c r="M447" s="1"/>
  <c r="I168"/>
  <c r="K168" s="1"/>
  <c r="M168" s="1"/>
  <c r="I129"/>
  <c r="K129" s="1"/>
  <c r="M129" s="1"/>
  <c r="I175"/>
  <c r="K175" s="1"/>
  <c r="M175" s="1"/>
  <c r="I92"/>
  <c r="K92" s="1"/>
  <c r="M92" s="1"/>
  <c r="I209"/>
  <c r="K209" s="1"/>
  <c r="M209" s="1"/>
  <c r="I262"/>
  <c r="K262" s="1"/>
  <c r="M262" s="1"/>
  <c r="I237"/>
  <c r="K237" s="1"/>
  <c r="M237" s="1"/>
  <c r="I431"/>
  <c r="K431" s="1"/>
  <c r="M431" s="1"/>
  <c r="I182"/>
  <c r="K182" s="1"/>
  <c r="M182" s="1"/>
  <c r="I287"/>
  <c r="K287" s="1"/>
  <c r="M287" s="1"/>
  <c r="I221"/>
  <c r="K221" s="1"/>
  <c r="M221" s="1"/>
  <c r="I547"/>
  <c r="K547" s="1"/>
  <c r="M547" s="1"/>
  <c r="I284"/>
  <c r="K284" s="1"/>
  <c r="M284" s="1"/>
  <c r="I321"/>
  <c r="K321" s="1"/>
  <c r="M321" s="1"/>
  <c r="I369"/>
  <c r="K369" s="1"/>
  <c r="M369" s="1"/>
  <c r="I413"/>
  <c r="K413" s="1"/>
  <c r="M413" s="1"/>
  <c r="I280"/>
  <c r="K280" s="1"/>
  <c r="M280" s="1"/>
  <c r="I339"/>
  <c r="K339" s="1"/>
  <c r="M339" s="1"/>
  <c r="I379"/>
  <c r="K379" s="1"/>
  <c r="M379" s="1"/>
  <c r="I282"/>
  <c r="K282" s="1"/>
  <c r="M282" s="1"/>
  <c r="I244"/>
  <c r="K244" s="1"/>
  <c r="M244" s="1"/>
  <c r="I499"/>
  <c r="K499" s="1"/>
  <c r="M499" s="1"/>
  <c r="I165" l="1"/>
  <c r="K165" s="1"/>
  <c r="M165" s="1"/>
  <c r="I23"/>
  <c r="K23" s="1"/>
  <c r="M23" s="1"/>
  <c r="I551"/>
  <c r="K551" s="1"/>
  <c r="M551" s="1"/>
  <c r="I199"/>
  <c r="K199" s="1"/>
  <c r="M199" s="1"/>
  <c r="I48"/>
  <c r="K48" s="1"/>
  <c r="M48" s="1"/>
  <c r="I303"/>
  <c r="K303" s="1"/>
  <c r="M303" s="1"/>
  <c r="I457"/>
  <c r="K457" s="1"/>
  <c r="M457" s="1"/>
  <c r="I208"/>
  <c r="K208" s="1"/>
  <c r="M208" s="1"/>
  <c r="I589"/>
  <c r="K589" s="1"/>
  <c r="M589" s="1"/>
  <c r="I142"/>
  <c r="K142" s="1"/>
  <c r="M142" s="1"/>
  <c r="I85"/>
  <c r="K85" s="1"/>
  <c r="M85" s="1"/>
  <c r="I159"/>
  <c r="K159" s="1"/>
  <c r="M159" s="1"/>
  <c r="I28"/>
  <c r="K28" s="1"/>
  <c r="M28" s="1"/>
  <c r="I311"/>
  <c r="K311" s="1"/>
  <c r="M311" s="1"/>
  <c r="I95"/>
  <c r="K95" s="1"/>
  <c r="M95" s="1"/>
  <c r="I187"/>
  <c r="K187" s="1"/>
  <c r="M187" s="1"/>
  <c r="I39"/>
  <c r="K39" s="1"/>
  <c r="M39" s="1"/>
  <c r="I386"/>
  <c r="K386" s="1"/>
  <c r="M386" s="1"/>
  <c r="I298"/>
  <c r="K298" s="1"/>
  <c r="M298" s="1"/>
  <c r="I374"/>
  <c r="K374" s="1"/>
  <c r="M374" s="1"/>
  <c r="I294"/>
  <c r="K294" s="1"/>
  <c r="M294" s="1"/>
  <c r="I347"/>
  <c r="K347" s="1"/>
  <c r="M347" s="1"/>
  <c r="I417"/>
  <c r="K417" s="1"/>
  <c r="M417" s="1"/>
  <c r="I337"/>
  <c r="K337" s="1"/>
  <c r="M337" s="1"/>
  <c r="I512"/>
  <c r="K512" s="1"/>
  <c r="M512" s="1"/>
  <c r="I273"/>
  <c r="K273" s="1"/>
  <c r="M273" s="1"/>
  <c r="I489"/>
  <c r="K489" s="1"/>
  <c r="M489" s="1"/>
  <c r="I35"/>
  <c r="K35" s="1"/>
  <c r="M35" s="1"/>
  <c r="I87"/>
  <c r="K87" s="1"/>
  <c r="M87" s="1"/>
  <c r="I24"/>
  <c r="K24" s="1"/>
  <c r="M24" s="1"/>
  <c r="I78"/>
  <c r="K78" s="1"/>
  <c r="M78" s="1"/>
  <c r="I485"/>
  <c r="K485" s="1"/>
  <c r="M485" s="1"/>
  <c r="I529"/>
  <c r="K529" s="1"/>
  <c r="M529" s="1"/>
  <c r="I185"/>
  <c r="K185" s="1"/>
  <c r="M185" s="1"/>
  <c r="I21"/>
  <c r="K21" s="1"/>
  <c r="M21" s="1"/>
  <c r="I106"/>
  <c r="K106" s="1"/>
  <c r="M106" s="1"/>
  <c r="I475"/>
  <c r="K475" s="1"/>
  <c r="M475" s="1"/>
  <c r="I96"/>
  <c r="K96" s="1"/>
  <c r="M96" s="1"/>
  <c r="I12"/>
  <c r="K12" s="1"/>
  <c r="M12" s="1"/>
  <c r="I411"/>
  <c r="K411" s="1"/>
  <c r="M411" s="1"/>
  <c r="I248"/>
  <c r="K248" s="1"/>
  <c r="M248" s="1"/>
  <c r="I77"/>
  <c r="K77" s="1"/>
  <c r="M77" s="1"/>
  <c r="I557"/>
  <c r="K557" s="1"/>
  <c r="M557" s="1"/>
  <c r="I323"/>
  <c r="K323" s="1"/>
  <c r="M323" s="1"/>
  <c r="I573"/>
  <c r="K573" s="1"/>
  <c r="M573" s="1"/>
  <c r="I31"/>
  <c r="K31" s="1"/>
  <c r="M31" s="1"/>
  <c r="I83"/>
  <c r="K83" s="1"/>
  <c r="M83" s="1"/>
  <c r="I19"/>
  <c r="K19" s="1"/>
  <c r="M19" s="1"/>
  <c r="I69"/>
  <c r="K69" s="1"/>
  <c r="M69" s="1"/>
  <c r="I192"/>
  <c r="K192" s="1"/>
  <c r="M192" s="1"/>
  <c r="I425"/>
  <c r="K425" s="1"/>
  <c r="M425" s="1"/>
  <c r="I34"/>
  <c r="K34" s="1"/>
  <c r="M34" s="1"/>
  <c r="I408"/>
  <c r="K408" s="1"/>
  <c r="M408" s="1"/>
  <c r="I371"/>
  <c r="K371" s="1"/>
  <c r="M371" s="1"/>
  <c r="I406"/>
  <c r="K406" s="1"/>
  <c r="M406" s="1"/>
  <c r="I418"/>
  <c r="K418" s="1"/>
  <c r="M418" s="1"/>
  <c r="I67"/>
  <c r="K67" s="1"/>
  <c r="M67" s="1"/>
  <c r="I403"/>
  <c r="K403" s="1"/>
  <c r="M403" s="1"/>
  <c r="I191"/>
  <c r="K191" s="1"/>
  <c r="M191" s="1"/>
  <c r="I190"/>
  <c r="K190" s="1"/>
  <c r="M190" s="1"/>
  <c r="I211"/>
  <c r="K211" s="1"/>
  <c r="M211" s="1"/>
  <c r="I399"/>
  <c r="K399" s="1"/>
  <c r="M399" s="1"/>
  <c r="I73"/>
  <c r="K73" s="1"/>
  <c r="M73" s="1"/>
  <c r="I42"/>
  <c r="K42" s="1"/>
  <c r="M42" s="1"/>
  <c r="I74"/>
  <c r="K74" s="1"/>
  <c r="M74" s="1"/>
  <c r="I593"/>
  <c r="K593" s="1"/>
  <c r="M593" s="1"/>
  <c r="I461"/>
  <c r="K461" s="1"/>
  <c r="M461" s="1"/>
  <c r="I232"/>
  <c r="K232" s="1"/>
  <c r="M232" s="1"/>
  <c r="I120"/>
  <c r="K120" s="1"/>
  <c r="M120" s="1"/>
  <c r="I184"/>
  <c r="K184" s="1"/>
  <c r="M184" s="1"/>
  <c r="I224"/>
  <c r="K224" s="1"/>
  <c r="M224" s="1"/>
  <c r="I34" i="10"/>
  <c r="D27" i="3"/>
  <c r="D19"/>
  <c r="I360" i="1"/>
  <c r="K360" s="1"/>
  <c r="M360" s="1"/>
  <c r="I494"/>
  <c r="K494" s="1"/>
  <c r="M494" s="1"/>
  <c r="I143"/>
  <c r="K143" s="1"/>
  <c r="M143" s="1"/>
  <c r="I304"/>
  <c r="K304" s="1"/>
  <c r="M304" s="1"/>
  <c r="I561"/>
  <c r="K561" s="1"/>
  <c r="M561" s="1"/>
  <c r="I265"/>
  <c r="K265" s="1"/>
  <c r="M265" s="1"/>
  <c r="I328"/>
  <c r="K328" s="1"/>
  <c r="M328" s="1"/>
  <c r="I235"/>
  <c r="K235" s="1"/>
  <c r="M235" s="1"/>
  <c r="I278"/>
  <c r="K278" s="1"/>
  <c r="M278" s="1"/>
  <c r="I444"/>
  <c r="K444" s="1"/>
  <c r="M444" s="1"/>
  <c r="I416"/>
  <c r="K416" s="1"/>
  <c r="M416" s="1"/>
  <c r="I55"/>
  <c r="K55" s="1"/>
  <c r="M55" s="1"/>
  <c r="I530"/>
  <c r="K530" s="1"/>
  <c r="M530" s="1"/>
  <c r="I524"/>
  <c r="K524" s="1"/>
  <c r="M524" s="1"/>
  <c r="I384"/>
  <c r="K384" s="1"/>
  <c r="M384" s="1"/>
  <c r="I585"/>
  <c r="K585" s="1"/>
  <c r="M585" s="1"/>
  <c r="I492"/>
  <c r="K492" s="1"/>
  <c r="M492" s="1"/>
  <c r="I270"/>
  <c r="K270" s="1"/>
  <c r="M270" s="1"/>
  <c r="I476"/>
  <c r="K476" s="1"/>
  <c r="M476" s="1"/>
  <c r="I428"/>
  <c r="K428" s="1"/>
  <c r="M428" s="1"/>
  <c r="I376"/>
  <c r="K376" s="1"/>
  <c r="M376" s="1"/>
  <c r="I536"/>
  <c r="K536" s="1"/>
  <c r="M536" s="1"/>
  <c r="I564"/>
  <c r="K564" s="1"/>
  <c r="M564" s="1"/>
  <c r="I446"/>
  <c r="K446" s="1"/>
  <c r="M446" s="1"/>
  <c r="I546"/>
  <c r="K546" s="1"/>
  <c r="M546" s="1"/>
  <c r="I440"/>
  <c r="K440" s="1"/>
  <c r="M440" s="1"/>
  <c r="I138"/>
  <c r="K138" s="1"/>
  <c r="M138" s="1"/>
  <c r="I233"/>
  <c r="K233" s="1"/>
  <c r="M233" s="1"/>
  <c r="I109"/>
  <c r="K109" s="1"/>
  <c r="M109" s="1"/>
  <c r="I183"/>
  <c r="K183" s="1"/>
  <c r="M183" s="1"/>
  <c r="I37"/>
  <c r="K37" s="1"/>
  <c r="M37" s="1"/>
  <c r="I126"/>
  <c r="K126" s="1"/>
  <c r="M126" s="1"/>
  <c r="I506"/>
  <c r="K506" s="1"/>
  <c r="M506" s="1"/>
  <c r="I553"/>
  <c r="K553" s="1"/>
  <c r="M553" s="1"/>
  <c r="I592"/>
  <c r="K592" s="1"/>
  <c r="M592" s="1"/>
  <c r="I193"/>
  <c r="K193" s="1"/>
  <c r="M193" s="1"/>
  <c r="I587"/>
  <c r="K587" s="1"/>
  <c r="M587" s="1"/>
  <c r="I216"/>
  <c r="K216" s="1"/>
  <c r="M216" s="1"/>
  <c r="I577"/>
  <c r="K577" s="1"/>
  <c r="M577" s="1"/>
  <c r="I223"/>
  <c r="K223" s="1"/>
  <c r="M223" s="1"/>
  <c r="I586"/>
  <c r="K586" s="1"/>
  <c r="M586" s="1"/>
  <c r="I100"/>
  <c r="K100" s="1"/>
  <c r="M100" s="1"/>
  <c r="I510"/>
  <c r="K510" s="1"/>
  <c r="M510" s="1"/>
  <c r="I541"/>
  <c r="K541" s="1"/>
  <c r="M541" s="1"/>
  <c r="I566"/>
  <c r="K566" s="1"/>
  <c r="M566" s="1"/>
  <c r="I462"/>
  <c r="K462" s="1"/>
  <c r="M462" s="1"/>
  <c r="I497"/>
  <c r="K497" s="1"/>
  <c r="M497" s="1"/>
  <c r="I467"/>
  <c r="K467" s="1"/>
  <c r="M467" s="1"/>
  <c r="I420"/>
  <c r="K420" s="1"/>
  <c r="M420" s="1"/>
  <c r="I186"/>
  <c r="K186" s="1"/>
  <c r="M186" s="1"/>
  <c r="I320"/>
  <c r="K320" s="1"/>
  <c r="M320" s="1"/>
  <c r="I563"/>
  <c r="K563" s="1"/>
  <c r="M563" s="1"/>
  <c r="I226"/>
  <c r="K226" s="1"/>
  <c r="M226" s="1"/>
  <c r="I239"/>
  <c r="K239" s="1"/>
  <c r="M239" s="1"/>
  <c r="I409"/>
  <c r="K409" s="1"/>
  <c r="M409" s="1"/>
  <c r="I14"/>
  <c r="K14" s="1"/>
  <c r="M14" s="1"/>
  <c r="I365"/>
  <c r="K365" s="1"/>
  <c r="M365" s="1"/>
  <c r="I410"/>
  <c r="K410" s="1"/>
  <c r="M410" s="1"/>
  <c r="I548"/>
  <c r="K548" s="1"/>
  <c r="M548" s="1"/>
  <c r="I263"/>
  <c r="K263" s="1"/>
  <c r="M263" s="1"/>
  <c r="I539"/>
  <c r="K539" s="1"/>
  <c r="M539" s="1"/>
  <c r="I448"/>
  <c r="K448" s="1"/>
  <c r="M448" s="1"/>
  <c r="I170"/>
  <c r="K170" s="1"/>
  <c r="M170" s="1"/>
  <c r="I201"/>
  <c r="K201" s="1"/>
  <c r="M201" s="1"/>
  <c r="I104"/>
  <c r="K104" s="1"/>
  <c r="M104" s="1"/>
  <c r="I97"/>
  <c r="K97" s="1"/>
  <c r="M97" s="1"/>
  <c r="I101"/>
  <c r="K101" s="1"/>
  <c r="M101" s="1"/>
  <c r="I296"/>
  <c r="K296" s="1"/>
  <c r="M296" s="1"/>
  <c r="I466"/>
  <c r="K466" s="1"/>
  <c r="M466" s="1"/>
  <c r="I156"/>
  <c r="K156" s="1"/>
  <c r="M156" s="1"/>
  <c r="I364"/>
  <c r="K364" s="1"/>
  <c r="M364" s="1"/>
  <c r="I288"/>
  <c r="K288" s="1"/>
  <c r="M288" s="1"/>
  <c r="I567"/>
  <c r="K567" s="1"/>
  <c r="M567" s="1"/>
  <c r="I75"/>
  <c r="K75" s="1"/>
  <c r="M75" s="1"/>
  <c r="I588"/>
  <c r="K588" s="1"/>
  <c r="M588" s="1"/>
  <c r="I84"/>
  <c r="K84" s="1"/>
  <c r="M84" s="1"/>
  <c r="I521"/>
  <c r="K521" s="1"/>
  <c r="M521" s="1"/>
  <c r="I450"/>
  <c r="K450" s="1"/>
  <c r="M450" s="1"/>
  <c r="I550"/>
  <c r="K550" s="1"/>
  <c r="M550" s="1"/>
  <c r="I380"/>
  <c r="K380" s="1"/>
  <c r="M380" s="1"/>
  <c r="I309"/>
  <c r="K309" s="1"/>
  <c r="M309" s="1"/>
  <c r="I434"/>
  <c r="K434" s="1"/>
  <c r="M434" s="1"/>
  <c r="I538"/>
  <c r="K538" s="1"/>
  <c r="M538" s="1"/>
  <c r="I268"/>
  <c r="K268" s="1"/>
  <c r="M268" s="1"/>
  <c r="I382"/>
  <c r="K382" s="1"/>
  <c r="M382" s="1"/>
  <c r="I572"/>
  <c r="K572" s="1"/>
  <c r="M572" s="1"/>
  <c r="I474"/>
  <c r="K474" s="1"/>
  <c r="M474" s="1"/>
  <c r="I571"/>
  <c r="K571" s="1"/>
  <c r="M571" s="1"/>
  <c r="I452"/>
  <c r="K452" s="1"/>
  <c r="M452" s="1"/>
  <c r="I121"/>
  <c r="K121" s="1"/>
  <c r="M121" s="1"/>
  <c r="I202"/>
  <c r="K202" s="1"/>
  <c r="M202" s="1"/>
  <c r="I150"/>
  <c r="K150" s="1"/>
  <c r="M150" s="1"/>
  <c r="I220"/>
  <c r="K220" s="1"/>
  <c r="M220" s="1"/>
  <c r="I367"/>
  <c r="K367" s="1"/>
  <c r="M367" s="1"/>
  <c r="I522"/>
  <c r="K522" s="1"/>
  <c r="M522" s="1"/>
  <c r="I488"/>
  <c r="K488" s="1"/>
  <c r="M488" s="1"/>
  <c r="I325"/>
  <c r="K325" s="1"/>
  <c r="M325" s="1"/>
  <c r="I528"/>
  <c r="K528" s="1"/>
  <c r="M528" s="1"/>
  <c r="I498"/>
  <c r="K498" s="1"/>
  <c r="M498" s="1"/>
  <c r="I212"/>
  <c r="K212" s="1"/>
  <c r="M212" s="1"/>
  <c r="I350"/>
  <c r="K350" s="1"/>
  <c r="M350" s="1"/>
  <c r="I576"/>
  <c r="K576" s="1"/>
  <c r="M576" s="1"/>
  <c r="I243"/>
  <c r="K243" s="1"/>
  <c r="M243" s="1"/>
  <c r="I562"/>
  <c r="K562" s="1"/>
  <c r="M562" s="1"/>
  <c r="I468"/>
  <c r="K468" s="1"/>
  <c r="M468" s="1"/>
  <c r="I114"/>
  <c r="K114" s="1"/>
  <c r="M114" s="1"/>
  <c r="I230"/>
  <c r="K230" s="1"/>
  <c r="M230" s="1"/>
  <c r="I449"/>
  <c r="K449" s="1"/>
  <c r="M449" s="1"/>
  <c r="I148"/>
  <c r="K148" s="1"/>
  <c r="M148" s="1"/>
  <c r="I439"/>
  <c r="K439" s="1"/>
  <c r="M439" s="1"/>
  <c r="I275"/>
  <c r="K275" s="1"/>
  <c r="M275" s="1"/>
  <c r="I188"/>
  <c r="K188" s="1"/>
  <c r="M188" s="1"/>
  <c r="I578"/>
  <c r="K578" s="1"/>
  <c r="M578" s="1"/>
  <c r="I503"/>
  <c r="K503" s="1"/>
  <c r="M503" s="1"/>
  <c r="I395"/>
  <c r="K395" s="1"/>
  <c r="M395" s="1"/>
  <c r="I228"/>
  <c r="K228" s="1"/>
  <c r="M228" s="1"/>
  <c r="I70"/>
  <c r="K70" s="1"/>
  <c r="M70" s="1"/>
  <c r="I445"/>
  <c r="K445" s="1"/>
  <c r="M445" s="1"/>
  <c r="I181"/>
  <c r="K181" s="1"/>
  <c r="M181" s="1"/>
  <c r="I398"/>
  <c r="K398" s="1"/>
  <c r="M398" s="1"/>
  <c r="I472"/>
  <c r="K472" s="1"/>
  <c r="M472" s="1"/>
  <c r="I356"/>
  <c r="K356" s="1"/>
  <c r="M356" s="1"/>
  <c r="I373"/>
  <c r="K373" s="1"/>
  <c r="M373" s="1"/>
  <c r="I361"/>
  <c r="K361" s="1"/>
  <c r="M361" s="1"/>
  <c r="I269"/>
  <c r="K269" s="1"/>
  <c r="M269" s="1"/>
  <c r="I312"/>
  <c r="K312" s="1"/>
  <c r="M312" s="1"/>
  <c r="I435"/>
  <c r="K435" s="1"/>
  <c r="M435" s="1"/>
  <c r="I558"/>
  <c r="K558" s="1"/>
  <c r="M558" s="1"/>
  <c r="I484"/>
  <c r="K484" s="1"/>
  <c r="M484" s="1"/>
  <c r="I368"/>
  <c r="K368" s="1"/>
  <c r="M368" s="1"/>
  <c r="I258"/>
  <c r="K258" s="1"/>
  <c r="M258" s="1"/>
  <c r="I526"/>
  <c r="K526" s="1"/>
  <c r="M526" s="1"/>
  <c r="I500"/>
  <c r="K500" s="1"/>
  <c r="M500" s="1"/>
  <c r="I112"/>
  <c r="K112" s="1"/>
  <c r="M112" s="1"/>
  <c r="I285"/>
  <c r="K285" s="1"/>
  <c r="M285" s="1"/>
  <c r="I493"/>
  <c r="K493" s="1"/>
  <c r="M493" s="1"/>
  <c r="I314"/>
  <c r="K314" s="1"/>
  <c r="M314" s="1"/>
  <c r="I560"/>
  <c r="K560" s="1"/>
  <c r="M560" s="1"/>
  <c r="I438"/>
  <c r="K438" s="1"/>
  <c r="M438" s="1"/>
  <c r="I569"/>
  <c r="K569" s="1"/>
  <c r="M569" s="1"/>
  <c r="I464"/>
  <c r="K464" s="1"/>
  <c r="M464" s="1"/>
  <c r="I68"/>
  <c r="K68" s="1"/>
  <c r="M68" s="1"/>
  <c r="I469"/>
  <c r="K469" s="1"/>
  <c r="M469" s="1"/>
  <c r="I581"/>
  <c r="K581" s="1"/>
  <c r="M581" s="1"/>
  <c r="I459"/>
  <c r="K459" s="1"/>
  <c r="M459" s="1"/>
  <c r="I254"/>
  <c r="K254" s="1"/>
  <c r="M254" s="1"/>
  <c r="I401"/>
  <c r="K401" s="1"/>
  <c r="M401" s="1"/>
  <c r="I372"/>
  <c r="K372" s="1"/>
  <c r="M372" s="1"/>
  <c r="I575"/>
  <c r="K575" s="1"/>
  <c r="M575" s="1"/>
  <c r="I293"/>
  <c r="K293" s="1"/>
  <c r="M293" s="1"/>
  <c r="I525"/>
  <c r="K525" s="1"/>
  <c r="M525" s="1"/>
  <c r="I299"/>
  <c r="K299" s="1"/>
  <c r="M299" s="1"/>
  <c r="I139"/>
  <c r="K139" s="1"/>
  <c r="M139" s="1"/>
  <c r="I291"/>
  <c r="K291" s="1"/>
  <c r="M291" s="1"/>
  <c r="I116"/>
  <c r="K116" s="1"/>
  <c r="M116" s="1"/>
  <c r="I340"/>
  <c r="K340" s="1"/>
  <c r="M340" s="1"/>
  <c r="I518"/>
  <c r="K518" s="1"/>
  <c r="M518" s="1"/>
  <c r="I559"/>
  <c r="K559" s="1"/>
  <c r="M559" s="1"/>
  <c r="I537"/>
  <c r="K537" s="1"/>
  <c r="M537" s="1"/>
  <c r="I357"/>
  <c r="K357" s="1"/>
  <c r="M357" s="1"/>
  <c r="I336"/>
  <c r="K336" s="1"/>
  <c r="M336" s="1"/>
  <c r="I297"/>
  <c r="K297" s="1"/>
  <c r="M297" s="1"/>
  <c r="I545"/>
  <c r="K545" s="1"/>
  <c r="M545" s="1"/>
  <c r="I289"/>
  <c r="K289" s="1"/>
  <c r="M289" s="1"/>
  <c r="I91"/>
  <c r="K91" s="1"/>
  <c r="M91" s="1"/>
  <c r="I582"/>
  <c r="K582" s="1"/>
  <c r="M582" s="1"/>
  <c r="I231"/>
  <c r="K231" s="1"/>
  <c r="M231" s="1"/>
  <c r="I519"/>
  <c r="K519" s="1"/>
  <c r="M519" s="1"/>
  <c r="I58"/>
  <c r="K58" s="1"/>
  <c r="M58" s="1"/>
  <c r="I437"/>
  <c r="K437" s="1"/>
  <c r="M437" s="1"/>
  <c r="I327"/>
  <c r="K327" s="1"/>
  <c r="M327" s="1"/>
  <c r="I227"/>
  <c r="K227" s="1"/>
  <c r="M227" s="1"/>
  <c r="I98"/>
  <c r="K98" s="1"/>
  <c r="M98" s="1"/>
  <c r="I402"/>
  <c r="K402" s="1"/>
  <c r="M402" s="1"/>
  <c r="H36" i="4"/>
  <c r="I283" i="1"/>
  <c r="K283" s="1"/>
  <c r="M283" s="1"/>
  <c r="I412"/>
  <c r="K412" s="1"/>
  <c r="M412" s="1"/>
  <c r="I405"/>
  <c r="K405" s="1"/>
  <c r="M405" s="1"/>
  <c r="I18"/>
  <c r="K18" s="1"/>
  <c r="M18" s="1"/>
  <c r="I345"/>
  <c r="K345" s="1"/>
  <c r="M345" s="1"/>
  <c r="I502"/>
  <c r="K502" s="1"/>
  <c r="M502" s="1"/>
  <c r="I331"/>
  <c r="K331" s="1"/>
  <c r="M331" s="1"/>
  <c r="I171"/>
  <c r="K171" s="1"/>
  <c r="M171" s="1"/>
  <c r="I598"/>
  <c r="K598" s="1"/>
  <c r="M598" s="1"/>
  <c r="I251"/>
  <c r="K251" s="1"/>
  <c r="M251" s="1"/>
  <c r="I511"/>
  <c r="K511" s="1"/>
  <c r="M511" s="1"/>
  <c r="I29"/>
  <c r="K29" s="1"/>
  <c r="M29" s="1"/>
  <c r="I261"/>
  <c r="K261" s="1"/>
  <c r="M261" s="1"/>
  <c r="I118"/>
  <c r="K118" s="1"/>
  <c r="M118" s="1"/>
  <c r="I203"/>
  <c r="K203" s="1"/>
  <c r="M203" s="1"/>
  <c r="I61"/>
  <c r="K61" s="1"/>
  <c r="M61" s="1"/>
  <c r="I310"/>
  <c r="K310" s="1"/>
  <c r="M310" s="1"/>
  <c r="I490"/>
  <c r="K490" s="1"/>
  <c r="M490" s="1"/>
  <c r="I556"/>
  <c r="K556" s="1"/>
  <c r="M556" s="1"/>
  <c r="I515"/>
  <c r="K515" s="1"/>
  <c r="M515" s="1"/>
  <c r="I432"/>
  <c r="K432" s="1"/>
  <c r="M432" s="1"/>
  <c r="I172"/>
  <c r="K172" s="1"/>
  <c r="M172" s="1"/>
  <c r="I144"/>
  <c r="K144" s="1"/>
  <c r="M144" s="1"/>
  <c r="I200"/>
  <c r="K200" s="1"/>
  <c r="M200" s="1"/>
  <c r="I16"/>
  <c r="K16" s="1"/>
  <c r="M16" s="1"/>
  <c r="I62"/>
  <c r="K62" s="1"/>
  <c r="M62" s="1"/>
  <c r="I543"/>
  <c r="K543" s="1"/>
  <c r="M543" s="1"/>
  <c r="I157"/>
  <c r="K157" s="1"/>
  <c r="M157" s="1"/>
  <c r="I300"/>
  <c r="K300" s="1"/>
  <c r="M300" s="1"/>
  <c r="I271"/>
  <c r="K271" s="1"/>
  <c r="M271" s="1"/>
  <c r="I259"/>
  <c r="K259" s="1"/>
  <c r="M259" s="1"/>
  <c r="I344"/>
  <c r="K344" s="1"/>
  <c r="M344" s="1"/>
  <c r="I491"/>
  <c r="K491" s="1"/>
  <c r="M491" s="1"/>
  <c r="I513"/>
  <c r="K513" s="1"/>
  <c r="M513" s="1"/>
  <c r="I426"/>
  <c r="K426" s="1"/>
  <c r="M426" s="1"/>
  <c r="I400"/>
  <c r="K400" s="1"/>
  <c r="M400" s="1"/>
  <c r="I495"/>
  <c r="K495" s="1"/>
  <c r="M495" s="1"/>
  <c r="I516"/>
  <c r="K516" s="1"/>
  <c r="M516" s="1"/>
  <c r="I341"/>
  <c r="K341" s="1"/>
  <c r="M341" s="1"/>
  <c r="I308"/>
  <c r="K308" s="1"/>
  <c r="M308" s="1"/>
  <c r="I277"/>
  <c r="K277" s="1"/>
  <c r="M277" s="1"/>
  <c r="I219"/>
  <c r="K219" s="1"/>
  <c r="M219" s="1"/>
  <c r="I318"/>
  <c r="K318" s="1"/>
  <c r="M318" s="1"/>
  <c r="I596"/>
  <c r="K596" s="1"/>
  <c r="M596" s="1"/>
  <c r="I225"/>
  <c r="K225" s="1"/>
  <c r="M225" s="1"/>
  <c r="I267"/>
  <c r="K267" s="1"/>
  <c r="M267" s="1"/>
  <c r="I507"/>
  <c r="K507" s="1"/>
  <c r="M507" s="1"/>
  <c r="I36"/>
  <c r="K36" s="1"/>
  <c r="M36" s="1"/>
  <c r="I217"/>
  <c r="K217" s="1"/>
  <c r="M217" s="1"/>
  <c r="I45"/>
  <c r="K45" s="1"/>
  <c r="M45" s="1"/>
  <c r="I76"/>
  <c r="K76" s="1"/>
  <c r="M76" s="1"/>
  <c r="I66"/>
  <c r="K66" s="1"/>
  <c r="M66" s="1"/>
  <c r="I322"/>
  <c r="K322" s="1"/>
  <c r="M322" s="1"/>
  <c r="I25"/>
  <c r="K25" s="1"/>
  <c r="M25" s="1"/>
  <c r="I504"/>
  <c r="K504" s="1"/>
  <c r="M504" s="1"/>
  <c r="I421"/>
  <c r="K421" s="1"/>
  <c r="M421" s="1"/>
  <c r="I313"/>
  <c r="K313" s="1"/>
  <c r="M313" s="1"/>
  <c r="I301"/>
  <c r="K301" s="1"/>
  <c r="M301" s="1"/>
  <c r="I346"/>
  <c r="K346" s="1"/>
  <c r="M346" s="1"/>
  <c r="I549"/>
  <c r="K549" s="1"/>
  <c r="M549" s="1"/>
  <c r="I295"/>
  <c r="K295" s="1"/>
  <c r="M295" s="1"/>
  <c r="I388"/>
  <c r="K388" s="1"/>
  <c r="M388" s="1"/>
  <c r="I483"/>
  <c r="K483" s="1"/>
  <c r="M483" s="1"/>
  <c r="I281"/>
  <c r="K281" s="1"/>
  <c r="M281" s="1"/>
  <c r="I276"/>
  <c r="K276" s="1"/>
  <c r="M276" s="1"/>
  <c r="I486"/>
  <c r="K486" s="1"/>
  <c r="M486" s="1"/>
  <c r="I520"/>
  <c r="K520" s="1"/>
  <c r="M520" s="1"/>
  <c r="I377"/>
  <c r="K377" s="1"/>
  <c r="M377" s="1"/>
  <c r="I316"/>
  <c r="K316" s="1"/>
  <c r="M316" s="1"/>
  <c r="I534"/>
  <c r="K534" s="1"/>
  <c r="M534" s="1"/>
  <c r="I43"/>
  <c r="K43" s="1"/>
  <c r="M43" s="1"/>
  <c r="I540"/>
  <c r="K540" s="1"/>
  <c r="M540" s="1"/>
  <c r="I454"/>
  <c r="K454" s="1"/>
  <c r="M454" s="1"/>
  <c r="I531"/>
  <c r="K531" s="1"/>
  <c r="M531" s="1"/>
  <c r="I359"/>
  <c r="K359" s="1"/>
  <c r="M359" s="1"/>
  <c r="I260"/>
  <c r="K260" s="1"/>
  <c r="M260" s="1"/>
  <c r="I80"/>
  <c r="K80" s="1"/>
  <c r="M80" s="1"/>
  <c r="I198"/>
  <c r="K198" s="1"/>
  <c r="M198" s="1"/>
  <c r="I64"/>
  <c r="K64" s="1"/>
  <c r="M64" s="1"/>
  <c r="I375"/>
  <c r="K375" s="1"/>
  <c r="M375" s="1"/>
  <c r="I514"/>
  <c r="K514" s="1"/>
  <c r="M514" s="1"/>
  <c r="I234"/>
  <c r="K234" s="1"/>
  <c r="M234" s="1"/>
  <c r="I404"/>
  <c r="K404" s="1"/>
  <c r="M404" s="1"/>
  <c r="I86"/>
  <c r="K86" s="1"/>
  <c r="M86" s="1"/>
  <c r="I290"/>
  <c r="K290" s="1"/>
  <c r="M290" s="1"/>
  <c r="I565"/>
  <c r="K565" s="1"/>
  <c r="M565" s="1"/>
  <c r="I93"/>
  <c r="K93" s="1"/>
  <c r="M93" s="1"/>
  <c r="I480"/>
  <c r="K480" s="1"/>
  <c r="M480" s="1"/>
  <c r="I393"/>
  <c r="K393" s="1"/>
  <c r="M393" s="1"/>
  <c r="I392"/>
  <c r="K392" s="1"/>
  <c r="M392" s="1"/>
  <c r="I397"/>
  <c r="K397" s="1"/>
  <c r="M397" s="1"/>
  <c r="I27"/>
  <c r="K27" s="1"/>
  <c r="M27" s="1"/>
  <c r="I544"/>
  <c r="K544" s="1"/>
  <c r="M544" s="1"/>
  <c r="I470"/>
  <c r="K470" s="1"/>
  <c r="M470" s="1"/>
  <c r="I523"/>
  <c r="K523" s="1"/>
  <c r="M523" s="1"/>
  <c r="I424"/>
  <c r="K424" s="1"/>
  <c r="M424" s="1"/>
  <c r="I451"/>
  <c r="K451" s="1"/>
  <c r="M451" s="1"/>
  <c r="I88"/>
  <c r="K88" s="1"/>
  <c r="M88" s="1"/>
  <c r="I465"/>
  <c r="K465" s="1"/>
  <c r="M465" s="1"/>
  <c r="I351"/>
  <c r="K351" s="1"/>
  <c r="M351" s="1"/>
  <c r="I51"/>
  <c r="K51" s="1"/>
  <c r="M51" s="1"/>
  <c r="I442"/>
  <c r="K442" s="1"/>
  <c r="M442" s="1"/>
  <c r="I568"/>
  <c r="K568" s="1"/>
  <c r="M568" s="1"/>
  <c r="I535"/>
  <c r="K535" s="1"/>
  <c r="M535" s="1"/>
  <c r="I456"/>
  <c r="K456" s="1"/>
  <c r="M456" s="1"/>
  <c r="I130"/>
  <c r="K130" s="1"/>
  <c r="M130" s="1"/>
  <c r="I257"/>
  <c r="K257" s="1"/>
  <c r="M257" s="1"/>
  <c r="I161"/>
  <c r="K161" s="1"/>
  <c r="M161" s="1"/>
  <c r="I65"/>
  <c r="K65" s="1"/>
  <c r="M65" s="1"/>
  <c r="I177"/>
  <c r="K177" s="1"/>
  <c r="M177" s="1"/>
  <c r="I140"/>
  <c r="K140" s="1"/>
  <c r="M140" s="1"/>
  <c r="I332"/>
  <c r="K332" s="1"/>
  <c r="M332" s="1"/>
  <c r="I600"/>
  <c r="K600" s="1"/>
  <c r="M600" s="1"/>
  <c r="I574"/>
  <c r="K574" s="1"/>
  <c r="M574" s="1"/>
  <c r="I508"/>
  <c r="K508" s="1"/>
  <c r="M508" s="1"/>
  <c r="I247"/>
  <c r="K247" s="1"/>
  <c r="M247" s="1"/>
  <c r="I517"/>
  <c r="K517" s="1"/>
  <c r="M517" s="1"/>
  <c r="I134"/>
  <c r="K134" s="1"/>
  <c r="M134" s="1"/>
  <c r="I272"/>
  <c r="K272" s="1"/>
  <c r="M272" s="1"/>
  <c r="I532"/>
  <c r="K532" s="1"/>
  <c r="M532" s="1"/>
  <c r="I501"/>
  <c r="K501" s="1"/>
  <c r="M501" s="1"/>
  <c r="I255"/>
  <c r="K255" s="1"/>
  <c r="M255" s="1"/>
  <c r="I389"/>
  <c r="K389" s="1"/>
  <c r="M389" s="1"/>
  <c r="I396"/>
  <c r="K396" s="1"/>
  <c r="M396" s="1"/>
  <c r="I329"/>
  <c r="K329" s="1"/>
  <c r="M329" s="1"/>
  <c r="I279"/>
  <c r="K279" s="1"/>
  <c r="M279" s="1"/>
  <c r="I363"/>
  <c r="K363" s="1"/>
  <c r="M363" s="1"/>
  <c r="I53"/>
  <c r="K53" s="1"/>
  <c r="M53" s="1"/>
  <c r="I590"/>
  <c r="K590" s="1"/>
  <c r="M590" s="1"/>
  <c r="I205"/>
  <c r="K205" s="1"/>
  <c r="M205" s="1"/>
  <c r="I527"/>
  <c r="K527" s="1"/>
  <c r="M527" s="1"/>
  <c r="I213"/>
  <c r="K213" s="1"/>
  <c r="M213" s="1"/>
  <c r="I266"/>
  <c r="K266" s="1"/>
  <c r="M266" s="1"/>
  <c r="I124"/>
  <c r="K124" s="1"/>
  <c r="M124" s="1"/>
  <c r="I597"/>
  <c r="K597" s="1"/>
  <c r="M597" s="1"/>
  <c r="I40"/>
  <c r="K40" s="1"/>
  <c r="M40" s="1"/>
  <c r="I103"/>
  <c r="K103" s="1"/>
  <c r="M103" s="1"/>
  <c r="I584"/>
  <c r="K584" s="1"/>
  <c r="M584" s="1"/>
  <c r="I22"/>
  <c r="K22" s="1"/>
  <c r="M22" s="1"/>
  <c r="I460"/>
  <c r="K460" s="1"/>
  <c r="M460" s="1"/>
  <c r="I15"/>
  <c r="K15" s="1"/>
  <c r="M15" s="1"/>
  <c r="I324"/>
  <c r="K324" s="1"/>
  <c r="M324" s="1"/>
  <c r="I414"/>
  <c r="K414" s="1"/>
  <c r="M414" s="1"/>
  <c r="I274"/>
  <c r="K274" s="1"/>
  <c r="M274" s="1"/>
  <c r="I154"/>
  <c r="K154" s="1"/>
  <c r="M154" s="1"/>
  <c r="I26"/>
  <c r="K26" s="1"/>
  <c r="M26" s="1"/>
  <c r="I533"/>
  <c r="K533" s="1"/>
  <c r="M533" s="1"/>
  <c r="I348"/>
  <c r="K348" s="1"/>
  <c r="M348" s="1"/>
  <c r="I453"/>
  <c r="K453" s="1"/>
  <c r="M453" s="1"/>
  <c r="I105"/>
  <c r="K105" s="1"/>
  <c r="M105" s="1"/>
  <c r="I580"/>
  <c r="K580" s="1"/>
  <c r="M580" s="1"/>
  <c r="I570"/>
  <c r="K570" s="1"/>
  <c r="M570" s="1"/>
  <c r="I478"/>
  <c r="K478" s="1"/>
  <c r="M478" s="1"/>
  <c r="I333"/>
  <c r="K333" s="1"/>
  <c r="M333" s="1"/>
  <c r="I378"/>
  <c r="K378" s="1"/>
  <c r="M378" s="1"/>
  <c r="I552"/>
  <c r="K552" s="1"/>
  <c r="M552" s="1"/>
  <c r="I430"/>
  <c r="K430" s="1"/>
  <c r="M430" s="1"/>
  <c r="I555"/>
  <c r="K555" s="1"/>
  <c r="M555" s="1"/>
  <c r="I436"/>
  <c r="K436" s="1"/>
  <c r="M436" s="1"/>
  <c r="I481"/>
  <c r="K481" s="1"/>
  <c r="M481" s="1"/>
  <c r="I132"/>
  <c r="K132" s="1"/>
  <c r="M132" s="1"/>
  <c r="I241"/>
  <c r="K241" s="1"/>
  <c r="M241" s="1"/>
  <c r="I146"/>
  <c r="K146" s="1"/>
  <c r="M146" s="1"/>
  <c r="I174"/>
  <c r="K174" s="1"/>
  <c r="M174" s="1"/>
  <c r="M11"/>
  <c r="M602" l="1"/>
  <c r="K602"/>
  <c r="D58" i="4"/>
  <c r="D59" s="1"/>
</calcChain>
</file>

<file path=xl/comments1.xml><?xml version="1.0" encoding="utf-8"?>
<comments xmlns="http://schemas.openxmlformats.org/spreadsheetml/2006/main">
  <authors>
    <author>Коченов</author>
  </authors>
  <commentList>
    <comment ref="B7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заполняется название объекта в формате: город, вид объекта, №, например: "Кемерово д/с №12"</t>
        </r>
      </text>
    </comment>
    <comment ref="B8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Заполняется ФИО менеджера</t>
        </r>
      </text>
    </comment>
    <comment ref="E8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Заполяется ФИО фотографа</t>
        </r>
      </text>
    </comment>
    <comment ref="K8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Заполняется дата проведения съемки</t>
        </r>
      </text>
    </comment>
    <comment ref="A10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Фамилия и имя ребенка</t>
        </r>
      </text>
    </comment>
    <comment ref="B10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Группа или класс</t>
        </r>
      </text>
    </comment>
    <comment ref="C10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номер выбранного шаблона из каталога</t>
        </r>
      </text>
    </comment>
    <comment ref="D10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номер фотографии у фотографа</t>
        </r>
      </text>
    </comment>
    <comment ref="E10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размер или тип изделия, выбирается из списка</t>
        </r>
      </text>
    </comment>
    <comment ref="F10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вид изделия, выбирается из списка</t>
        </r>
      </text>
    </comment>
    <comment ref="G10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информация для производства, например что-то подретушировать</t>
        </r>
      </text>
    </comment>
    <comment ref="H10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числом, количество заказанных изделий, для календарей не менее 2х</t>
        </r>
      </text>
    </comment>
    <comment ref="L10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поле для собственного контроля, вносится сумма полученных от ребенка денег</t>
        </r>
      </text>
    </comment>
    <comment ref="M10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колонка служит для контроля чтобы показать сколько денег человек еще должен</t>
        </r>
      </text>
    </comment>
  </commentList>
</comments>
</file>

<file path=xl/comments2.xml><?xml version="1.0" encoding="utf-8"?>
<comments xmlns="http://schemas.openxmlformats.org/spreadsheetml/2006/main">
  <authors>
    <author>Коченов</author>
  </authors>
  <commentList>
    <comment ref="E12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в эту колонку помещается количество полученное с производства</t>
        </r>
      </text>
    </comment>
    <comment ref="F12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в эту колонку записывается количество возвратов, количество возвратов по всему заказу</t>
        </r>
      </text>
    </comment>
    <comment ref="A51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заполняется примечание, если есть что сказать</t>
        </r>
      </text>
    </comment>
  </commentList>
</comments>
</file>

<file path=xl/comments3.xml><?xml version="1.0" encoding="utf-8"?>
<comments xmlns="http://schemas.openxmlformats.org/spreadsheetml/2006/main">
  <authors>
    <author>Коченов</author>
  </authors>
  <commentList>
    <comment ref="B10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указывается процент вознаграждения для объекта</t>
        </r>
      </text>
    </comment>
    <comment ref="A41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в колонке указывается дата сбора денежных средств</t>
        </r>
      </text>
    </comment>
    <comment ref="B41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указывается сумма денежных средств которая была собрана, включая вознаграждение и скидки</t>
        </r>
      </text>
    </comment>
    <comment ref="D41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указывается сумма вознаграждения переданного объекту из суммы собранных денег</t>
        </r>
      </text>
    </comment>
    <comment ref="E41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дополнительная информация которую хочется собщить</t>
        </r>
      </text>
    </comment>
    <comment ref="D58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эта сумма рассчитывается автоматически как процент от "Всего сумма по прайсу" для контроля со значением в ячейке выше</t>
        </r>
      </text>
    </comment>
    <comment ref="D59" authorId="0">
      <text>
        <r>
          <rPr>
            <sz val="8"/>
            <color indexed="81"/>
            <rFont val="Tahoma"/>
            <family val="2"/>
            <charset val="204"/>
          </rPr>
          <t>Эта сумма рассчитывается автоматически как плановая сумма денег, которую необходимо собрать по объекту, с учетом планового процента вознаграждения и отданных скидок.</t>
        </r>
      </text>
    </comment>
    <comment ref="A62" authorId="0">
      <text>
        <r>
          <rPr>
            <b/>
            <sz val="8"/>
            <color indexed="81"/>
            <rFont val="Tahoma"/>
            <family val="2"/>
            <charset val="204"/>
          </rPr>
          <t>Коченов:</t>
        </r>
        <r>
          <rPr>
            <sz val="8"/>
            <color indexed="81"/>
            <rFont val="Tahoma"/>
            <family val="2"/>
            <charset val="204"/>
          </rPr>
          <t xml:space="preserve">
указывается дополнительная информация которую хочется сообщить</t>
        </r>
      </text>
    </comment>
  </commentList>
</comments>
</file>

<file path=xl/sharedStrings.xml><?xml version="1.0" encoding="utf-8"?>
<sst xmlns="http://schemas.openxmlformats.org/spreadsheetml/2006/main" count="640" uniqueCount="310">
  <si>
    <t>Шаблон</t>
  </si>
  <si>
    <t xml:space="preserve">Кол-во </t>
  </si>
  <si>
    <t>Формат</t>
  </si>
  <si>
    <t>Вид</t>
  </si>
  <si>
    <t>Примечание</t>
  </si>
  <si>
    <t>Цена</t>
  </si>
  <si>
    <t>Фотография</t>
  </si>
  <si>
    <t>Сумма заказа</t>
  </si>
  <si>
    <t>Получено по факту</t>
  </si>
  <si>
    <t>Собрать</t>
  </si>
  <si>
    <t xml:space="preserve">Фамилия </t>
  </si>
  <si>
    <t>всего</t>
  </si>
  <si>
    <t>Итого</t>
  </si>
  <si>
    <t>плоская</t>
  </si>
  <si>
    <t>15х20</t>
  </si>
  <si>
    <t>20х30</t>
  </si>
  <si>
    <t>10х15</t>
  </si>
  <si>
    <t>объемная</t>
  </si>
  <si>
    <t>Объект</t>
  </si>
  <si>
    <t>Менеджер</t>
  </si>
  <si>
    <t>Фотограф</t>
  </si>
  <si>
    <t>Размер</t>
  </si>
  <si>
    <t>Заказано</t>
  </si>
  <si>
    <t>Возврат</t>
  </si>
  <si>
    <t>разных</t>
  </si>
  <si>
    <t>Дата изготовления</t>
  </si>
  <si>
    <t>Сотрудник</t>
  </si>
  <si>
    <t>Вырезка</t>
  </si>
  <si>
    <t>Печать</t>
  </si>
  <si>
    <t>Наклейка</t>
  </si>
  <si>
    <t>Примечание:</t>
  </si>
  <si>
    <t>Дата</t>
  </si>
  <si>
    <t>Заказано, шт.</t>
  </si>
  <si>
    <t>Возврат, шт.</t>
  </si>
  <si>
    <t>Сумма, руб.</t>
  </si>
  <si>
    <t>Всего сумма по прайсу</t>
  </si>
  <si>
    <t>Всего сдано (за вычетом % и скидки)</t>
  </si>
  <si>
    <t>в сумме:</t>
  </si>
  <si>
    <t>Вознаграждение %:</t>
  </si>
  <si>
    <t>Дата сбора</t>
  </si>
  <si>
    <t>Сумма сбора</t>
  </si>
  <si>
    <t>Вознаграждение</t>
  </si>
  <si>
    <t>Скидка</t>
  </si>
  <si>
    <t>Из них</t>
  </si>
  <si>
    <t>Сумма вознаграждения по плану</t>
  </si>
  <si>
    <t>ИТОГО ФАКТ</t>
  </si>
  <si>
    <t>город, № объекта</t>
  </si>
  <si>
    <t>1. Поля которые не закрашены серым цветом заполняются, поля закрашенные серым цветом нельзя корректировать</t>
  </si>
  <si>
    <t>2. Добавление и удаление строк, столбцов в таблице не допускаются</t>
  </si>
  <si>
    <t>3. Если необходимо поменять информацию в заполненных серым полях, то необходимо поставить в известность Коченова Д., он меняет форму и высылает ее</t>
  </si>
  <si>
    <t>Группа/ класс</t>
  </si>
  <si>
    <t>Получено</t>
  </si>
  <si>
    <t>4. Что заполнять в ячейках указывается в комментариях ячейки или столбце, чтобы посмотреть комментарий наведите мышку на ячейку с комментарием</t>
  </si>
  <si>
    <t>Правила заполнения яччеек формы:</t>
  </si>
  <si>
    <t>5. Изделия передаются на объект.</t>
  </si>
  <si>
    <t>Таблица учета сбора денежных средств:</t>
  </si>
  <si>
    <t>Правила использования формы учета результатов съемки и денежных средств</t>
  </si>
  <si>
    <r>
      <t>7. Если в результате сбора денег возникли возвраты, то они фиксируются на листе с именем "</t>
    </r>
    <r>
      <rPr>
        <b/>
        <sz val="10"/>
        <rFont val="Arial Cyr"/>
        <charset val="204"/>
      </rPr>
      <t>Заказ</t>
    </r>
    <r>
      <rPr>
        <sz val="10"/>
        <rFont val="Arial Cyr"/>
        <charset val="204"/>
      </rPr>
      <t>" в колонке "</t>
    </r>
    <r>
      <rPr>
        <b/>
        <sz val="10"/>
        <rFont val="Arial Cyr"/>
        <charset val="204"/>
      </rPr>
      <t>Возврат</t>
    </r>
    <r>
      <rPr>
        <sz val="10"/>
        <rFont val="Arial Cyr"/>
        <charset val="204"/>
      </rPr>
      <t>". Значения в колонке "</t>
    </r>
    <r>
      <rPr>
        <b/>
        <sz val="10"/>
        <rFont val="Arial Cyr"/>
        <charset val="204"/>
      </rPr>
      <t>Возврат</t>
    </r>
    <r>
      <rPr>
        <sz val="10"/>
        <rFont val="Arial Cyr"/>
        <charset val="204"/>
      </rPr>
      <t>" накапливаются, т.е. если деньги собирали два раза и в первый раз вернули изделие 10х15 плоское и во второй раз другое изделие 10х15 плоское, то в колонке "</t>
    </r>
    <r>
      <rPr>
        <b/>
        <sz val="10"/>
        <rFont val="Arial Cyr"/>
        <charset val="204"/>
      </rPr>
      <t>Возврат</t>
    </r>
    <r>
      <rPr>
        <sz val="10"/>
        <rFont val="Arial Cyr"/>
        <charset val="204"/>
      </rPr>
      <t>" указывается сумма возврата, т.е. "2".</t>
    </r>
  </si>
  <si>
    <t>Сумма денег на руках по плану</t>
  </si>
  <si>
    <t>групповая 20х30</t>
  </si>
  <si>
    <t>портрет 20х30</t>
  </si>
  <si>
    <t>Открывашка 58</t>
  </si>
  <si>
    <t>Брелок 58</t>
  </si>
  <si>
    <t>Зеркало 75</t>
  </si>
  <si>
    <t>Значок 75</t>
  </si>
  <si>
    <t>Значок 100</t>
  </si>
  <si>
    <t>Значок 158</t>
  </si>
  <si>
    <t>Копилка 158</t>
  </si>
  <si>
    <t>Правила заполнения ячеек формы:</t>
  </si>
  <si>
    <t>магнит</t>
  </si>
  <si>
    <t>Магнит</t>
  </si>
  <si>
    <t>магнит 10х15</t>
  </si>
  <si>
    <t>Работа\Сотрудник</t>
  </si>
  <si>
    <t>Наклейка календарь</t>
  </si>
  <si>
    <r>
      <t xml:space="preserve">Эта форма служит для оценки качества изделий по конкретному объекту, в строках формы перечислены недостатки, которые могут быть у готовых изделий.  </t>
    </r>
    <r>
      <rPr>
        <b/>
        <sz val="10"/>
        <rFont val="Arial Cyr"/>
        <charset val="204"/>
      </rPr>
      <t xml:space="preserve">
Если в готовых изделиях есть недостатки, то в соответствующих строках (колонка "Кол-во") укажите количесто изделий (хотя бы примерное), которые имеют указанный недостаток. 
</t>
    </r>
    <r>
      <rPr>
        <sz val="10"/>
        <rFont val="Arial Cyr"/>
        <charset val="204"/>
      </rPr>
      <t xml:space="preserve">
</t>
    </r>
    <r>
      <rPr>
        <i/>
        <sz val="10"/>
        <rFont val="Arial Cyr"/>
        <charset val="204"/>
      </rPr>
      <t>Лист заполняется при закрытии объекта.</t>
    </r>
    <r>
      <rPr>
        <sz val="10"/>
        <rFont val="Arial Cyr"/>
        <charset val="204"/>
      </rPr>
      <t xml:space="preserve">
</t>
    </r>
    <r>
      <rPr>
        <sz val="8"/>
        <rFont val="Arial Cyr"/>
        <charset val="204"/>
      </rPr>
      <t>Если в готовых изделиях есть недостаток отсутствующий в списке - в строке "Иное" укажите какой недостаток и количество изделий с таким недостатком. 
При необходимости внести пояснение о конкретном недостатке, в соответствующей строке в колонке "Примечание можно указать собственный комментарий.
Внесение изменений в форму допускается только в ячейки закрашенные бирюзовым цветом.</t>
    </r>
  </si>
  <si>
    <t>Итоговая оценка качества изделий (обязательно к заполнению в произвольной форме):</t>
  </si>
  <si>
    <t>Художественное качество снимка:</t>
  </si>
  <si>
    <t>Кол-во</t>
  </si>
  <si>
    <t>Выражение лица ребенка не соотвествует шаблону</t>
  </si>
  <si>
    <t>Поза ребенка не соответсвует шаблону</t>
  </si>
  <si>
    <t>Ребенок "не похож" на себя</t>
  </si>
  <si>
    <t>Неестественная поза у ребенка</t>
  </si>
  <si>
    <t>Иное:</t>
  </si>
  <si>
    <t>Качество изображения ребенка:</t>
  </si>
  <si>
    <t>Неестественный цвет кожи ребенка (красный, зеленый, синий)</t>
  </si>
  <si>
    <t>Слишком светлый ребенок</t>
  </si>
  <si>
    <t>Слишком темный ребенок</t>
  </si>
  <si>
    <t>Резкие тени</t>
  </si>
  <si>
    <t>Несоответствие размеров ребенка шаблону (слишком большой или маленький)</t>
  </si>
  <si>
    <t>Качество вырезки ребенки:</t>
  </si>
  <si>
    <t>На изделии присутствует "графический мусор" (не вырезанные элементы)</t>
  </si>
  <si>
    <t>Грубая обрезка по контуру (квадратная, угловатая)</t>
  </si>
  <si>
    <t>Грубая обрезка "распушенных" волос</t>
  </si>
  <si>
    <t>Резкая граница контура ребенка</t>
  </si>
  <si>
    <t>Качество изготовления изделия:</t>
  </si>
  <si>
    <t>Царапины на изделии</t>
  </si>
  <si>
    <t>Двоение изображения</t>
  </si>
  <si>
    <t>Сбита центровка значков</t>
  </si>
  <si>
    <t>Неровная обрезка изделия (непрямые углы, размеры сильно отличаются от эталона)</t>
  </si>
  <si>
    <t>Соответствие полученных изделий заказу:</t>
  </si>
  <si>
    <t>Не хватает изделий (не все изделия изготовлены)</t>
  </si>
  <si>
    <t>Лишние изделия в комплекте объекта</t>
  </si>
  <si>
    <t>Изделия не с тем шаблоном (перепутаны шаблоны)</t>
  </si>
  <si>
    <t>Размеры изделий не соответствуют указанным</t>
  </si>
  <si>
    <t xml:space="preserve">Вид изделия  (объемное, плоское, значок) не соответствуют указанному </t>
  </si>
  <si>
    <t>виньетка 20х30</t>
  </si>
  <si>
    <t>Настенный календарь</t>
  </si>
  <si>
    <t>Печать шаблона</t>
  </si>
  <si>
    <t>Дата изготовления:</t>
  </si>
  <si>
    <t>Изготовил 
(подпись, ФИО):</t>
  </si>
  <si>
    <t>Вырезка 10</t>
  </si>
  <si>
    <t>Вырезка 12</t>
  </si>
  <si>
    <t>Печать шаблона (второй и более)</t>
  </si>
  <si>
    <t>Ретуширование фото</t>
  </si>
  <si>
    <t>Изготовление значка</t>
  </si>
  <si>
    <t>Сборка детского календаря</t>
  </si>
  <si>
    <t>Сборка крышки детского календаря</t>
  </si>
  <si>
    <t>Обрезка плоской фото</t>
  </si>
  <si>
    <t>Монтаж часов</t>
  </si>
  <si>
    <t>Подготовка макета виньетки</t>
  </si>
  <si>
    <t>Подготовка макета группового</t>
  </si>
  <si>
    <t>Печать разворота, виньетки, группового</t>
  </si>
  <si>
    <t>Перфорация листов (до 15 листов)</t>
  </si>
  <si>
    <t>Листоподбор и подрезка (до 15 листов)</t>
  </si>
  <si>
    <t>Навивка пружины</t>
  </si>
  <si>
    <t>Печать тиражной продукции</t>
  </si>
  <si>
    <t>Наклейка тиражная</t>
  </si>
  <si>
    <t>Напечатано</t>
  </si>
  <si>
    <t>Изготовлено</t>
  </si>
  <si>
    <t>Дата печати:</t>
  </si>
  <si>
    <t>Напечатал 
(подпись, ФИО):</t>
  </si>
  <si>
    <t>7х10 всего</t>
  </si>
  <si>
    <t>Причины расхождений:</t>
  </si>
  <si>
    <t>иное:</t>
  </si>
  <si>
    <t>кадр не под шаблон:</t>
  </si>
  <si>
    <t>нет фото:</t>
  </si>
  <si>
    <t>занижено количество:</t>
  </si>
  <si>
    <t>Расхождение в печати</t>
  </si>
  <si>
    <t>Номера строк с расхождениями в электронном заказе (лист "Фото")</t>
  </si>
  <si>
    <t>Дата съемки</t>
  </si>
  <si>
    <t>Получено менеджером</t>
  </si>
  <si>
    <t>Количество мест в заказе:</t>
  </si>
  <si>
    <t>Кружка-термос с крышкой</t>
  </si>
  <si>
    <t>календарик 7х10</t>
  </si>
  <si>
    <t>3. Файл заказа сохраняется и отправляется через ftp одновременно с архивом отснятых фотографий.</t>
  </si>
  <si>
    <r>
      <t>2. Лист с именем "</t>
    </r>
    <r>
      <rPr>
        <b/>
        <sz val="10"/>
        <rFont val="Arial Cyr"/>
        <charset val="204"/>
      </rPr>
      <t>Фото</t>
    </r>
    <r>
      <rPr>
        <sz val="10"/>
        <rFont val="Arial Cyr"/>
        <charset val="204"/>
      </rPr>
      <t>" заполняется данными с бумажных листов</t>
    </r>
  </si>
  <si>
    <r>
      <t>1. Бланк формы сохраняется с именем соответствующим названию объекта, например: "</t>
    </r>
    <r>
      <rPr>
        <b/>
        <sz val="10"/>
        <rFont val="Arial Cyr"/>
        <charset val="204"/>
      </rPr>
      <t>Кемерово 12 д</t>
    </r>
    <r>
      <rPr>
        <sz val="10"/>
        <rFont val="Arial Cyr"/>
        <charset val="204"/>
      </rPr>
      <t>", бланк помещается вместе со снимками (далее файл заказа)</t>
    </r>
  </si>
  <si>
    <r>
      <t>4. После получения готовых изделий от производства на листе с именем "</t>
    </r>
    <r>
      <rPr>
        <b/>
        <sz val="10"/>
        <rFont val="Arial Cyr"/>
        <charset val="204"/>
      </rPr>
      <t>Заказ</t>
    </r>
    <r>
      <rPr>
        <sz val="10"/>
        <rFont val="Arial Cyr"/>
        <charset val="204"/>
      </rPr>
      <t>", в колонке "</t>
    </r>
    <r>
      <rPr>
        <b/>
        <sz val="10"/>
        <rFont val="Arial Cyr"/>
        <charset val="204"/>
      </rPr>
      <t>Получено</t>
    </r>
    <r>
      <rPr>
        <sz val="10"/>
        <rFont val="Arial Cyr"/>
        <charset val="204"/>
      </rPr>
      <t xml:space="preserve">" заносится информация о количестве полученных изделий. На листе </t>
    </r>
    <r>
      <rPr>
        <b/>
        <sz val="10"/>
        <rFont val="Arial Cyr"/>
        <charset val="204"/>
      </rPr>
      <t>"Качество"</t>
    </r>
    <r>
      <rPr>
        <sz val="10"/>
        <rFont val="Arial Cyr"/>
        <charset val="204"/>
      </rPr>
      <t xml:space="preserve"> отражается информация о качестве полученных изделий.</t>
    </r>
  </si>
  <si>
    <t>Информация о менеджере:</t>
  </si>
  <si>
    <t>Сдал:</t>
  </si>
  <si>
    <t>Сотовый телефон:</t>
  </si>
  <si>
    <t xml:space="preserve">Вознаграждение </t>
  </si>
  <si>
    <t>Скидка, руб</t>
  </si>
  <si>
    <t>Принял ФИО</t>
  </si>
  <si>
    <t>Контактный телефон</t>
  </si>
  <si>
    <t>Телефон</t>
  </si>
  <si>
    <t>Город</t>
  </si>
  <si>
    <t>Количество</t>
  </si>
  <si>
    <t>Вид и размер</t>
  </si>
  <si>
    <t>Цена за единицу</t>
  </si>
  <si>
    <t>Всего за вычетом процентов и скидок</t>
  </si>
  <si>
    <t>Объект:</t>
  </si>
  <si>
    <t>Адрес:</t>
  </si>
  <si>
    <t xml:space="preserve">           %</t>
  </si>
  <si>
    <t>Товар на сумму _________________________________________________________ принят.</t>
  </si>
  <si>
    <t>Сдал (подпись, ФИО):</t>
  </si>
  <si>
    <t>Принял (подпись, ФИО):</t>
  </si>
  <si>
    <t>Дата:</t>
  </si>
  <si>
    <t>Верстка</t>
  </si>
  <si>
    <t>Скидка, шт.</t>
  </si>
  <si>
    <t>Скидка, % :</t>
  </si>
  <si>
    <t>9. После каждого внесения изменений файл заказа сохраняется и отправляется по электронной почте на адрес: dilail@yandex.ru.</t>
  </si>
  <si>
    <t>10. Пункты 6, 7 и 8 повторяются до тех пор пока объект не будет закрыт, т.е. до тех пока не будут собраны все деньги по объекту.</t>
  </si>
  <si>
    <r>
      <t>6. После каждого сбора денежных средств на листе с именем "</t>
    </r>
    <r>
      <rPr>
        <b/>
        <sz val="10"/>
        <rFont val="Arial Cyr"/>
        <charset val="204"/>
      </rPr>
      <t>Учет ДС</t>
    </r>
    <r>
      <rPr>
        <sz val="10"/>
        <rFont val="Arial Cyr"/>
        <charset val="204"/>
      </rPr>
      <t>" в таблице по учету сбора денежных средств заполняется строка, в которой указывается дата сбора сбора денег, сумма собранных денег, из них сумма вознаграждения. Каждому сбору денежных средств соответствует своя строчка в таблице учета сбора.</t>
    </r>
  </si>
  <si>
    <r>
      <t>8. Если в результате сбора денег проданы изделия со скидкой, то они фиксируются на листе с именем "</t>
    </r>
    <r>
      <rPr>
        <b/>
        <sz val="10"/>
        <rFont val="Arial Cyr"/>
        <charset val="204"/>
      </rPr>
      <t>Заказ</t>
    </r>
    <r>
      <rPr>
        <sz val="10"/>
        <rFont val="Arial Cyr"/>
        <charset val="204"/>
      </rPr>
      <t>" в колонке "</t>
    </r>
    <r>
      <rPr>
        <b/>
        <sz val="10"/>
        <rFont val="Arial Cyr"/>
        <charset val="204"/>
      </rPr>
      <t>Скидка</t>
    </r>
    <r>
      <rPr>
        <sz val="10"/>
        <rFont val="Arial Cyr"/>
        <charset val="204"/>
      </rPr>
      <t>". Значения в колонке "</t>
    </r>
    <r>
      <rPr>
        <b/>
        <sz val="10"/>
        <rFont val="Arial Cyr"/>
        <charset val="204"/>
      </rPr>
      <t>Скидка</t>
    </r>
    <r>
      <rPr>
        <sz val="10"/>
        <rFont val="Arial Cyr"/>
        <charset val="204"/>
      </rPr>
      <t xml:space="preserve">" указываются по всему заказу, т.е. если всего продано со скидкой два изделия 10х15 плоское, то именно значение "2" и указывается в соответствующей ячейке. 
</t>
    </r>
    <r>
      <rPr>
        <b/>
        <sz val="10"/>
        <color indexed="10"/>
        <rFont val="Arial Cyr"/>
        <charset val="204"/>
      </rPr>
      <t xml:space="preserve">ВАЖНО: </t>
    </r>
    <r>
      <rPr>
        <sz val="10"/>
        <rFont val="Arial Cyr"/>
        <charset val="204"/>
      </rPr>
      <t>Изделия проданные со скидкой в оплату менеджеру не идут, скидка установлена в 50%.</t>
    </r>
  </si>
  <si>
    <t>г. Новосибирск</t>
  </si>
  <si>
    <t>Бычкова Татьяна Алексеевна</t>
  </si>
  <si>
    <t>8-913-771-92-24</t>
  </si>
  <si>
    <t>Безсуднова</t>
  </si>
  <si>
    <t>НСО Обь 2 ш</t>
  </si>
  <si>
    <t>4в</t>
  </si>
  <si>
    <t>2110</t>
  </si>
  <si>
    <t>8833</t>
  </si>
  <si>
    <t>2117</t>
  </si>
  <si>
    <t>8842</t>
  </si>
  <si>
    <t>2107</t>
  </si>
  <si>
    <t>8834</t>
  </si>
  <si>
    <t>4015</t>
  </si>
  <si>
    <t>8835</t>
  </si>
  <si>
    <t>6029</t>
  </si>
  <si>
    <t>8836</t>
  </si>
  <si>
    <t>0001</t>
  </si>
  <si>
    <t>8839</t>
  </si>
  <si>
    <t>4021</t>
  </si>
  <si>
    <t>8840</t>
  </si>
  <si>
    <t>3в</t>
  </si>
  <si>
    <t>4030</t>
  </si>
  <si>
    <t>8858</t>
  </si>
  <si>
    <t>4038</t>
  </si>
  <si>
    <t>8854</t>
  </si>
  <si>
    <t>2109</t>
  </si>
  <si>
    <t>8856</t>
  </si>
  <si>
    <t>4039</t>
  </si>
  <si>
    <t>8851</t>
  </si>
  <si>
    <t>8857</t>
  </si>
  <si>
    <t>8852</t>
  </si>
  <si>
    <t>2г</t>
  </si>
  <si>
    <t>8796</t>
  </si>
  <si>
    <t>8800</t>
  </si>
  <si>
    <t>1602</t>
  </si>
  <si>
    <t>8806</t>
  </si>
  <si>
    <t>4019</t>
  </si>
  <si>
    <t>8805</t>
  </si>
  <si>
    <t>8808</t>
  </si>
  <si>
    <t>2033</t>
  </si>
  <si>
    <t>8809</t>
  </si>
  <si>
    <t>2101</t>
  </si>
  <si>
    <t>8818</t>
  </si>
  <si>
    <t>8813</t>
  </si>
  <si>
    <t>8811</t>
  </si>
  <si>
    <t>2102</t>
  </si>
  <si>
    <t>8819</t>
  </si>
  <si>
    <t>8816</t>
  </si>
  <si>
    <t>3г</t>
  </si>
  <si>
    <t>4031</t>
  </si>
  <si>
    <t>8831</t>
  </si>
  <si>
    <t>8825</t>
  </si>
  <si>
    <t>8826</t>
  </si>
  <si>
    <t>8827</t>
  </si>
  <si>
    <t>8828</t>
  </si>
  <si>
    <t>8829</t>
  </si>
  <si>
    <t>2б</t>
  </si>
  <si>
    <t>2121</t>
  </si>
  <si>
    <t>4008</t>
  </si>
  <si>
    <t>2020</t>
  </si>
  <si>
    <t>2019</t>
  </si>
  <si>
    <t>8733</t>
  </si>
  <si>
    <t>8729</t>
  </si>
  <si>
    <t>8730</t>
  </si>
  <si>
    <t>8742</t>
  </si>
  <si>
    <t>8731</t>
  </si>
  <si>
    <t>8732</t>
  </si>
  <si>
    <t>8738</t>
  </si>
  <si>
    <t>8740</t>
  </si>
  <si>
    <t>8743</t>
  </si>
  <si>
    <t>1г</t>
  </si>
  <si>
    <t>2022</t>
  </si>
  <si>
    <t>8744</t>
  </si>
  <si>
    <t>4б</t>
  </si>
  <si>
    <t>6003</t>
  </si>
  <si>
    <t>6004</t>
  </si>
  <si>
    <t>2231</t>
  </si>
  <si>
    <t>8795</t>
  </si>
  <si>
    <t>8801</t>
  </si>
  <si>
    <t>8802</t>
  </si>
  <si>
    <t>4а</t>
  </si>
  <si>
    <t>2012</t>
  </si>
  <si>
    <t>2203</t>
  </si>
  <si>
    <t>8820</t>
  </si>
  <si>
    <t>8822</t>
  </si>
  <si>
    <t>8823</t>
  </si>
  <si>
    <t>8824</t>
  </si>
  <si>
    <t>8832</t>
  </si>
  <si>
    <t>1б</t>
  </si>
  <si>
    <t>8843</t>
  </si>
  <si>
    <t>8844</t>
  </si>
  <si>
    <t>3б</t>
  </si>
  <si>
    <t>2104</t>
  </si>
  <si>
    <t>5023</t>
  </si>
  <si>
    <t>8848</t>
  </si>
  <si>
    <t>8846</t>
  </si>
  <si>
    <t>8847</t>
  </si>
  <si>
    <t>2в</t>
  </si>
  <si>
    <t>4004</t>
  </si>
  <si>
    <t>4037</t>
  </si>
  <si>
    <t>2002</t>
  </si>
  <si>
    <t>1320</t>
  </si>
  <si>
    <t>8747</t>
  </si>
  <si>
    <t>8756</t>
  </si>
  <si>
    <t>8757</t>
  </si>
  <si>
    <t>8749</t>
  </si>
  <si>
    <t>8753</t>
  </si>
  <si>
    <t>8746</t>
  </si>
  <si>
    <t>8748</t>
  </si>
  <si>
    <t>8760</t>
  </si>
  <si>
    <t>8761</t>
  </si>
  <si>
    <t>8763</t>
  </si>
  <si>
    <t>1а</t>
  </si>
  <si>
    <t>1506</t>
  </si>
  <si>
    <t>8768</t>
  </si>
  <si>
    <t>2а</t>
  </si>
  <si>
    <t>4020</t>
  </si>
  <si>
    <t>2111</t>
  </si>
  <si>
    <t>8770</t>
  </si>
  <si>
    <t>8771</t>
  </si>
  <si>
    <t>8773</t>
  </si>
  <si>
    <t>8774</t>
  </si>
  <si>
    <t>8775</t>
  </si>
  <si>
    <t>8776</t>
  </si>
  <si>
    <t>8777</t>
  </si>
  <si>
    <t>8778</t>
  </si>
  <si>
    <t>8780</t>
  </si>
  <si>
    <t>8781</t>
  </si>
  <si>
    <t>8783</t>
  </si>
  <si>
    <t>8784</t>
  </si>
  <si>
    <t>8785</t>
  </si>
  <si>
    <t>8786</t>
  </si>
  <si>
    <t>8788</t>
  </si>
  <si>
    <t>8790</t>
  </si>
  <si>
    <t>8793</t>
  </si>
</sst>
</file>

<file path=xl/styles.xml><?xml version="1.0" encoding="utf-8"?>
<styleSheet xmlns="http://schemas.openxmlformats.org/spreadsheetml/2006/main">
  <numFmts count="4">
    <numFmt numFmtId="164" formatCode="_-* #,##0_р_._-;\-* #,##0_р_._-;_-* &quot;-&quot;_р_._-;_-@_-"/>
    <numFmt numFmtId="165" formatCode="_-* #,##0.00_р_._-;\-* #,##0.00_р_._-;_-* &quot;-&quot;??_р_._-;_-@_-"/>
    <numFmt numFmtId="166" formatCode="#,##0.00&quot;р.&quot;"/>
    <numFmt numFmtId="167" formatCode="[$-F800]dddd\,\ mmmm\ dd\,\ yyyy"/>
  </numFmts>
  <fonts count="18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i/>
      <sz val="10"/>
      <color indexed="10"/>
      <name val="Arial Cyr"/>
      <charset val="204"/>
    </font>
    <font>
      <b/>
      <sz val="10"/>
      <color indexed="10"/>
      <name val="Arial Cyr"/>
      <charset val="204"/>
    </font>
    <font>
      <b/>
      <sz val="12"/>
      <color indexed="10"/>
      <name val="Arial Cyr"/>
      <charset val="204"/>
    </font>
    <font>
      <i/>
      <sz val="10"/>
      <name val="Arial Cyr"/>
      <charset val="204"/>
    </font>
    <font>
      <sz val="11"/>
      <name val="Arial Cyr"/>
      <charset val="204"/>
    </font>
    <font>
      <sz val="11"/>
      <color indexed="8"/>
      <name val="Arial Cyr"/>
      <charset val="204"/>
    </font>
    <font>
      <sz val="12"/>
      <name val="Arial Cyr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6" fontId="2" fillId="0" borderId="0" xfId="0" applyNumberFormat="1" applyFont="1"/>
    <xf numFmtId="0" fontId="0" fillId="0" borderId="1" xfId="0" applyBorder="1"/>
    <xf numFmtId="166" fontId="0" fillId="0" borderId="0" xfId="0" applyNumberFormat="1"/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21" xfId="0" applyFont="1" applyBorder="1" applyAlignment="1">
      <alignment wrapText="1" shrinkToFit="1"/>
    </xf>
    <xf numFmtId="0" fontId="2" fillId="0" borderId="22" xfId="0" applyFont="1" applyBorder="1" applyAlignment="1">
      <alignment wrapText="1" shrinkToFit="1"/>
    </xf>
    <xf numFmtId="0" fontId="2" fillId="0" borderId="22" xfId="0" applyFont="1" applyFill="1" applyBorder="1" applyAlignment="1">
      <alignment wrapText="1" shrinkToFit="1"/>
    </xf>
    <xf numFmtId="0" fontId="2" fillId="0" borderId="22" xfId="0" applyFont="1" applyBorder="1" applyAlignment="1">
      <alignment horizontal="left" wrapText="1" shrinkToFit="1"/>
    </xf>
    <xf numFmtId="166" fontId="2" fillId="0" borderId="22" xfId="0" applyNumberFormat="1" applyFont="1" applyBorder="1" applyAlignment="1">
      <alignment wrapText="1" shrinkToFit="1"/>
    </xf>
    <xf numFmtId="166" fontId="2" fillId="0" borderId="23" xfId="0" applyNumberFormat="1" applyFont="1" applyBorder="1" applyAlignment="1">
      <alignment wrapText="1" shrinkToFit="1"/>
    </xf>
    <xf numFmtId="0" fontId="2" fillId="0" borderId="24" xfId="0" applyFont="1" applyBorder="1" applyAlignment="1"/>
    <xf numFmtId="0" fontId="2" fillId="0" borderId="25" xfId="0" applyFont="1" applyBorder="1" applyAlignment="1"/>
    <xf numFmtId="0" fontId="0" fillId="2" borderId="26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6" fillId="2" borderId="28" xfId="0" applyFont="1" applyFill="1" applyBorder="1" applyAlignment="1">
      <alignment vertical="center"/>
    </xf>
    <xf numFmtId="0" fontId="4" fillId="2" borderId="29" xfId="0" applyFont="1" applyFill="1" applyBorder="1"/>
    <xf numFmtId="164" fontId="0" fillId="0" borderId="0" xfId="0" applyNumberFormat="1"/>
    <xf numFmtId="0" fontId="4" fillId="0" borderId="0" xfId="0" applyFont="1"/>
    <xf numFmtId="0" fontId="0" fillId="0" borderId="0" xfId="0" applyBorder="1" applyAlignment="1"/>
    <xf numFmtId="0" fontId="4" fillId="2" borderId="30" xfId="0" applyFont="1" applyFill="1" applyBorder="1"/>
    <xf numFmtId="0" fontId="4" fillId="2" borderId="31" xfId="0" applyFont="1" applyFill="1" applyBorder="1"/>
    <xf numFmtId="166" fontId="0" fillId="2" borderId="1" xfId="0" applyNumberFormat="1" applyFill="1" applyBorder="1"/>
    <xf numFmtId="166" fontId="0" fillId="2" borderId="27" xfId="0" applyNumberFormat="1" applyFill="1" applyBorder="1"/>
    <xf numFmtId="166" fontId="0" fillId="2" borderId="27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2" fillId="0" borderId="30" xfId="0" applyFont="1" applyBorder="1" applyAlignment="1"/>
    <xf numFmtId="0" fontId="6" fillId="2" borderId="30" xfId="0" applyFont="1" applyFill="1" applyBorder="1" applyAlignment="1">
      <alignment vertical="center"/>
    </xf>
    <xf numFmtId="0" fontId="6" fillId="2" borderId="32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66" fontId="0" fillId="0" borderId="0" xfId="0" applyNumberFormat="1" applyFill="1" applyBorder="1"/>
    <xf numFmtId="166" fontId="0" fillId="0" borderId="0" xfId="0" applyNumberForma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4" fillId="2" borderId="1" xfId="0" applyFont="1" applyFill="1" applyBorder="1"/>
    <xf numFmtId="0" fontId="12" fillId="0" borderId="0" xfId="0" applyFont="1"/>
    <xf numFmtId="0" fontId="1" fillId="3" borderId="27" xfId="0" applyFont="1" applyFill="1" applyBorder="1" applyAlignment="1">
      <alignment vertical="center"/>
    </xf>
    <xf numFmtId="0" fontId="0" fillId="3" borderId="27" xfId="0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 shrinkToFit="1"/>
    </xf>
    <xf numFmtId="0" fontId="0" fillId="3" borderId="1" xfId="0" applyFill="1" applyBorder="1"/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 shrinkToFit="1"/>
    </xf>
    <xf numFmtId="166" fontId="0" fillId="3" borderId="27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7" fontId="0" fillId="3" borderId="34" xfId="0" applyNumberFormat="1" applyFill="1" applyBorder="1"/>
    <xf numFmtId="167" fontId="0" fillId="3" borderId="35" xfId="0" applyNumberFormat="1" applyFill="1" applyBorder="1"/>
    <xf numFmtId="167" fontId="0" fillId="3" borderId="36" xfId="0" applyNumberFormat="1" applyFill="1" applyBorder="1"/>
    <xf numFmtId="9" fontId="0" fillId="3" borderId="31" xfId="0" applyNumberFormat="1" applyFill="1" applyBorder="1"/>
    <xf numFmtId="0" fontId="2" fillId="2" borderId="22" xfId="0" applyFont="1" applyFill="1" applyBorder="1"/>
    <xf numFmtId="166" fontId="0" fillId="2" borderId="22" xfId="0" applyNumberFormat="1" applyFill="1" applyBorder="1"/>
    <xf numFmtId="166" fontId="2" fillId="2" borderId="22" xfId="0" applyNumberFormat="1" applyFont="1" applyFill="1" applyBorder="1"/>
    <xf numFmtId="166" fontId="2" fillId="2" borderId="23" xfId="0" applyNumberFormat="1" applyFont="1" applyFill="1" applyBorder="1"/>
    <xf numFmtId="0" fontId="0" fillId="0" borderId="0" xfId="0" applyFill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4" fillId="0" borderId="0" xfId="0" applyFont="1" applyAlignment="1"/>
    <xf numFmtId="0" fontId="4" fillId="0" borderId="0" xfId="0" applyFont="1" applyBorder="1" applyAlignment="1"/>
    <xf numFmtId="0" fontId="0" fillId="2" borderId="16" xfId="0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165" fontId="0" fillId="2" borderId="16" xfId="0" applyNumberFormat="1" applyFill="1" applyBorder="1" applyAlignment="1">
      <alignment horizontal="center" vertical="center"/>
    </xf>
    <xf numFmtId="165" fontId="0" fillId="2" borderId="31" xfId="0" applyNumberFormat="1" applyFill="1" applyBorder="1"/>
    <xf numFmtId="165" fontId="0" fillId="3" borderId="37" xfId="0" applyNumberFormat="1" applyFill="1" applyBorder="1"/>
    <xf numFmtId="165" fontId="0" fillId="3" borderId="0" xfId="0" applyNumberFormat="1" applyFill="1"/>
    <xf numFmtId="165" fontId="0" fillId="3" borderId="38" xfId="0" applyNumberFormat="1" applyFill="1" applyBorder="1"/>
    <xf numFmtId="165" fontId="0" fillId="3" borderId="2" xfId="0" applyNumberFormat="1" applyFill="1" applyBorder="1"/>
    <xf numFmtId="165" fontId="0" fillId="3" borderId="39" xfId="0" applyNumberFormat="1" applyFill="1" applyBorder="1"/>
    <xf numFmtId="165" fontId="0" fillId="3" borderId="3" xfId="0" applyNumberFormat="1" applyFill="1" applyBorder="1"/>
    <xf numFmtId="165" fontId="0" fillId="3" borderId="40" xfId="0" applyNumberFormat="1" applyFill="1" applyBorder="1"/>
    <xf numFmtId="165" fontId="1" fillId="2" borderId="31" xfId="0" applyNumberFormat="1" applyFont="1" applyFill="1" applyBorder="1"/>
    <xf numFmtId="165" fontId="1" fillId="0" borderId="0" xfId="0" applyNumberFormat="1" applyFont="1"/>
    <xf numFmtId="165" fontId="4" fillId="2" borderId="3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0" fontId="0" fillId="2" borderId="1" xfId="0" applyFill="1" applyBorder="1" applyAlignment="1">
      <alignment horizontal="left" vertical="center" indent="1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6" xfId="0" applyFill="1" applyBorder="1" applyAlignment="1">
      <alignment horizontal="left" vertical="center" indent="1"/>
    </xf>
    <xf numFmtId="0" fontId="4" fillId="2" borderId="1" xfId="0" applyFont="1" applyFill="1" applyBorder="1" applyAlignment="1">
      <alignment vertical="center"/>
    </xf>
    <xf numFmtId="0" fontId="0" fillId="2" borderId="41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27" xfId="0" applyFill="1" applyBorder="1" applyAlignment="1">
      <alignment horizontal="left" vertical="center" indent="1"/>
    </xf>
    <xf numFmtId="165" fontId="0" fillId="2" borderId="27" xfId="0" applyNumberFormat="1" applyFill="1" applyBorder="1" applyAlignment="1">
      <alignment horizontal="center" vertical="center"/>
    </xf>
    <xf numFmtId="0" fontId="1" fillId="0" borderId="42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4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7" xfId="0" applyFont="1" applyFill="1" applyBorder="1" applyAlignment="1">
      <alignment vertical="top" wrapText="1"/>
    </xf>
    <xf numFmtId="0" fontId="0" fillId="3" borderId="27" xfId="0" applyFill="1" applyBorder="1"/>
    <xf numFmtId="0" fontId="1" fillId="2" borderId="1" xfId="0" applyFont="1" applyFill="1" applyBorder="1" applyAlignment="1">
      <alignment vertical="top" wrapText="1"/>
    </xf>
    <xf numFmtId="0" fontId="1" fillId="3" borderId="43" xfId="0" applyFont="1" applyFill="1" applyBorder="1" applyAlignment="1">
      <alignment vertical="top" wrapText="1"/>
    </xf>
    <xf numFmtId="0" fontId="0" fillId="3" borderId="43" xfId="0" applyFill="1" applyBorder="1"/>
    <xf numFmtId="0" fontId="4" fillId="2" borderId="27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0" fontId="0" fillId="2" borderId="38" xfId="0" applyFill="1" applyBorder="1"/>
    <xf numFmtId="0" fontId="0" fillId="2" borderId="39" xfId="0" applyFill="1" applyBorder="1" applyAlignment="1">
      <alignment vertical="center"/>
    </xf>
    <xf numFmtId="0" fontId="0" fillId="2" borderId="44" xfId="0" applyFill="1" applyBorder="1"/>
    <xf numFmtId="0" fontId="0" fillId="0" borderId="45" xfId="0" applyBorder="1"/>
    <xf numFmtId="14" fontId="0" fillId="0" borderId="0" xfId="0" applyNumberFormat="1" applyFill="1" applyBorder="1" applyAlignment="1"/>
    <xf numFmtId="0" fontId="0" fillId="4" borderId="7" xfId="0" applyFill="1" applyBorder="1" applyAlignment="1"/>
    <xf numFmtId="0" fontId="0" fillId="4" borderId="7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4" borderId="11" xfId="0" applyFill="1" applyBorder="1" applyAlignment="1"/>
    <xf numFmtId="0" fontId="0" fillId="4" borderId="11" xfId="0" applyFill="1" applyBorder="1"/>
    <xf numFmtId="0" fontId="0" fillId="4" borderId="41" xfId="0" applyFill="1" applyBorder="1"/>
    <xf numFmtId="0" fontId="0" fillId="4" borderId="1" xfId="0" applyFill="1" applyBorder="1" applyAlignment="1"/>
    <xf numFmtId="0" fontId="0" fillId="4" borderId="1" xfId="0" applyFill="1" applyBorder="1"/>
    <xf numFmtId="0" fontId="0" fillId="4" borderId="39" xfId="0" applyFill="1" applyBorder="1"/>
    <xf numFmtId="0" fontId="0" fillId="4" borderId="16" xfId="0" applyFill="1" applyBorder="1"/>
    <xf numFmtId="0" fontId="0" fillId="4" borderId="40" xfId="0" applyFill="1" applyBorder="1"/>
    <xf numFmtId="0" fontId="0" fillId="4" borderId="27" xfId="0" applyFill="1" applyBorder="1"/>
    <xf numFmtId="0" fontId="0" fillId="0" borderId="0" xfId="0" applyBorder="1" applyAlignment="1">
      <alignment horizontal="center"/>
    </xf>
    <xf numFmtId="0" fontId="0" fillId="0" borderId="26" xfId="0" applyFill="1" applyBorder="1"/>
    <xf numFmtId="0" fontId="0" fillId="0" borderId="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31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38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4" fillId="0" borderId="38" xfId="0" applyFont="1" applyFill="1" applyBorder="1" applyAlignment="1">
      <alignment vertical="center"/>
    </xf>
    <xf numFmtId="0" fontId="4" fillId="0" borderId="39" xfId="0" applyFont="1" applyFill="1" applyBorder="1" applyAlignment="1">
      <alignment vertical="center"/>
    </xf>
    <xf numFmtId="0" fontId="4" fillId="0" borderId="41" xfId="0" applyFont="1" applyFill="1" applyBorder="1" applyAlignment="1">
      <alignment vertical="center"/>
    </xf>
    <xf numFmtId="0" fontId="4" fillId="0" borderId="40" xfId="0" applyFont="1" applyFill="1" applyBorder="1" applyAlignment="1">
      <alignment vertical="center"/>
    </xf>
    <xf numFmtId="0" fontId="0" fillId="0" borderId="47" xfId="0" applyFill="1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0" fillId="0" borderId="47" xfId="0" applyFill="1" applyBorder="1"/>
    <xf numFmtId="0" fontId="0" fillId="0" borderId="48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24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28" xfId="0" applyBorder="1"/>
    <xf numFmtId="0" fontId="0" fillId="0" borderId="23" xfId="0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54" xfId="0" applyFill="1" applyBorder="1" applyAlignment="1">
      <alignment vertical="center"/>
    </xf>
    <xf numFmtId="0" fontId="0" fillId="0" borderId="55" xfId="0" applyBorder="1" applyAlignment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2" borderId="43" xfId="0" applyFill="1" applyBorder="1" applyAlignment="1">
      <alignment horizontal="left" vertical="center" indent="1"/>
    </xf>
    <xf numFmtId="165" fontId="0" fillId="2" borderId="43" xfId="0" applyNumberFormat="1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1" xfId="0" applyFill="1" applyBorder="1" applyAlignment="1">
      <alignment vertical="center"/>
    </xf>
    <xf numFmtId="0" fontId="17" fillId="0" borderId="0" xfId="0" applyFont="1"/>
    <xf numFmtId="0" fontId="17" fillId="0" borderId="0" xfId="0" applyFont="1" applyAlignment="1"/>
    <xf numFmtId="165" fontId="0" fillId="0" borderId="59" xfId="0" applyNumberFormat="1" applyFill="1" applyBorder="1" applyAlignment="1">
      <alignment horizontal="center" vertical="center"/>
    </xf>
    <xf numFmtId="165" fontId="0" fillId="0" borderId="60" xfId="0" applyNumberFormat="1" applyFill="1" applyBorder="1" applyAlignment="1">
      <alignment horizontal="center" vertical="center"/>
    </xf>
    <xf numFmtId="165" fontId="0" fillId="0" borderId="44" xfId="0" applyNumberForma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1" xfId="0" applyFill="1" applyBorder="1" applyAlignment="1">
      <alignment horizontal="left" vertical="center" indent="1"/>
    </xf>
    <xf numFmtId="0" fontId="1" fillId="3" borderId="16" xfId="0" applyFont="1" applyFill="1" applyBorder="1" applyAlignment="1">
      <alignment vertical="center"/>
    </xf>
    <xf numFmtId="0" fontId="1" fillId="3" borderId="43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49" fontId="0" fillId="3" borderId="27" xfId="0" applyNumberFormat="1" applyFill="1" applyBorder="1" applyAlignment="1">
      <alignment horizontal="left" vertical="center"/>
    </xf>
    <xf numFmtId="49" fontId="0" fillId="3" borderId="27" xfId="0" applyNumberFormat="1" applyFill="1" applyBorder="1" applyAlignment="1">
      <alignment horizontal="left"/>
    </xf>
    <xf numFmtId="0" fontId="0" fillId="3" borderId="27" xfId="0" applyFill="1" applyBorder="1" applyAlignment="1">
      <alignment horizontal="center" vertical="center"/>
    </xf>
    <xf numFmtId="0" fontId="0" fillId="3" borderId="27" xfId="0" applyFill="1" applyBorder="1" applyAlignment="1">
      <alignment horizontal="left" vertical="center" wrapText="1" shrinkToFit="1"/>
    </xf>
    <xf numFmtId="0" fontId="0" fillId="3" borderId="1" xfId="0" applyFill="1" applyBorder="1" applyAlignment="1">
      <alignment vertical="center"/>
    </xf>
    <xf numFmtId="0" fontId="0" fillId="0" borderId="43" xfId="0" applyFill="1" applyBorder="1" applyAlignment="1">
      <alignment horizontal="center" vertical="center"/>
    </xf>
    <xf numFmtId="165" fontId="0" fillId="0" borderId="61" xfId="0" applyNumberFormat="1" applyFill="1" applyBorder="1" applyAlignment="1">
      <alignment horizontal="center" vertical="center"/>
    </xf>
    <xf numFmtId="0" fontId="6" fillId="0" borderId="44" xfId="0" applyFont="1" applyFill="1" applyBorder="1" applyAlignment="1">
      <alignment vertical="center"/>
    </xf>
    <xf numFmtId="0" fontId="0" fillId="0" borderId="62" xfId="0" applyFill="1" applyBorder="1" applyAlignment="1">
      <alignment vertical="center"/>
    </xf>
    <xf numFmtId="165" fontId="0" fillId="0" borderId="63" xfId="0" applyNumberFormat="1" applyFill="1" applyBorder="1" applyAlignment="1">
      <alignment horizontal="center" vertical="center"/>
    </xf>
    <xf numFmtId="0" fontId="4" fillId="2" borderId="19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0" fillId="2" borderId="29" xfId="0" applyFill="1" applyBorder="1"/>
    <xf numFmtId="0" fontId="0" fillId="2" borderId="24" xfId="0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54" xfId="0" applyFont="1" applyFill="1" applyBorder="1" applyAlignment="1">
      <alignment vertical="center"/>
    </xf>
    <xf numFmtId="0" fontId="1" fillId="3" borderId="57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3" borderId="20" xfId="0" applyFont="1" applyFill="1" applyBorder="1" applyAlignment="1">
      <alignment vertical="center"/>
    </xf>
    <xf numFmtId="0" fontId="0" fillId="2" borderId="12" xfId="0" applyFill="1" applyBorder="1" applyAlignment="1">
      <alignment horizontal="center" vertical="center" wrapText="1"/>
    </xf>
    <xf numFmtId="9" fontId="0" fillId="2" borderId="31" xfId="0" applyNumberFormat="1" applyFill="1" applyBorder="1"/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5" fontId="0" fillId="2" borderId="64" xfId="0" applyNumberFormat="1" applyFill="1" applyBorder="1" applyAlignment="1">
      <alignment horizontal="center" vertical="center"/>
    </xf>
    <xf numFmtId="165" fontId="4" fillId="2" borderId="31" xfId="0" applyNumberFormat="1" applyFont="1" applyFill="1" applyBorder="1" applyAlignment="1">
      <alignment horizontal="center" vertical="center"/>
    </xf>
    <xf numFmtId="165" fontId="4" fillId="2" borderId="5" xfId="0" applyNumberFormat="1" applyFont="1" applyFill="1" applyBorder="1" applyAlignment="1">
      <alignment horizontal="center" vertical="center"/>
    </xf>
    <xf numFmtId="165" fontId="0" fillId="2" borderId="37" xfId="0" applyNumberForma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0" fillId="3" borderId="52" xfId="0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2" fillId="2" borderId="65" xfId="0" applyFont="1" applyFill="1" applyBorder="1" applyAlignment="1"/>
    <xf numFmtId="0" fontId="2" fillId="2" borderId="66" xfId="0" applyFont="1" applyFill="1" applyBorder="1" applyAlignment="1"/>
    <xf numFmtId="16" fontId="2" fillId="3" borderId="65" xfId="0" applyNumberFormat="1" applyFont="1" applyFill="1" applyBorder="1" applyAlignment="1"/>
    <xf numFmtId="0" fontId="2" fillId="3" borderId="0" xfId="0" applyFont="1" applyFill="1" applyBorder="1" applyAlignment="1"/>
    <xf numFmtId="0" fontId="2" fillId="3" borderId="66" xfId="0" applyFont="1" applyFill="1" applyBorder="1" applyAlignment="1"/>
    <xf numFmtId="0" fontId="2" fillId="3" borderId="30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67" xfId="0" applyFont="1" applyFill="1" applyBorder="1" applyAlignment="1">
      <alignment horizontal="center"/>
    </xf>
    <xf numFmtId="0" fontId="10" fillId="3" borderId="1" xfId="0" applyFont="1" applyFill="1" applyBorder="1" applyAlignment="1"/>
    <xf numFmtId="0" fontId="0" fillId="0" borderId="32" xfId="0" applyBorder="1"/>
    <xf numFmtId="0" fontId="0" fillId="0" borderId="67" xfId="0" applyBorder="1"/>
    <xf numFmtId="0" fontId="11" fillId="3" borderId="1" xfId="0" applyFont="1" applyFill="1" applyBorder="1" applyAlignment="1"/>
    <xf numFmtId="0" fontId="6" fillId="2" borderId="5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2" borderId="59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6" fillId="2" borderId="60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0" fillId="2" borderId="61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0" fillId="0" borderId="35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8" xfId="0" applyBorder="1" applyAlignment="1">
      <alignment horizontal="center"/>
    </xf>
    <xf numFmtId="0" fontId="6" fillId="2" borderId="63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0" fillId="2" borderId="60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6" fillId="2" borderId="35" xfId="0" applyFont="1" applyFill="1" applyBorder="1" applyAlignment="1">
      <alignment horizontal="left" vertical="center" indent="1"/>
    </xf>
    <xf numFmtId="0" fontId="6" fillId="2" borderId="13" xfId="0" applyFont="1" applyFill="1" applyBorder="1" applyAlignment="1">
      <alignment horizontal="left" vertical="center" indent="1"/>
    </xf>
    <xf numFmtId="0" fontId="0" fillId="0" borderId="2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0" xfId="0" applyBorder="1" applyAlignment="1">
      <alignment horizontal="center"/>
    </xf>
    <xf numFmtId="0" fontId="7" fillId="2" borderId="30" xfId="0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0" fontId="6" fillId="2" borderId="4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2" borderId="68" xfId="0" applyFont="1" applyFill="1" applyBorder="1" applyAlignment="1">
      <alignment horizontal="center" vertical="center" textRotation="255" wrapText="1"/>
    </xf>
    <xf numFmtId="0" fontId="5" fillId="2" borderId="65" xfId="0" applyFont="1" applyFill="1" applyBorder="1" applyAlignment="1">
      <alignment horizontal="center" vertical="center" textRotation="255" wrapText="1"/>
    </xf>
    <xf numFmtId="0" fontId="5" fillId="2" borderId="69" xfId="0" applyFont="1" applyFill="1" applyBorder="1" applyAlignment="1">
      <alignment horizontal="center" vertical="center" textRotation="255" wrapText="1"/>
    </xf>
    <xf numFmtId="0" fontId="0" fillId="0" borderId="45" xfId="0" applyBorder="1" applyAlignment="1">
      <alignment horizontal="center"/>
    </xf>
    <xf numFmtId="0" fontId="6" fillId="2" borderId="70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0" fillId="3" borderId="54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1" xfId="0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58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2" borderId="1" xfId="0" applyFill="1" applyBorder="1" applyAlignment="1"/>
    <xf numFmtId="14" fontId="0" fillId="2" borderId="1" xfId="0" applyNumberFormat="1" applyFill="1" applyBorder="1" applyAlignment="1"/>
    <xf numFmtId="0" fontId="0" fillId="2" borderId="6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67" xfId="0" applyFill="1" applyBorder="1" applyAlignment="1">
      <alignment horizontal="center"/>
    </xf>
    <xf numFmtId="0" fontId="6" fillId="2" borderId="70" xfId="0" applyFont="1" applyFill="1" applyBorder="1" applyAlignment="1">
      <alignment horizontal="center" vertical="center" wrapText="1"/>
    </xf>
    <xf numFmtId="0" fontId="6" fillId="2" borderId="61" xfId="0" applyFont="1" applyFill="1" applyBorder="1" applyAlignment="1">
      <alignment horizontal="center" vertical="center" wrapText="1"/>
    </xf>
    <xf numFmtId="0" fontId="6" fillId="2" borderId="72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 applyAlignment="1"/>
    <xf numFmtId="0" fontId="4" fillId="0" borderId="66" xfId="0" applyFont="1" applyBorder="1" applyAlignment="1"/>
    <xf numFmtId="0" fontId="4" fillId="2" borderId="30" xfId="0" applyFont="1" applyFill="1" applyBorder="1" applyAlignment="1">
      <alignment horizontal="center"/>
    </xf>
    <xf numFmtId="0" fontId="4" fillId="2" borderId="67" xfId="0" applyFont="1" applyFill="1" applyBorder="1" applyAlignment="1">
      <alignment horizontal="center"/>
    </xf>
    <xf numFmtId="0" fontId="6" fillId="2" borderId="4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top" wrapText="1"/>
    </xf>
    <xf numFmtId="0" fontId="1" fillId="2" borderId="5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vertical="top" wrapText="1"/>
    </xf>
    <xf numFmtId="0" fontId="1" fillId="3" borderId="42" xfId="0" applyFont="1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165" fontId="0" fillId="0" borderId="1" xfId="0" applyNumberFormat="1" applyFill="1" applyBorder="1" applyAlignment="1">
      <alignment horizontal="center" vertical="center"/>
    </xf>
    <xf numFmtId="165" fontId="0" fillId="0" borderId="39" xfId="0" applyNumberFormat="1" applyFill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165" fontId="0" fillId="0" borderId="40" xfId="0" applyNumberFormat="1" applyFill="1" applyBorder="1" applyAlignment="1">
      <alignment horizontal="center" vertical="center"/>
    </xf>
    <xf numFmtId="165" fontId="0" fillId="0" borderId="19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6" fillId="0" borderId="45" xfId="0" applyFont="1" applyBorder="1" applyAlignment="1">
      <alignment horizontal="center"/>
    </xf>
    <xf numFmtId="0" fontId="16" fillId="0" borderId="52" xfId="0" applyFont="1" applyBorder="1" applyAlignment="1">
      <alignment horizontal="center"/>
    </xf>
    <xf numFmtId="165" fontId="0" fillId="0" borderId="11" xfId="0" applyNumberFormat="1" applyFill="1" applyBorder="1" applyAlignment="1">
      <alignment horizontal="center" vertical="center"/>
    </xf>
    <xf numFmtId="165" fontId="0" fillId="0" borderId="41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6" fillId="0" borderId="70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60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60" xfId="0" applyFont="1" applyFill="1" applyBorder="1" applyAlignment="1">
      <alignment horizontal="left" vertical="center" wrapText="1" indent="1"/>
    </xf>
    <xf numFmtId="0" fontId="6" fillId="0" borderId="16" xfId="0" applyFont="1" applyFill="1" applyBorder="1" applyAlignment="1">
      <alignment horizontal="left" vertical="center" wrapText="1" indent="1"/>
    </xf>
    <xf numFmtId="0" fontId="6" fillId="0" borderId="17" xfId="0" applyFont="1" applyFill="1" applyBorder="1" applyAlignment="1">
      <alignment horizontal="left" vertical="center" wrapText="1" indent="1"/>
    </xf>
    <xf numFmtId="0" fontId="6" fillId="0" borderId="63" xfId="0" applyFont="1" applyFill="1" applyBorder="1" applyAlignment="1">
      <alignment horizontal="left" vertical="center" wrapText="1" indent="1"/>
    </xf>
    <xf numFmtId="0" fontId="6" fillId="0" borderId="19" xfId="0" applyFont="1" applyFill="1" applyBorder="1" applyAlignment="1">
      <alignment horizontal="left" vertical="center" wrapText="1" indent="1"/>
    </xf>
    <xf numFmtId="0" fontId="6" fillId="0" borderId="20" xfId="0" applyFont="1" applyFill="1" applyBorder="1" applyAlignment="1">
      <alignment horizontal="left" vertical="center" wrapText="1" indent="1"/>
    </xf>
    <xf numFmtId="165" fontId="0" fillId="0" borderId="43" xfId="0" applyNumberFormat="1" applyFill="1" applyBorder="1" applyAlignment="1">
      <alignment horizontal="center" vertical="center"/>
    </xf>
    <xf numFmtId="165" fontId="0" fillId="0" borderId="62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4" fillId="0" borderId="27" xfId="0" applyNumberFormat="1" applyFont="1" applyFill="1" applyBorder="1" applyAlignment="1">
      <alignment horizontal="center" vertical="center"/>
    </xf>
    <xf numFmtId="165" fontId="4" fillId="0" borderId="38" xfId="0" applyNumberFormat="1" applyFont="1" applyFill="1" applyBorder="1" applyAlignment="1">
      <alignment horizontal="center" vertical="center"/>
    </xf>
    <xf numFmtId="165" fontId="4" fillId="0" borderId="16" xfId="0" applyNumberFormat="1" applyFont="1" applyFill="1" applyBorder="1" applyAlignment="1">
      <alignment horizontal="center" vertical="center"/>
    </xf>
    <xf numFmtId="165" fontId="4" fillId="0" borderId="40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6" fillId="0" borderId="44" xfId="0" applyFont="1" applyFill="1" applyBorder="1" applyAlignment="1">
      <alignment horizontal="left" vertical="center" wrapText="1" indent="1"/>
    </xf>
    <xf numFmtId="0" fontId="6" fillId="0" borderId="11" xfId="0" applyFont="1" applyFill="1" applyBorder="1" applyAlignment="1">
      <alignment horizontal="left" vertical="center" wrapText="1" indent="1"/>
    </xf>
    <xf numFmtId="0" fontId="6" fillId="0" borderId="12" xfId="0" applyFont="1" applyFill="1" applyBorder="1" applyAlignment="1">
      <alignment horizontal="left" vertical="center" wrapText="1" indent="1"/>
    </xf>
    <xf numFmtId="0" fontId="6" fillId="0" borderId="59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6" fillId="0" borderId="14" xfId="0" applyFont="1" applyFill="1" applyBorder="1" applyAlignment="1">
      <alignment horizontal="left" vertical="center" wrapText="1" indent="1"/>
    </xf>
    <xf numFmtId="0" fontId="0" fillId="0" borderId="43" xfId="0" applyFill="1" applyBorder="1" applyAlignment="1">
      <alignment horizontal="center" vertical="center"/>
    </xf>
    <xf numFmtId="0" fontId="6" fillId="0" borderId="70" xfId="0" applyFont="1" applyFill="1" applyBorder="1" applyAlignment="1">
      <alignment horizontal="center" vertical="center" wrapText="1"/>
    </xf>
    <xf numFmtId="0" fontId="6" fillId="0" borderId="59" xfId="0" applyFont="1" applyFill="1" applyBorder="1" applyAlignment="1">
      <alignment horizontal="center" vertical="center" wrapText="1"/>
    </xf>
    <xf numFmtId="0" fontId="6" fillId="0" borderId="6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indent="1"/>
    </xf>
    <xf numFmtId="0" fontId="0" fillId="0" borderId="14" xfId="0" applyFill="1" applyBorder="1" applyAlignment="1">
      <alignment horizontal="left" vertical="center" indent="1"/>
    </xf>
    <xf numFmtId="0" fontId="0" fillId="0" borderId="16" xfId="0" applyFill="1" applyBorder="1" applyAlignment="1">
      <alignment horizontal="left" vertical="center" indent="1"/>
    </xf>
    <xf numFmtId="0" fontId="0" fillId="0" borderId="17" xfId="0" applyFill="1" applyBorder="1" applyAlignment="1">
      <alignment horizontal="left" vertical="center" indent="1"/>
    </xf>
    <xf numFmtId="0" fontId="0" fillId="0" borderId="7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 indent="1"/>
    </xf>
    <xf numFmtId="0" fontId="0" fillId="0" borderId="12" xfId="0" applyFill="1" applyBorder="1" applyAlignment="1">
      <alignment horizontal="left" vertical="center" indent="1"/>
    </xf>
    <xf numFmtId="0" fontId="6" fillId="0" borderId="44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left" vertical="center" indent="1"/>
    </xf>
    <xf numFmtId="0" fontId="0" fillId="0" borderId="57" xfId="0" applyFill="1" applyBorder="1" applyAlignment="1">
      <alignment horizontal="left" vertical="center" indent="1"/>
    </xf>
    <xf numFmtId="0" fontId="16" fillId="0" borderId="45" xfId="0" applyFont="1" applyBorder="1" applyAlignment="1"/>
    <xf numFmtId="0" fontId="0" fillId="0" borderId="0" xfId="0" applyAlignment="1">
      <alignment horizontal="center"/>
    </xf>
    <xf numFmtId="167" fontId="17" fillId="0" borderId="45" xfId="0" applyNumberFormat="1" applyFont="1" applyBorder="1" applyAlignment="1">
      <alignment horizontal="center"/>
    </xf>
    <xf numFmtId="9" fontId="16" fillId="0" borderId="52" xfId="0" applyNumberFormat="1" applyFont="1" applyBorder="1" applyAlignment="1">
      <alignment horizont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59" xfId="0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0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Fill="1" applyBorder="1" applyAlignment="1"/>
    <xf numFmtId="0" fontId="0" fillId="0" borderId="59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0" fillId="0" borderId="61" xfId="0" applyFill="1" applyBorder="1" applyAlignment="1">
      <alignment horizontal="left" vertical="center"/>
    </xf>
    <xf numFmtId="0" fontId="0" fillId="0" borderId="43" xfId="0" applyFill="1" applyBorder="1" applyAlignment="1">
      <alignment horizontal="left" vertical="center"/>
    </xf>
    <xf numFmtId="0" fontId="5" fillId="0" borderId="68" xfId="0" applyFont="1" applyFill="1" applyBorder="1" applyAlignment="1">
      <alignment horizontal="center" vertical="center" textRotation="255" wrapText="1"/>
    </xf>
    <xf numFmtId="0" fontId="5" fillId="0" borderId="65" xfId="0" applyFont="1" applyFill="1" applyBorder="1" applyAlignment="1">
      <alignment horizontal="center" vertical="center" textRotation="255" wrapText="1"/>
    </xf>
    <xf numFmtId="0" fontId="6" fillId="0" borderId="16" xfId="0" applyFont="1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0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6" fillId="0" borderId="59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0" fillId="0" borderId="44" xfId="0" applyFill="1" applyBorder="1" applyAlignment="1">
      <alignment horizontal="left" vertical="center" indent="1"/>
    </xf>
    <xf numFmtId="0" fontId="5" fillId="0" borderId="74" xfId="0" applyFont="1" applyFill="1" applyBorder="1" applyAlignment="1">
      <alignment horizontal="center" vertical="center" textRotation="255" wrapText="1"/>
    </xf>
    <xf numFmtId="0" fontId="5" fillId="0" borderId="69" xfId="0" applyFont="1" applyFill="1" applyBorder="1" applyAlignment="1">
      <alignment horizontal="center" vertical="center" textRotation="255" wrapText="1"/>
    </xf>
    <xf numFmtId="0" fontId="0" fillId="0" borderId="60" xfId="0" applyBorder="1" applyAlignment="1"/>
    <xf numFmtId="0" fontId="0" fillId="0" borderId="16" xfId="0" applyBorder="1" applyAlignment="1"/>
    <xf numFmtId="0" fontId="4" fillId="0" borderId="44" xfId="0" applyFont="1" applyBorder="1" applyAlignment="1">
      <alignment horizontal="center"/>
    </xf>
    <xf numFmtId="0" fontId="14" fillId="4" borderId="59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59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60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2" fillId="4" borderId="7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4" fillId="4" borderId="44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wrapText="1"/>
    </xf>
    <xf numFmtId="0" fontId="14" fillId="4" borderId="27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 vertical="center"/>
    </xf>
  </cellXfs>
  <cellStyles count="1">
    <cellStyle name="Обычный" xfId="0" builtinId="0"/>
  </cellStyles>
  <dxfs count="2">
    <dxf>
      <font>
        <b/>
        <i/>
        <condense val="0"/>
        <extend val="0"/>
        <color indexed="10"/>
      </font>
    </dxf>
    <dxf>
      <font>
        <b/>
        <i/>
        <condense val="0"/>
        <extend val="0"/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O11"/>
  <sheetViews>
    <sheetView workbookViewId="0">
      <selection activeCell="G17" sqref="G17"/>
    </sheetView>
  </sheetViews>
  <sheetFormatPr defaultRowHeight="12.75"/>
  <cols>
    <col min="14" max="14" width="27.7109375" customWidth="1"/>
    <col min="15" max="15" width="27.42578125" customWidth="1"/>
  </cols>
  <sheetData>
    <row r="1" spans="1:15" ht="15.75">
      <c r="A1" s="68" t="s">
        <v>56</v>
      </c>
      <c r="N1" s="68" t="s">
        <v>148</v>
      </c>
    </row>
    <row r="2" spans="1:15" ht="38.25" customHeight="1">
      <c r="A2" s="244" t="s">
        <v>146</v>
      </c>
      <c r="B2" s="244"/>
      <c r="C2" s="244"/>
      <c r="D2" s="244"/>
      <c r="E2" s="244"/>
      <c r="F2" s="244"/>
      <c r="G2" s="244"/>
      <c r="H2" s="244"/>
      <c r="I2" s="244"/>
      <c r="J2" s="244"/>
      <c r="K2" s="244"/>
      <c r="L2" s="244"/>
      <c r="N2" s="205" t="s">
        <v>156</v>
      </c>
      <c r="O2" s="4" t="s">
        <v>175</v>
      </c>
    </row>
    <row r="3" spans="1:15" ht="38.25" customHeight="1">
      <c r="A3" s="244" t="s">
        <v>145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N3" s="205" t="s">
        <v>19</v>
      </c>
      <c r="O3" s="4" t="s">
        <v>176</v>
      </c>
    </row>
    <row r="4" spans="1:15" ht="38.25" customHeight="1">
      <c r="A4" s="244" t="s">
        <v>144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N4" s="205" t="s">
        <v>155</v>
      </c>
      <c r="O4" s="4" t="s">
        <v>177</v>
      </c>
    </row>
    <row r="5" spans="1:15" ht="38.25" customHeight="1">
      <c r="A5" s="244" t="s">
        <v>147</v>
      </c>
      <c r="B5" s="244"/>
      <c r="C5" s="244"/>
      <c r="D5" s="244"/>
      <c r="E5" s="244"/>
      <c r="F5" s="244"/>
      <c r="G5" s="244"/>
      <c r="H5" s="244"/>
      <c r="I5" s="244"/>
      <c r="J5" s="244"/>
      <c r="K5" s="244"/>
      <c r="L5" s="244"/>
    </row>
    <row r="6" spans="1:15" ht="38.25" customHeight="1">
      <c r="A6" s="244" t="s">
        <v>54</v>
      </c>
      <c r="B6" s="244"/>
      <c r="C6" s="244"/>
      <c r="D6" s="244"/>
      <c r="E6" s="244"/>
      <c r="F6" s="244"/>
      <c r="G6" s="244"/>
      <c r="H6" s="244"/>
      <c r="I6" s="244"/>
      <c r="J6" s="244"/>
      <c r="K6" s="244"/>
      <c r="L6" s="244"/>
    </row>
    <row r="7" spans="1:15" ht="38.25" customHeight="1">
      <c r="A7" s="244" t="s">
        <v>173</v>
      </c>
      <c r="B7" s="244"/>
      <c r="C7" s="244"/>
      <c r="D7" s="244"/>
      <c r="E7" s="244"/>
      <c r="F7" s="244"/>
      <c r="G7" s="244"/>
      <c r="H7" s="244"/>
      <c r="I7" s="244"/>
      <c r="J7" s="244"/>
      <c r="K7" s="244"/>
      <c r="L7" s="244"/>
    </row>
    <row r="8" spans="1:15" ht="38.25" customHeight="1">
      <c r="A8" s="245" t="s">
        <v>57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7"/>
    </row>
    <row r="9" spans="1:15" ht="53.25" customHeight="1">
      <c r="A9" s="245" t="s">
        <v>174</v>
      </c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7"/>
    </row>
    <row r="10" spans="1:15" ht="38.25" customHeight="1">
      <c r="A10" s="244" t="s">
        <v>171</v>
      </c>
      <c r="B10" s="244"/>
      <c r="C10" s="244"/>
      <c r="D10" s="244"/>
      <c r="E10" s="244"/>
      <c r="F10" s="244"/>
      <c r="G10" s="244"/>
      <c r="H10" s="244"/>
      <c r="I10" s="244"/>
      <c r="J10" s="244"/>
      <c r="K10" s="244"/>
      <c r="L10" s="244"/>
    </row>
    <row r="11" spans="1:15" ht="38.25" customHeight="1">
      <c r="A11" s="244" t="s">
        <v>172</v>
      </c>
      <c r="B11" s="244"/>
      <c r="C11" s="244"/>
      <c r="D11" s="244"/>
      <c r="E11" s="244"/>
      <c r="F11" s="244"/>
      <c r="G11" s="244"/>
      <c r="H11" s="244"/>
      <c r="I11" s="244"/>
      <c r="J11" s="244"/>
      <c r="K11" s="244"/>
      <c r="L11" s="244"/>
    </row>
  </sheetData>
  <mergeCells count="10">
    <mergeCell ref="A10:L10"/>
    <mergeCell ref="A11:L11"/>
    <mergeCell ref="A8:L8"/>
    <mergeCell ref="A9:L9"/>
    <mergeCell ref="A2:L2"/>
    <mergeCell ref="A3:L3"/>
    <mergeCell ref="A4:L4"/>
    <mergeCell ref="A5:L5"/>
    <mergeCell ref="A6:L6"/>
    <mergeCell ref="A7:L7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Q607"/>
  <sheetViews>
    <sheetView zoomScale="90" workbookViewId="0">
      <pane ySplit="10" topLeftCell="A82" activePane="bottomLeft" state="frozen"/>
      <selection pane="bottomLeft" activeCell="H96" sqref="H96"/>
    </sheetView>
  </sheetViews>
  <sheetFormatPr defaultRowHeight="12.75"/>
  <cols>
    <col min="1" max="1" width="22.5703125" customWidth="1"/>
    <col min="2" max="2" width="12.85546875" customWidth="1"/>
    <col min="3" max="3" width="21" customWidth="1"/>
    <col min="4" max="4" width="18" style="7" customWidth="1"/>
    <col min="5" max="5" width="10.140625" bestFit="1" customWidth="1"/>
    <col min="6" max="6" width="9.7109375" bestFit="1" customWidth="1"/>
    <col min="7" max="7" width="19.85546875" customWidth="1"/>
    <col min="8" max="8" width="10.140625" style="10" customWidth="1"/>
    <col min="9" max="9" width="13.42578125" bestFit="1" customWidth="1"/>
    <col min="10" max="10" width="12.42578125" style="5" hidden="1" customWidth="1"/>
    <col min="11" max="11" width="13.7109375" style="5" customWidth="1"/>
    <col min="12" max="12" width="16.140625" style="5" customWidth="1"/>
    <col min="13" max="13" width="13.5703125" style="5" bestFit="1" customWidth="1"/>
  </cols>
  <sheetData>
    <row r="1" spans="1:17">
      <c r="A1" s="259" t="s">
        <v>53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</row>
    <row r="2" spans="1:17">
      <c r="A2" s="256" t="s">
        <v>47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</row>
    <row r="3" spans="1:17">
      <c r="A3" s="256" t="s">
        <v>48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</row>
    <row r="4" spans="1:17">
      <c r="A4" s="256" t="s">
        <v>49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</row>
    <row r="5" spans="1:17">
      <c r="A5" s="256" t="s">
        <v>52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</row>
    <row r="6" spans="1:17" ht="13.5" thickBot="1"/>
    <row r="7" spans="1:17" ht="16.5" thickBot="1">
      <c r="A7" s="56" t="s">
        <v>46</v>
      </c>
      <c r="B7" s="253" t="s">
        <v>179</v>
      </c>
      <c r="C7" s="257"/>
      <c r="D7" s="257"/>
      <c r="E7" s="257"/>
      <c r="F7" s="257"/>
      <c r="G7" s="257"/>
      <c r="H7" s="257"/>
      <c r="I7" s="257"/>
      <c r="J7" s="257"/>
      <c r="K7" s="257"/>
      <c r="L7" s="257"/>
      <c r="M7" s="258"/>
    </row>
    <row r="8" spans="1:17" ht="16.5" thickBot="1">
      <c r="A8" s="32" t="s">
        <v>19</v>
      </c>
      <c r="B8" s="248" t="str">
        <f>Правила!O3</f>
        <v>Бычкова Татьяна Алексеевна</v>
      </c>
      <c r="C8" s="249"/>
      <c r="D8" s="32" t="s">
        <v>20</v>
      </c>
      <c r="E8" s="253" t="s">
        <v>178</v>
      </c>
      <c r="F8" s="254"/>
      <c r="G8" s="254"/>
      <c r="H8" s="255"/>
      <c r="I8" s="32" t="s">
        <v>31</v>
      </c>
      <c r="K8" s="250">
        <v>43754</v>
      </c>
      <c r="L8" s="251"/>
      <c r="M8" s="252"/>
    </row>
    <row r="9" spans="1:17" ht="16.5" thickBot="1">
      <c r="A9" s="32"/>
      <c r="B9" s="39"/>
      <c r="C9" s="39"/>
      <c r="D9" s="32"/>
      <c r="E9" s="39"/>
      <c r="F9" s="39"/>
      <c r="G9" s="39"/>
      <c r="H9" s="39"/>
      <c r="I9" s="39"/>
      <c r="J9" s="32"/>
      <c r="K9" s="39"/>
      <c r="L9" s="39"/>
      <c r="M9" s="40"/>
    </row>
    <row r="10" spans="1:17" ht="30" customHeight="1" thickBot="1">
      <c r="A10" s="33" t="s">
        <v>10</v>
      </c>
      <c r="B10" s="34" t="s">
        <v>50</v>
      </c>
      <c r="C10" s="34" t="s">
        <v>0</v>
      </c>
      <c r="D10" s="35" t="s">
        <v>6</v>
      </c>
      <c r="E10" s="34" t="s">
        <v>2</v>
      </c>
      <c r="F10" s="34" t="s">
        <v>3</v>
      </c>
      <c r="G10" s="36" t="s">
        <v>4</v>
      </c>
      <c r="H10" s="34" t="s">
        <v>1</v>
      </c>
      <c r="I10" s="37" t="s">
        <v>5</v>
      </c>
      <c r="J10" s="37"/>
      <c r="K10" s="37" t="s">
        <v>7</v>
      </c>
      <c r="L10" s="37" t="s">
        <v>8</v>
      </c>
      <c r="M10" s="38" t="s">
        <v>9</v>
      </c>
    </row>
    <row r="11" spans="1:17" s="8" customFormat="1">
      <c r="A11" s="69">
        <v>1</v>
      </c>
      <c r="B11" s="210" t="s">
        <v>180</v>
      </c>
      <c r="C11" s="211" t="s">
        <v>181</v>
      </c>
      <c r="D11" s="212" t="s">
        <v>182</v>
      </c>
      <c r="E11" s="213" t="s">
        <v>71</v>
      </c>
      <c r="F11" s="70" t="s">
        <v>13</v>
      </c>
      <c r="G11" s="214"/>
      <c r="H11" s="128">
        <v>1</v>
      </c>
      <c r="I11" s="52">
        <f>SUMIF('Учет ДС'!C$13:C$35,J11,'Учет ДС'!D$13:D$35)</f>
        <v>280</v>
      </c>
      <c r="J11" s="70" t="str">
        <f t="shared" ref="J11:J74" si="0">CONCATENATE(E11,F11)</f>
        <v>магнит 10х15плоская</v>
      </c>
      <c r="K11" s="53">
        <f t="shared" ref="K11:K30" si="1">H11*I11</f>
        <v>280</v>
      </c>
      <c r="L11" s="81"/>
      <c r="M11" s="54">
        <f t="shared" ref="M11:M30" si="2">K11-L11</f>
        <v>280</v>
      </c>
      <c r="P11" s="8" t="s">
        <v>16</v>
      </c>
      <c r="Q11" s="8" t="s">
        <v>13</v>
      </c>
    </row>
    <row r="12" spans="1:17" s="8" customFormat="1">
      <c r="A12" s="71">
        <v>2</v>
      </c>
      <c r="B12" s="210" t="s">
        <v>180</v>
      </c>
      <c r="C12" s="72" t="s">
        <v>183</v>
      </c>
      <c r="D12" s="111" t="s">
        <v>184</v>
      </c>
      <c r="E12" s="74" t="s">
        <v>64</v>
      </c>
      <c r="F12" s="75"/>
      <c r="G12" s="76"/>
      <c r="H12" s="128">
        <v>1</v>
      </c>
      <c r="I12" s="52">
        <f>SUMIF('Учет ДС'!C$13:C$35,J12,'Учет ДС'!D$13:D$35)</f>
        <v>310</v>
      </c>
      <c r="J12" s="70" t="str">
        <f t="shared" si="0"/>
        <v>Значок 75</v>
      </c>
      <c r="K12" s="52">
        <f t="shared" si="1"/>
        <v>310</v>
      </c>
      <c r="L12" s="82"/>
      <c r="M12" s="55">
        <f t="shared" si="2"/>
        <v>310</v>
      </c>
      <c r="P12" s="8" t="s">
        <v>14</v>
      </c>
      <c r="Q12" s="8" t="s">
        <v>17</v>
      </c>
    </row>
    <row r="13" spans="1:17" s="8" customFormat="1">
      <c r="A13" s="69">
        <v>3</v>
      </c>
      <c r="B13" s="210" t="s">
        <v>180</v>
      </c>
      <c r="C13" s="72" t="s">
        <v>185</v>
      </c>
      <c r="D13" s="111" t="s">
        <v>186</v>
      </c>
      <c r="E13" s="74" t="s">
        <v>64</v>
      </c>
      <c r="F13" s="75"/>
      <c r="G13" s="76"/>
      <c r="H13" s="128">
        <v>1</v>
      </c>
      <c r="I13" s="52">
        <f>SUMIF('Учет ДС'!C$13:C$35,J13,'Учет ДС'!D$13:D$35)</f>
        <v>310</v>
      </c>
      <c r="J13" s="70" t="str">
        <f t="shared" si="0"/>
        <v>Значок 75</v>
      </c>
      <c r="K13" s="52">
        <f t="shared" si="1"/>
        <v>310</v>
      </c>
      <c r="L13" s="82"/>
      <c r="M13" s="55">
        <f t="shared" si="2"/>
        <v>310</v>
      </c>
      <c r="P13" s="8" t="s">
        <v>15</v>
      </c>
    </row>
    <row r="14" spans="1:17" s="8" customFormat="1">
      <c r="A14" s="71">
        <v>4</v>
      </c>
      <c r="B14" s="210" t="s">
        <v>180</v>
      </c>
      <c r="C14" s="72" t="s">
        <v>187</v>
      </c>
      <c r="D14" s="111" t="s">
        <v>188</v>
      </c>
      <c r="E14" s="213" t="s">
        <v>16</v>
      </c>
      <c r="F14" s="75" t="s">
        <v>13</v>
      </c>
      <c r="G14" s="76"/>
      <c r="H14" s="128">
        <v>1</v>
      </c>
      <c r="I14" s="52">
        <f>SUMIF('Учет ДС'!C$13:C$35,J14,'Учет ДС'!D$13:D$35)</f>
        <v>200</v>
      </c>
      <c r="J14" s="70" t="str">
        <f t="shared" si="0"/>
        <v>10х15плоская</v>
      </c>
      <c r="K14" s="52">
        <f t="shared" si="1"/>
        <v>200</v>
      </c>
      <c r="L14" s="82"/>
      <c r="M14" s="55">
        <f t="shared" si="2"/>
        <v>200</v>
      </c>
      <c r="P14" s="8" t="s">
        <v>143</v>
      </c>
    </row>
    <row r="15" spans="1:17" s="8" customFormat="1">
      <c r="A15" s="69">
        <v>5</v>
      </c>
      <c r="B15" s="210" t="s">
        <v>180</v>
      </c>
      <c r="C15" s="72" t="s">
        <v>189</v>
      </c>
      <c r="D15" s="111" t="s">
        <v>190</v>
      </c>
      <c r="E15" s="74" t="s">
        <v>62</v>
      </c>
      <c r="F15" s="75"/>
      <c r="G15" s="76"/>
      <c r="H15" s="128">
        <v>1</v>
      </c>
      <c r="I15" s="52">
        <f>SUMIF('Учет ДС'!C$13:C$35,J15,'Учет ДС'!D$13:D$35)</f>
        <v>310</v>
      </c>
      <c r="J15" s="70" t="str">
        <f t="shared" si="0"/>
        <v>Брелок 58</v>
      </c>
      <c r="K15" s="52">
        <f t="shared" si="1"/>
        <v>310</v>
      </c>
      <c r="L15" s="82"/>
      <c r="M15" s="55">
        <f t="shared" si="2"/>
        <v>310</v>
      </c>
      <c r="P15" s="8" t="s">
        <v>69</v>
      </c>
    </row>
    <row r="16" spans="1:17" s="8" customFormat="1">
      <c r="A16" s="71">
        <v>6</v>
      </c>
      <c r="B16" s="210" t="s">
        <v>180</v>
      </c>
      <c r="C16" s="72" t="s">
        <v>191</v>
      </c>
      <c r="D16" s="111" t="s">
        <v>192</v>
      </c>
      <c r="E16" s="74" t="s">
        <v>16</v>
      </c>
      <c r="F16" s="75" t="s">
        <v>13</v>
      </c>
      <c r="G16" s="76"/>
      <c r="H16" s="128">
        <v>1</v>
      </c>
      <c r="I16" s="52">
        <f>SUMIF('Учет ДС'!C$13:C$35,J16,'Учет ДС'!D$13:D$35)</f>
        <v>200</v>
      </c>
      <c r="J16" s="70" t="str">
        <f t="shared" si="0"/>
        <v>10х15плоская</v>
      </c>
      <c r="K16" s="52">
        <f t="shared" si="1"/>
        <v>200</v>
      </c>
      <c r="L16" s="82"/>
      <c r="M16" s="55">
        <f t="shared" si="2"/>
        <v>200</v>
      </c>
      <c r="P16" s="8" t="s">
        <v>71</v>
      </c>
    </row>
    <row r="17" spans="1:16" s="8" customFormat="1">
      <c r="A17" s="69">
        <v>7</v>
      </c>
      <c r="B17" s="210" t="s">
        <v>180</v>
      </c>
      <c r="C17" s="72" t="s">
        <v>193</v>
      </c>
      <c r="D17" s="111" t="s">
        <v>194</v>
      </c>
      <c r="E17" s="74" t="s">
        <v>106</v>
      </c>
      <c r="F17" s="75" t="s">
        <v>17</v>
      </c>
      <c r="G17" s="76"/>
      <c r="H17" s="128">
        <v>1</v>
      </c>
      <c r="I17" s="52">
        <f>SUMIF('Учет ДС'!C$13:C$35,J17,'Учет ДС'!D$13:D$35)</f>
        <v>700</v>
      </c>
      <c r="J17" s="70" t="str">
        <f t="shared" si="0"/>
        <v>Настенный календарьобъемная</v>
      </c>
      <c r="K17" s="52">
        <f t="shared" si="1"/>
        <v>700</v>
      </c>
      <c r="L17" s="82"/>
      <c r="M17" s="55">
        <f t="shared" si="2"/>
        <v>700</v>
      </c>
      <c r="P17" s="8" t="s">
        <v>61</v>
      </c>
    </row>
    <row r="18" spans="1:16" s="8" customFormat="1">
      <c r="A18" s="71">
        <v>1</v>
      </c>
      <c r="B18" s="215" t="s">
        <v>195</v>
      </c>
      <c r="C18" s="72" t="s">
        <v>196</v>
      </c>
      <c r="D18" s="111" t="s">
        <v>197</v>
      </c>
      <c r="E18" s="74" t="s">
        <v>142</v>
      </c>
      <c r="F18" s="75"/>
      <c r="G18" s="76"/>
      <c r="H18" s="128">
        <v>1</v>
      </c>
      <c r="I18" s="52">
        <f>SUMIF('Учет ДС'!C$13:C$35,J18,'Учет ДС'!D$13:D$35)</f>
        <v>610</v>
      </c>
      <c r="J18" s="70" t="str">
        <f t="shared" si="0"/>
        <v>Кружка-термос с крышкой</v>
      </c>
      <c r="K18" s="52">
        <f t="shared" si="1"/>
        <v>610</v>
      </c>
      <c r="L18" s="82"/>
      <c r="M18" s="55">
        <f t="shared" si="2"/>
        <v>610</v>
      </c>
      <c r="P18" s="8" t="s">
        <v>62</v>
      </c>
    </row>
    <row r="19" spans="1:16" s="8" customFormat="1">
      <c r="A19" s="71">
        <v>2</v>
      </c>
      <c r="B19" s="215" t="s">
        <v>195</v>
      </c>
      <c r="C19" s="72" t="s">
        <v>198</v>
      </c>
      <c r="D19" s="111" t="s">
        <v>199</v>
      </c>
      <c r="E19" s="74" t="s">
        <v>69</v>
      </c>
      <c r="F19" s="75" t="s">
        <v>13</v>
      </c>
      <c r="G19" s="76"/>
      <c r="H19" s="128">
        <v>2</v>
      </c>
      <c r="I19" s="52">
        <f>SUMIF('Учет ДС'!C$13:C$35,J19,'Учет ДС'!D$13:D$35)</f>
        <v>145</v>
      </c>
      <c r="J19" s="70" t="str">
        <f t="shared" si="0"/>
        <v>магнитплоская</v>
      </c>
      <c r="K19" s="52">
        <f t="shared" si="1"/>
        <v>290</v>
      </c>
      <c r="L19" s="82"/>
      <c r="M19" s="55">
        <f t="shared" si="2"/>
        <v>290</v>
      </c>
      <c r="P19" s="8" t="s">
        <v>63</v>
      </c>
    </row>
    <row r="20" spans="1:16" s="8" customFormat="1">
      <c r="A20" s="71">
        <v>3</v>
      </c>
      <c r="B20" s="215" t="s">
        <v>195</v>
      </c>
      <c r="C20" s="72" t="s">
        <v>200</v>
      </c>
      <c r="D20" s="111" t="s">
        <v>201</v>
      </c>
      <c r="E20" s="74" t="s">
        <v>69</v>
      </c>
      <c r="F20" s="75" t="s">
        <v>13</v>
      </c>
      <c r="G20" s="76"/>
      <c r="H20" s="128">
        <v>2</v>
      </c>
      <c r="I20" s="52">
        <f>SUMIF('Учет ДС'!C$13:C$35,J20,'Учет ДС'!D$13:D$35)</f>
        <v>145</v>
      </c>
      <c r="J20" s="70" t="str">
        <f t="shared" si="0"/>
        <v>магнитплоская</v>
      </c>
      <c r="K20" s="52">
        <f t="shared" si="1"/>
        <v>290</v>
      </c>
      <c r="L20" s="82"/>
      <c r="M20" s="55">
        <f t="shared" si="2"/>
        <v>290</v>
      </c>
      <c r="P20" s="8" t="s">
        <v>64</v>
      </c>
    </row>
    <row r="21" spans="1:16" s="8" customFormat="1">
      <c r="A21" s="71">
        <v>4</v>
      </c>
      <c r="B21" s="215" t="s">
        <v>195</v>
      </c>
      <c r="C21" s="72" t="s">
        <v>202</v>
      </c>
      <c r="D21" s="111" t="s">
        <v>203</v>
      </c>
      <c r="E21" s="74" t="s">
        <v>16</v>
      </c>
      <c r="F21" s="75" t="s">
        <v>13</v>
      </c>
      <c r="G21" s="76"/>
      <c r="H21" s="128">
        <v>1</v>
      </c>
      <c r="I21" s="52">
        <f>SUMIF('Учет ДС'!C$13:C$35,J21,'Учет ДС'!D$13:D$35)</f>
        <v>200</v>
      </c>
      <c r="J21" s="70" t="str">
        <f t="shared" si="0"/>
        <v>10х15плоская</v>
      </c>
      <c r="K21" s="52">
        <f t="shared" si="1"/>
        <v>200</v>
      </c>
      <c r="L21" s="82"/>
      <c r="M21" s="55">
        <f t="shared" si="2"/>
        <v>200</v>
      </c>
      <c r="P21" s="8" t="s">
        <v>65</v>
      </c>
    </row>
    <row r="22" spans="1:16" s="8" customFormat="1">
      <c r="A22" s="71">
        <v>5</v>
      </c>
      <c r="B22" s="215" t="s">
        <v>195</v>
      </c>
      <c r="C22" s="72" t="s">
        <v>196</v>
      </c>
      <c r="D22" s="111" t="s">
        <v>204</v>
      </c>
      <c r="E22" s="74" t="s">
        <v>15</v>
      </c>
      <c r="F22" s="75" t="s">
        <v>13</v>
      </c>
      <c r="G22" s="76"/>
      <c r="H22" s="128">
        <v>1</v>
      </c>
      <c r="I22" s="52">
        <f>SUMIF('Учет ДС'!C$13:C$35,J22,'Учет ДС'!D$13:D$35)</f>
        <v>270</v>
      </c>
      <c r="J22" s="70" t="str">
        <f t="shared" si="0"/>
        <v>20х30плоская</v>
      </c>
      <c r="K22" s="52">
        <f t="shared" si="1"/>
        <v>270</v>
      </c>
      <c r="L22" s="82"/>
      <c r="M22" s="55">
        <f t="shared" si="2"/>
        <v>270</v>
      </c>
      <c r="P22" s="8" t="s">
        <v>66</v>
      </c>
    </row>
    <row r="23" spans="1:16" s="8" customFormat="1">
      <c r="A23" s="71">
        <v>6</v>
      </c>
      <c r="B23" s="215" t="s">
        <v>195</v>
      </c>
      <c r="C23" s="72" t="s">
        <v>193</v>
      </c>
      <c r="D23" s="111" t="s">
        <v>205</v>
      </c>
      <c r="E23" s="74" t="s">
        <v>142</v>
      </c>
      <c r="F23" s="75"/>
      <c r="G23" s="76"/>
      <c r="H23" s="128">
        <v>1</v>
      </c>
      <c r="I23" s="52">
        <f>SUMIF('Учет ДС'!C$13:C$35,J23,'Учет ДС'!D$13:D$35)</f>
        <v>610</v>
      </c>
      <c r="J23" s="70" t="str">
        <f t="shared" si="0"/>
        <v>Кружка-термос с крышкой</v>
      </c>
      <c r="K23" s="52">
        <f t="shared" si="1"/>
        <v>610</v>
      </c>
      <c r="L23" s="82"/>
      <c r="M23" s="55">
        <f t="shared" si="2"/>
        <v>610</v>
      </c>
      <c r="P23" s="8" t="s">
        <v>67</v>
      </c>
    </row>
    <row r="24" spans="1:16" s="8" customFormat="1">
      <c r="A24" s="71">
        <v>7</v>
      </c>
      <c r="B24" s="215" t="s">
        <v>195</v>
      </c>
      <c r="C24" s="72" t="s">
        <v>193</v>
      </c>
      <c r="D24" s="111" t="s">
        <v>205</v>
      </c>
      <c r="E24" s="74" t="s">
        <v>14</v>
      </c>
      <c r="F24" s="75" t="s">
        <v>13</v>
      </c>
      <c r="G24" s="76"/>
      <c r="H24" s="128">
        <v>1</v>
      </c>
      <c r="I24" s="52">
        <f>SUMIF('Учет ДС'!C$13:C$35,J24,'Учет ДС'!D$13:D$35)</f>
        <v>230</v>
      </c>
      <c r="J24" s="70" t="str">
        <f t="shared" si="0"/>
        <v>15х20плоская</v>
      </c>
      <c r="K24" s="52">
        <f t="shared" si="1"/>
        <v>230</v>
      </c>
      <c r="L24" s="82"/>
      <c r="M24" s="55">
        <f t="shared" si="2"/>
        <v>230</v>
      </c>
      <c r="P24" s="8" t="s">
        <v>59</v>
      </c>
    </row>
    <row r="25" spans="1:16" s="8" customFormat="1">
      <c r="A25" s="71">
        <v>1</v>
      </c>
      <c r="B25" s="215" t="s">
        <v>206</v>
      </c>
      <c r="C25" s="72" t="s">
        <v>196</v>
      </c>
      <c r="D25" s="111" t="s">
        <v>207</v>
      </c>
      <c r="E25" s="74" t="s">
        <v>15</v>
      </c>
      <c r="F25" s="75" t="s">
        <v>13</v>
      </c>
      <c r="G25" s="76"/>
      <c r="H25" s="128">
        <v>1</v>
      </c>
      <c r="I25" s="52">
        <f>SUMIF('Учет ДС'!C$13:C$35,J25,'Учет ДС'!D$13:D$35)</f>
        <v>270</v>
      </c>
      <c r="J25" s="70" t="str">
        <f t="shared" si="0"/>
        <v>20х30плоская</v>
      </c>
      <c r="K25" s="52">
        <f t="shared" si="1"/>
        <v>270</v>
      </c>
      <c r="L25" s="82"/>
      <c r="M25" s="55">
        <f t="shared" si="2"/>
        <v>270</v>
      </c>
      <c r="P25" s="8" t="s">
        <v>60</v>
      </c>
    </row>
    <row r="26" spans="1:16" s="8" customFormat="1">
      <c r="A26" s="71">
        <v>2</v>
      </c>
      <c r="B26" s="215" t="s">
        <v>206</v>
      </c>
      <c r="C26" s="72" t="s">
        <v>196</v>
      </c>
      <c r="D26" s="111" t="s">
        <v>208</v>
      </c>
      <c r="E26" s="74" t="s">
        <v>15</v>
      </c>
      <c r="F26" s="75" t="s">
        <v>13</v>
      </c>
      <c r="G26" s="76"/>
      <c r="H26" s="128">
        <v>1</v>
      </c>
      <c r="I26" s="52">
        <f>SUMIF('Учет ДС'!C$13:C$35,J26,'Учет ДС'!D$13:D$35)</f>
        <v>270</v>
      </c>
      <c r="J26" s="70" t="str">
        <f t="shared" si="0"/>
        <v>20х30плоская</v>
      </c>
      <c r="K26" s="52">
        <f t="shared" si="1"/>
        <v>270</v>
      </c>
      <c r="L26" s="82"/>
      <c r="M26" s="55">
        <f t="shared" si="2"/>
        <v>270</v>
      </c>
      <c r="P26" s="8" t="s">
        <v>105</v>
      </c>
    </row>
    <row r="27" spans="1:16" s="8" customFormat="1">
      <c r="A27" s="71">
        <v>3</v>
      </c>
      <c r="B27" s="215" t="s">
        <v>206</v>
      </c>
      <c r="C27" s="72" t="s">
        <v>209</v>
      </c>
      <c r="D27" s="111" t="s">
        <v>210</v>
      </c>
      <c r="E27" s="74" t="s">
        <v>63</v>
      </c>
      <c r="F27" s="75"/>
      <c r="G27" s="76"/>
      <c r="H27" s="128">
        <v>1</v>
      </c>
      <c r="I27" s="52">
        <f>SUMIF('Учет ДС'!C$13:C$35,J27,'Учет ДС'!D$13:D$35)</f>
        <v>310</v>
      </c>
      <c r="J27" s="70" t="str">
        <f t="shared" si="0"/>
        <v>Зеркало 75</v>
      </c>
      <c r="K27" s="52">
        <f t="shared" si="1"/>
        <v>310</v>
      </c>
      <c r="L27" s="82"/>
      <c r="M27" s="55">
        <f t="shared" si="2"/>
        <v>310</v>
      </c>
      <c r="P27" s="8" t="s">
        <v>106</v>
      </c>
    </row>
    <row r="28" spans="1:16" s="8" customFormat="1">
      <c r="A28" s="71">
        <v>4</v>
      </c>
      <c r="B28" s="215" t="s">
        <v>206</v>
      </c>
      <c r="C28" s="72" t="s">
        <v>211</v>
      </c>
      <c r="D28" s="111" t="s">
        <v>212</v>
      </c>
      <c r="E28" s="74" t="s">
        <v>15</v>
      </c>
      <c r="F28" s="75" t="s">
        <v>13</v>
      </c>
      <c r="G28" s="76"/>
      <c r="H28" s="128">
        <v>1</v>
      </c>
      <c r="I28" s="52">
        <f>SUMIF('Учет ДС'!C$13:C$35,J28,'Учет ДС'!D$13:D$35)</f>
        <v>270</v>
      </c>
      <c r="J28" s="70" t="str">
        <f t="shared" si="0"/>
        <v>20х30плоская</v>
      </c>
      <c r="K28" s="52">
        <f t="shared" si="1"/>
        <v>270</v>
      </c>
      <c r="L28" s="82"/>
      <c r="M28" s="55">
        <f t="shared" si="2"/>
        <v>270</v>
      </c>
      <c r="P28" s="8" t="s">
        <v>142</v>
      </c>
    </row>
    <row r="29" spans="1:16" s="8" customFormat="1">
      <c r="A29" s="71">
        <v>5</v>
      </c>
      <c r="B29" s="215" t="s">
        <v>206</v>
      </c>
      <c r="C29" s="72" t="s">
        <v>200</v>
      </c>
      <c r="D29" s="111" t="s">
        <v>213</v>
      </c>
      <c r="E29" s="74" t="s">
        <v>16</v>
      </c>
      <c r="F29" s="75" t="s">
        <v>13</v>
      </c>
      <c r="G29" s="76"/>
      <c r="H29" s="128">
        <v>1</v>
      </c>
      <c r="I29" s="52">
        <f>SUMIF('Учет ДС'!C$13:C$35,J29,'Учет ДС'!D$13:D$35)</f>
        <v>200</v>
      </c>
      <c r="J29" s="70" t="str">
        <f t="shared" si="0"/>
        <v>10х15плоская</v>
      </c>
      <c r="K29" s="52">
        <f t="shared" si="1"/>
        <v>200</v>
      </c>
      <c r="L29" s="82"/>
      <c r="M29" s="55">
        <f t="shared" si="2"/>
        <v>200</v>
      </c>
    </row>
    <row r="30" spans="1:16" s="8" customFormat="1">
      <c r="A30" s="71">
        <v>6</v>
      </c>
      <c r="B30" s="215" t="s">
        <v>206</v>
      </c>
      <c r="C30" s="72" t="s">
        <v>214</v>
      </c>
      <c r="D30" s="111" t="s">
        <v>215</v>
      </c>
      <c r="E30" s="74" t="s">
        <v>63</v>
      </c>
      <c r="F30" s="75"/>
      <c r="G30" s="76"/>
      <c r="H30" s="128">
        <v>1</v>
      </c>
      <c r="I30" s="52">
        <f>SUMIF('Учет ДС'!C$13:C$35,J30,'Учет ДС'!D$13:D$35)</f>
        <v>310</v>
      </c>
      <c r="J30" s="70" t="str">
        <f t="shared" si="0"/>
        <v>Зеркало 75</v>
      </c>
      <c r="K30" s="52">
        <f t="shared" si="1"/>
        <v>310</v>
      </c>
      <c r="L30" s="82"/>
      <c r="M30" s="55">
        <f t="shared" si="2"/>
        <v>310</v>
      </c>
    </row>
    <row r="31" spans="1:16" s="8" customFormat="1">
      <c r="A31" s="71">
        <v>7</v>
      </c>
      <c r="B31" s="215" t="s">
        <v>206</v>
      </c>
      <c r="C31" s="72" t="s">
        <v>216</v>
      </c>
      <c r="D31" s="111" t="s">
        <v>217</v>
      </c>
      <c r="E31" s="74" t="s">
        <v>14</v>
      </c>
      <c r="F31" s="75" t="s">
        <v>13</v>
      </c>
      <c r="G31" s="76"/>
      <c r="H31" s="128">
        <v>1</v>
      </c>
      <c r="I31" s="52">
        <f>SUMIF('Учет ДС'!C$13:C$35,J31,'Учет ДС'!D$13:D$35)</f>
        <v>230</v>
      </c>
      <c r="J31" s="70" t="str">
        <f t="shared" si="0"/>
        <v>15х20плоская</v>
      </c>
      <c r="K31" s="52">
        <f t="shared" ref="K31:K67" si="3">H31*I31</f>
        <v>230</v>
      </c>
      <c r="L31" s="82"/>
      <c r="M31" s="55">
        <f t="shared" ref="M31:M67" si="4">K31-L31</f>
        <v>230</v>
      </c>
    </row>
    <row r="32" spans="1:16" s="8" customFormat="1">
      <c r="A32" s="71">
        <v>8</v>
      </c>
      <c r="B32" s="215" t="s">
        <v>206</v>
      </c>
      <c r="C32" s="72" t="s">
        <v>196</v>
      </c>
      <c r="D32" s="111" t="s">
        <v>218</v>
      </c>
      <c r="E32" s="74" t="s">
        <v>15</v>
      </c>
      <c r="F32" s="75" t="s">
        <v>13</v>
      </c>
      <c r="G32" s="76"/>
      <c r="H32" s="128">
        <v>1</v>
      </c>
      <c r="I32" s="52">
        <f>SUMIF('Учет ДС'!C$13:C$35,J32,'Учет ДС'!D$13:D$35)</f>
        <v>270</v>
      </c>
      <c r="J32" s="70" t="str">
        <f t="shared" si="0"/>
        <v>20х30плоская</v>
      </c>
      <c r="K32" s="52">
        <f t="shared" si="3"/>
        <v>270</v>
      </c>
      <c r="L32" s="82"/>
      <c r="M32" s="55">
        <f t="shared" si="4"/>
        <v>270</v>
      </c>
    </row>
    <row r="33" spans="1:13" s="8" customFormat="1">
      <c r="A33" s="71">
        <v>9</v>
      </c>
      <c r="B33" s="215" t="s">
        <v>206</v>
      </c>
      <c r="C33" s="72" t="s">
        <v>196</v>
      </c>
      <c r="D33" s="111" t="s">
        <v>219</v>
      </c>
      <c r="E33" s="74" t="s">
        <v>15</v>
      </c>
      <c r="F33" s="75" t="s">
        <v>13</v>
      </c>
      <c r="G33" s="76"/>
      <c r="H33" s="128">
        <v>1</v>
      </c>
      <c r="I33" s="52">
        <f>SUMIF('Учет ДС'!C$13:C$35,J33,'Учет ДС'!D$13:D$35)</f>
        <v>270</v>
      </c>
      <c r="J33" s="70" t="str">
        <f t="shared" si="0"/>
        <v>20х30плоская</v>
      </c>
      <c r="K33" s="52">
        <f t="shared" si="3"/>
        <v>270</v>
      </c>
      <c r="L33" s="82"/>
      <c r="M33" s="55">
        <f t="shared" si="4"/>
        <v>270</v>
      </c>
    </row>
    <row r="34" spans="1:13" s="8" customFormat="1">
      <c r="A34" s="71">
        <v>10</v>
      </c>
      <c r="B34" s="215" t="s">
        <v>206</v>
      </c>
      <c r="C34" s="72" t="s">
        <v>220</v>
      </c>
      <c r="D34" s="111" t="s">
        <v>221</v>
      </c>
      <c r="E34" s="74" t="s">
        <v>63</v>
      </c>
      <c r="F34" s="75"/>
      <c r="G34" s="76"/>
      <c r="H34" s="128">
        <v>1</v>
      </c>
      <c r="I34" s="52">
        <f>SUMIF('Учет ДС'!C$13:C$35,J34,'Учет ДС'!D$13:D$35)</f>
        <v>310</v>
      </c>
      <c r="J34" s="70" t="str">
        <f t="shared" si="0"/>
        <v>Зеркало 75</v>
      </c>
      <c r="K34" s="52">
        <f t="shared" si="3"/>
        <v>310</v>
      </c>
      <c r="L34" s="82"/>
      <c r="M34" s="55">
        <f t="shared" si="4"/>
        <v>310</v>
      </c>
    </row>
    <row r="35" spans="1:13" s="8" customFormat="1">
      <c r="A35" s="71">
        <v>11</v>
      </c>
      <c r="B35" s="215" t="s">
        <v>206</v>
      </c>
      <c r="C35" s="72" t="s">
        <v>196</v>
      </c>
      <c r="D35" s="111" t="s">
        <v>222</v>
      </c>
      <c r="E35" s="74" t="s">
        <v>15</v>
      </c>
      <c r="F35" s="75" t="s">
        <v>13</v>
      </c>
      <c r="G35" s="76"/>
      <c r="H35" s="128">
        <v>1</v>
      </c>
      <c r="I35" s="52">
        <f>SUMIF('Учет ДС'!C$13:C$35,J35,'Учет ДС'!D$13:D$35)</f>
        <v>270</v>
      </c>
      <c r="J35" s="70" t="str">
        <f t="shared" si="0"/>
        <v>20х30плоская</v>
      </c>
      <c r="K35" s="52">
        <f t="shared" si="3"/>
        <v>270</v>
      </c>
      <c r="L35" s="82"/>
      <c r="M35" s="55">
        <f t="shared" si="4"/>
        <v>270</v>
      </c>
    </row>
    <row r="36" spans="1:13" s="8" customFormat="1">
      <c r="A36" s="440">
        <v>1</v>
      </c>
      <c r="B36" s="215" t="s">
        <v>223</v>
      </c>
      <c r="C36" s="72" t="s">
        <v>220</v>
      </c>
      <c r="D36" s="111" t="s">
        <v>225</v>
      </c>
      <c r="E36" s="74" t="s">
        <v>14</v>
      </c>
      <c r="F36" s="75" t="s">
        <v>17</v>
      </c>
      <c r="G36" s="76"/>
      <c r="H36" s="128">
        <v>1</v>
      </c>
      <c r="I36" s="52">
        <f>SUMIF('Учет ДС'!C$13:C$35,J36,'Учет ДС'!D$13:D$35)</f>
        <v>460</v>
      </c>
      <c r="J36" s="70" t="str">
        <f t="shared" si="0"/>
        <v>15х20объемная</v>
      </c>
      <c r="K36" s="52">
        <f t="shared" si="3"/>
        <v>460</v>
      </c>
      <c r="L36" s="82"/>
      <c r="M36" s="55">
        <f t="shared" si="4"/>
        <v>460</v>
      </c>
    </row>
    <row r="37" spans="1:13" s="8" customFormat="1">
      <c r="A37" s="440">
        <v>2</v>
      </c>
      <c r="B37" s="215" t="s">
        <v>223</v>
      </c>
      <c r="C37" s="72" t="s">
        <v>191</v>
      </c>
      <c r="D37" s="111" t="s">
        <v>226</v>
      </c>
      <c r="E37" s="74" t="s">
        <v>14</v>
      </c>
      <c r="F37" s="75" t="s">
        <v>13</v>
      </c>
      <c r="G37" s="76"/>
      <c r="H37" s="128">
        <v>1</v>
      </c>
      <c r="I37" s="52">
        <f>SUMIF('Учет ДС'!C$13:C$35,J37,'Учет ДС'!D$13:D$35)</f>
        <v>230</v>
      </c>
      <c r="J37" s="70" t="str">
        <f t="shared" si="0"/>
        <v>15х20плоская</v>
      </c>
      <c r="K37" s="52">
        <f t="shared" si="3"/>
        <v>230</v>
      </c>
      <c r="L37" s="82"/>
      <c r="M37" s="55">
        <f t="shared" si="4"/>
        <v>230</v>
      </c>
    </row>
    <row r="38" spans="1:13" s="8" customFormat="1">
      <c r="A38" s="440">
        <v>3</v>
      </c>
      <c r="B38" s="215" t="s">
        <v>223</v>
      </c>
      <c r="C38" s="72" t="s">
        <v>202</v>
      </c>
      <c r="D38" s="111" t="s">
        <v>227</v>
      </c>
      <c r="E38" s="74" t="s">
        <v>14</v>
      </c>
      <c r="F38" s="75" t="s">
        <v>13</v>
      </c>
      <c r="G38" s="76"/>
      <c r="H38" s="128">
        <v>1</v>
      </c>
      <c r="I38" s="52">
        <f>SUMIF('Учет ДС'!C$13:C$35,J38,'Учет ДС'!D$13:D$35)</f>
        <v>230</v>
      </c>
      <c r="J38" s="70" t="str">
        <f t="shared" si="0"/>
        <v>15х20плоская</v>
      </c>
      <c r="K38" s="52">
        <f t="shared" si="3"/>
        <v>230</v>
      </c>
      <c r="L38" s="82"/>
      <c r="M38" s="55">
        <f t="shared" si="4"/>
        <v>230</v>
      </c>
    </row>
    <row r="39" spans="1:13" s="8" customFormat="1">
      <c r="A39" s="440">
        <v>4</v>
      </c>
      <c r="B39" s="215" t="s">
        <v>223</v>
      </c>
      <c r="C39" s="72" t="s">
        <v>196</v>
      </c>
      <c r="D39" s="111" t="s">
        <v>228</v>
      </c>
      <c r="E39" s="74" t="s">
        <v>16</v>
      </c>
      <c r="F39" s="75" t="s">
        <v>17</v>
      </c>
      <c r="G39" s="76"/>
      <c r="H39" s="128">
        <v>1</v>
      </c>
      <c r="I39" s="52">
        <f>SUMIF('Учет ДС'!C$13:C$35,J39,'Учет ДС'!D$13:D$35)</f>
        <v>350</v>
      </c>
      <c r="J39" s="70" t="str">
        <f t="shared" si="0"/>
        <v>10х15объемная</v>
      </c>
      <c r="K39" s="52">
        <f t="shared" si="3"/>
        <v>350</v>
      </c>
      <c r="L39" s="82"/>
      <c r="M39" s="55">
        <f t="shared" si="4"/>
        <v>350</v>
      </c>
    </row>
    <row r="40" spans="1:13" s="8" customFormat="1">
      <c r="A40" s="440">
        <v>5</v>
      </c>
      <c r="B40" s="215" t="s">
        <v>223</v>
      </c>
      <c r="C40" s="72" t="s">
        <v>193</v>
      </c>
      <c r="D40" s="111" t="s">
        <v>229</v>
      </c>
      <c r="E40" s="74" t="s">
        <v>142</v>
      </c>
      <c r="F40" s="75"/>
      <c r="G40" s="76"/>
      <c r="H40" s="128">
        <v>1</v>
      </c>
      <c r="I40" s="52">
        <f>SUMIF('Учет ДС'!C$13:C$35,J40,'Учет ДС'!D$13:D$35)</f>
        <v>610</v>
      </c>
      <c r="J40" s="70" t="str">
        <f t="shared" si="0"/>
        <v>Кружка-термос с крышкой</v>
      </c>
      <c r="K40" s="52">
        <f t="shared" si="3"/>
        <v>610</v>
      </c>
      <c r="L40" s="82"/>
      <c r="M40" s="55">
        <f t="shared" si="4"/>
        <v>610</v>
      </c>
    </row>
    <row r="41" spans="1:13" s="8" customFormat="1">
      <c r="A41" s="440">
        <v>6</v>
      </c>
      <c r="B41" s="215" t="s">
        <v>223</v>
      </c>
      <c r="C41" s="72" t="s">
        <v>224</v>
      </c>
      <c r="D41" s="111" t="s">
        <v>230</v>
      </c>
      <c r="E41" s="74" t="s">
        <v>14</v>
      </c>
      <c r="F41" s="75" t="s">
        <v>13</v>
      </c>
      <c r="G41" s="76"/>
      <c r="H41" s="128">
        <v>1</v>
      </c>
      <c r="I41" s="52">
        <f>SUMIF('Учет ДС'!C$13:C$35,J41,'Учет ДС'!D$13:D$35)</f>
        <v>230</v>
      </c>
      <c r="J41" s="70" t="str">
        <f t="shared" si="0"/>
        <v>15х20плоская</v>
      </c>
      <c r="K41" s="52">
        <f t="shared" si="3"/>
        <v>230</v>
      </c>
      <c r="L41" s="82"/>
      <c r="M41" s="55">
        <f t="shared" si="4"/>
        <v>230</v>
      </c>
    </row>
    <row r="42" spans="1:13" s="8" customFormat="1">
      <c r="A42" s="71">
        <v>1</v>
      </c>
      <c r="B42" s="215" t="s">
        <v>231</v>
      </c>
      <c r="C42" s="72" t="s">
        <v>209</v>
      </c>
      <c r="D42" s="111" t="s">
        <v>236</v>
      </c>
      <c r="E42" s="74" t="s">
        <v>16</v>
      </c>
      <c r="F42" s="75" t="s">
        <v>13</v>
      </c>
      <c r="G42" s="76"/>
      <c r="H42" s="128">
        <v>1</v>
      </c>
      <c r="I42" s="52">
        <f>SUMIF('Учет ДС'!C$13:C$35,J42,'Учет ДС'!D$13:D$35)</f>
        <v>200</v>
      </c>
      <c r="J42" s="70" t="str">
        <f t="shared" si="0"/>
        <v>10х15плоская</v>
      </c>
      <c r="K42" s="52">
        <f t="shared" si="3"/>
        <v>200</v>
      </c>
      <c r="L42" s="82"/>
      <c r="M42" s="55">
        <f t="shared" si="4"/>
        <v>200</v>
      </c>
    </row>
    <row r="43" spans="1:13" s="8" customFormat="1">
      <c r="A43" s="71">
        <v>2</v>
      </c>
      <c r="B43" s="215" t="s">
        <v>231</v>
      </c>
      <c r="C43" s="72" t="s">
        <v>193</v>
      </c>
      <c r="D43" s="111" t="s">
        <v>237</v>
      </c>
      <c r="E43" s="74" t="s">
        <v>14</v>
      </c>
      <c r="F43" s="75" t="s">
        <v>13</v>
      </c>
      <c r="G43" s="76"/>
      <c r="H43" s="128">
        <v>1</v>
      </c>
      <c r="I43" s="52">
        <f>SUMIF('Учет ДС'!C$13:C$35,J43,'Учет ДС'!D$13:D$35)</f>
        <v>230</v>
      </c>
      <c r="J43" s="70" t="str">
        <f t="shared" si="0"/>
        <v>15х20плоская</v>
      </c>
      <c r="K43" s="52">
        <f t="shared" si="3"/>
        <v>230</v>
      </c>
      <c r="L43" s="82"/>
      <c r="M43" s="55">
        <f t="shared" si="4"/>
        <v>230</v>
      </c>
    </row>
    <row r="44" spans="1:13" s="8" customFormat="1">
      <c r="A44" s="71">
        <v>3</v>
      </c>
      <c r="B44" s="215" t="s">
        <v>231</v>
      </c>
      <c r="C44" s="72" t="s">
        <v>198</v>
      </c>
      <c r="D44" s="111" t="s">
        <v>238</v>
      </c>
      <c r="E44" s="74" t="s">
        <v>14</v>
      </c>
      <c r="F44" s="79" t="s">
        <v>13</v>
      </c>
      <c r="G44" s="76"/>
      <c r="H44" s="128">
        <v>1</v>
      </c>
      <c r="I44" s="52">
        <f>SUMIF('Учет ДС'!C$13:C$35,J44,'Учет ДС'!D$13:D$35)</f>
        <v>230</v>
      </c>
      <c r="J44" s="70" t="str">
        <f t="shared" si="0"/>
        <v>15х20плоская</v>
      </c>
      <c r="K44" s="52">
        <f t="shared" si="3"/>
        <v>230</v>
      </c>
      <c r="L44" s="82"/>
      <c r="M44" s="55">
        <f t="shared" si="4"/>
        <v>230</v>
      </c>
    </row>
    <row r="45" spans="1:13" s="8" customFormat="1">
      <c r="A45" s="71">
        <v>4</v>
      </c>
      <c r="B45" s="215" t="s">
        <v>231</v>
      </c>
      <c r="C45" s="72" t="s">
        <v>232</v>
      </c>
      <c r="D45" s="111" t="s">
        <v>239</v>
      </c>
      <c r="E45" s="74" t="s">
        <v>106</v>
      </c>
      <c r="F45" s="75" t="s">
        <v>17</v>
      </c>
      <c r="G45" s="80"/>
      <c r="H45" s="128">
        <v>1</v>
      </c>
      <c r="I45" s="52">
        <f>SUMIF('Учет ДС'!C$13:C$35,J45,'Учет ДС'!D$13:D$35)</f>
        <v>700</v>
      </c>
      <c r="J45" s="70" t="str">
        <f t="shared" si="0"/>
        <v>Настенный календарьобъемная</v>
      </c>
      <c r="K45" s="52">
        <f t="shared" si="3"/>
        <v>700</v>
      </c>
      <c r="L45" s="82"/>
      <c r="M45" s="55">
        <f t="shared" si="4"/>
        <v>700</v>
      </c>
    </row>
    <row r="46" spans="1:13" s="8" customFormat="1">
      <c r="A46" s="71">
        <v>5</v>
      </c>
      <c r="B46" s="215" t="s">
        <v>231</v>
      </c>
      <c r="C46" s="72" t="s">
        <v>232</v>
      </c>
      <c r="D46" s="111" t="s">
        <v>239</v>
      </c>
      <c r="E46" s="74" t="s">
        <v>142</v>
      </c>
      <c r="F46" s="79"/>
      <c r="G46" s="76"/>
      <c r="H46" s="128">
        <v>1</v>
      </c>
      <c r="I46" s="52">
        <f>SUMIF('Учет ДС'!C$13:C$35,J46,'Учет ДС'!D$13:D$35)</f>
        <v>610</v>
      </c>
      <c r="J46" s="70" t="str">
        <f t="shared" si="0"/>
        <v>Кружка-термос с крышкой</v>
      </c>
      <c r="K46" s="52">
        <f t="shared" si="3"/>
        <v>610</v>
      </c>
      <c r="L46" s="82"/>
      <c r="M46" s="55">
        <f t="shared" si="4"/>
        <v>610</v>
      </c>
    </row>
    <row r="47" spans="1:13" s="8" customFormat="1">
      <c r="A47" s="71">
        <v>6</v>
      </c>
      <c r="B47" s="215" t="s">
        <v>231</v>
      </c>
      <c r="C47" s="72" t="s">
        <v>211</v>
      </c>
      <c r="D47" s="111" t="s">
        <v>240</v>
      </c>
      <c r="E47" s="74" t="s">
        <v>67</v>
      </c>
      <c r="F47" s="75"/>
      <c r="G47" s="76"/>
      <c r="H47" s="128">
        <v>1</v>
      </c>
      <c r="I47" s="52">
        <f>SUMIF('Учет ДС'!C$13:C$35,J47,'Учет ДС'!D$13:D$35)</f>
        <v>480</v>
      </c>
      <c r="J47" s="70" t="str">
        <f t="shared" si="0"/>
        <v>Копилка 158</v>
      </c>
      <c r="K47" s="52">
        <f t="shared" si="3"/>
        <v>480</v>
      </c>
      <c r="L47" s="82"/>
      <c r="M47" s="55">
        <f t="shared" si="4"/>
        <v>480</v>
      </c>
    </row>
    <row r="48" spans="1:13" s="8" customFormat="1">
      <c r="A48" s="71">
        <v>7</v>
      </c>
      <c r="B48" s="215" t="s">
        <v>231</v>
      </c>
      <c r="C48" s="72" t="s">
        <v>196</v>
      </c>
      <c r="D48" s="111" t="s">
        <v>241</v>
      </c>
      <c r="E48" s="74" t="s">
        <v>106</v>
      </c>
      <c r="F48" s="75" t="s">
        <v>17</v>
      </c>
      <c r="G48" s="76"/>
      <c r="H48" s="128">
        <v>1</v>
      </c>
      <c r="I48" s="52">
        <f>SUMIF('Учет ДС'!C$13:C$35,J48,'Учет ДС'!D$13:D$35)</f>
        <v>700</v>
      </c>
      <c r="J48" s="70" t="str">
        <f t="shared" si="0"/>
        <v>Настенный календарьобъемная</v>
      </c>
      <c r="K48" s="52">
        <f t="shared" si="3"/>
        <v>700</v>
      </c>
      <c r="L48" s="82"/>
      <c r="M48" s="55">
        <f t="shared" si="4"/>
        <v>700</v>
      </c>
    </row>
    <row r="49" spans="1:13" s="8" customFormat="1">
      <c r="A49" s="71">
        <v>8</v>
      </c>
      <c r="B49" s="215" t="s">
        <v>231</v>
      </c>
      <c r="C49" s="72" t="s">
        <v>196</v>
      </c>
      <c r="D49" s="111" t="s">
        <v>241</v>
      </c>
      <c r="E49" s="74" t="s">
        <v>71</v>
      </c>
      <c r="F49" s="75" t="s">
        <v>13</v>
      </c>
      <c r="G49" s="76"/>
      <c r="H49" s="128">
        <v>1</v>
      </c>
      <c r="I49" s="52">
        <f>SUMIF('Учет ДС'!C$13:C$35,J49,'Учет ДС'!D$13:D$35)</f>
        <v>280</v>
      </c>
      <c r="J49" s="70" t="str">
        <f t="shared" si="0"/>
        <v>магнит 10х15плоская</v>
      </c>
      <c r="K49" s="52">
        <f t="shared" si="3"/>
        <v>280</v>
      </c>
      <c r="L49" s="82"/>
      <c r="M49" s="55">
        <f t="shared" si="4"/>
        <v>280</v>
      </c>
    </row>
    <row r="50" spans="1:13" s="8" customFormat="1">
      <c r="A50" s="71">
        <v>9</v>
      </c>
      <c r="B50" s="215" t="s">
        <v>231</v>
      </c>
      <c r="C50" s="72" t="s">
        <v>233</v>
      </c>
      <c r="D50" s="111" t="s">
        <v>242</v>
      </c>
      <c r="E50" s="74" t="s">
        <v>15</v>
      </c>
      <c r="F50" s="75" t="s">
        <v>13</v>
      </c>
      <c r="G50" s="76"/>
      <c r="H50" s="128">
        <v>1</v>
      </c>
      <c r="I50" s="52">
        <f>SUMIF('Учет ДС'!C$13:C$35,J50,'Учет ДС'!D$13:D$35)</f>
        <v>270</v>
      </c>
      <c r="J50" s="70" t="str">
        <f t="shared" si="0"/>
        <v>20х30плоская</v>
      </c>
      <c r="K50" s="52">
        <f t="shared" si="3"/>
        <v>270</v>
      </c>
      <c r="L50" s="82"/>
      <c r="M50" s="55">
        <f t="shared" si="4"/>
        <v>270</v>
      </c>
    </row>
    <row r="51" spans="1:13" s="8" customFormat="1">
      <c r="A51" s="71">
        <v>10</v>
      </c>
      <c r="B51" s="215" t="s">
        <v>231</v>
      </c>
      <c r="C51" s="72" t="s">
        <v>234</v>
      </c>
      <c r="D51" s="111" t="s">
        <v>243</v>
      </c>
      <c r="E51" s="74" t="s">
        <v>71</v>
      </c>
      <c r="F51" s="75" t="s">
        <v>13</v>
      </c>
      <c r="G51" s="76"/>
      <c r="H51" s="128">
        <v>1</v>
      </c>
      <c r="I51" s="52">
        <f>SUMIF('Учет ДС'!C$13:C$35,J51,'Учет ДС'!D$13:D$35)</f>
        <v>280</v>
      </c>
      <c r="J51" s="70" t="str">
        <f t="shared" si="0"/>
        <v>магнит 10х15плоская</v>
      </c>
      <c r="K51" s="52">
        <f t="shared" si="3"/>
        <v>280</v>
      </c>
      <c r="L51" s="82"/>
      <c r="M51" s="55">
        <f t="shared" si="4"/>
        <v>280</v>
      </c>
    </row>
    <row r="52" spans="1:13" s="8" customFormat="1">
      <c r="A52" s="71">
        <v>11</v>
      </c>
      <c r="B52" s="215" t="s">
        <v>231</v>
      </c>
      <c r="C52" s="72" t="s">
        <v>235</v>
      </c>
      <c r="D52" s="111" t="s">
        <v>244</v>
      </c>
      <c r="E52" s="74" t="s">
        <v>14</v>
      </c>
      <c r="F52" s="75" t="s">
        <v>13</v>
      </c>
      <c r="G52" s="76"/>
      <c r="H52" s="128">
        <v>1</v>
      </c>
      <c r="I52" s="52">
        <f>SUMIF('Учет ДС'!C$13:C$35,J52,'Учет ДС'!D$13:D$35)</f>
        <v>230</v>
      </c>
      <c r="J52" s="70" t="str">
        <f t="shared" si="0"/>
        <v>15х20плоская</v>
      </c>
      <c r="K52" s="52">
        <f t="shared" si="3"/>
        <v>230</v>
      </c>
      <c r="L52" s="82"/>
      <c r="M52" s="55">
        <f t="shared" si="4"/>
        <v>230</v>
      </c>
    </row>
    <row r="53" spans="1:13" s="8" customFormat="1">
      <c r="A53" s="71">
        <v>1</v>
      </c>
      <c r="B53" s="215" t="s">
        <v>245</v>
      </c>
      <c r="C53" s="72" t="s">
        <v>246</v>
      </c>
      <c r="D53" s="111" t="s">
        <v>247</v>
      </c>
      <c r="E53" s="74" t="s">
        <v>62</v>
      </c>
      <c r="F53" s="75"/>
      <c r="G53" s="76"/>
      <c r="H53" s="128">
        <v>1</v>
      </c>
      <c r="I53" s="52">
        <f>SUMIF('Учет ДС'!C$13:C$35,J53,'Учет ДС'!D$13:D$35)</f>
        <v>310</v>
      </c>
      <c r="J53" s="70" t="str">
        <f t="shared" si="0"/>
        <v>Брелок 58</v>
      </c>
      <c r="K53" s="52">
        <f t="shared" si="3"/>
        <v>310</v>
      </c>
      <c r="L53" s="82"/>
      <c r="M53" s="55">
        <f t="shared" si="4"/>
        <v>310</v>
      </c>
    </row>
    <row r="54" spans="1:13" s="8" customFormat="1">
      <c r="A54" s="71">
        <v>1</v>
      </c>
      <c r="B54" s="215" t="s">
        <v>248</v>
      </c>
      <c r="C54" s="72" t="s">
        <v>249</v>
      </c>
      <c r="D54" s="111" t="s">
        <v>252</v>
      </c>
      <c r="E54" s="74" t="s">
        <v>142</v>
      </c>
      <c r="F54" s="75"/>
      <c r="G54" s="76"/>
      <c r="H54" s="128">
        <v>1</v>
      </c>
      <c r="I54" s="52">
        <f>SUMIF('Учет ДС'!C$13:C$35,J54,'Учет ДС'!D$13:D$35)</f>
        <v>610</v>
      </c>
      <c r="J54" s="70" t="str">
        <f t="shared" si="0"/>
        <v>Кружка-термос с крышкой</v>
      </c>
      <c r="K54" s="52">
        <f t="shared" si="3"/>
        <v>610</v>
      </c>
      <c r="L54" s="82"/>
      <c r="M54" s="55">
        <f t="shared" si="4"/>
        <v>610</v>
      </c>
    </row>
    <row r="55" spans="1:13" s="8" customFormat="1">
      <c r="A55" s="71">
        <v>2</v>
      </c>
      <c r="B55" s="215" t="s">
        <v>248</v>
      </c>
      <c r="C55" s="72" t="s">
        <v>250</v>
      </c>
      <c r="D55" s="111" t="s">
        <v>253</v>
      </c>
      <c r="E55" s="74" t="s">
        <v>14</v>
      </c>
      <c r="F55" s="75" t="s">
        <v>13</v>
      </c>
      <c r="G55" s="76"/>
      <c r="H55" s="128">
        <v>1</v>
      </c>
      <c r="I55" s="52">
        <f>SUMIF('Учет ДС'!C$13:C$35,J55,'Учет ДС'!D$13:D$35)</f>
        <v>230</v>
      </c>
      <c r="J55" s="70" t="str">
        <f t="shared" si="0"/>
        <v>15х20плоская</v>
      </c>
      <c r="K55" s="52">
        <f t="shared" si="3"/>
        <v>230</v>
      </c>
      <c r="L55" s="82"/>
      <c r="M55" s="55">
        <f t="shared" si="4"/>
        <v>230</v>
      </c>
    </row>
    <row r="56" spans="1:13" s="8" customFormat="1">
      <c r="A56" s="71">
        <v>3</v>
      </c>
      <c r="B56" s="215" t="s">
        <v>248</v>
      </c>
      <c r="C56" s="72" t="s">
        <v>251</v>
      </c>
      <c r="D56" s="111" t="s">
        <v>254</v>
      </c>
      <c r="E56" s="74" t="s">
        <v>71</v>
      </c>
      <c r="F56" s="75" t="s">
        <v>13</v>
      </c>
      <c r="G56" s="76"/>
      <c r="H56" s="128">
        <v>1</v>
      </c>
      <c r="I56" s="52">
        <f>SUMIF('Учет ДС'!C$13:C$35,J56,'Учет ДС'!D$13:D$35)</f>
        <v>280</v>
      </c>
      <c r="J56" s="70" t="str">
        <f t="shared" si="0"/>
        <v>магнит 10х15плоская</v>
      </c>
      <c r="K56" s="52">
        <f t="shared" si="3"/>
        <v>280</v>
      </c>
      <c r="L56" s="82"/>
      <c r="M56" s="55">
        <f t="shared" si="4"/>
        <v>280</v>
      </c>
    </row>
    <row r="57" spans="1:13" s="8" customFormat="1">
      <c r="A57" s="71">
        <v>1</v>
      </c>
      <c r="B57" s="215" t="s">
        <v>255</v>
      </c>
      <c r="C57" s="72" t="s">
        <v>202</v>
      </c>
      <c r="D57" s="111" t="s">
        <v>258</v>
      </c>
      <c r="E57" s="74" t="s">
        <v>16</v>
      </c>
      <c r="F57" s="75" t="s">
        <v>13</v>
      </c>
      <c r="G57" s="76"/>
      <c r="H57" s="128">
        <v>1</v>
      </c>
      <c r="I57" s="52">
        <f>SUMIF('Учет ДС'!C$13:C$35,J57,'Учет ДС'!D$13:D$35)</f>
        <v>200</v>
      </c>
      <c r="J57" s="70" t="str">
        <f t="shared" si="0"/>
        <v>10х15плоская</v>
      </c>
      <c r="K57" s="52">
        <f t="shared" si="3"/>
        <v>200</v>
      </c>
      <c r="L57" s="82"/>
      <c r="M57" s="55">
        <f t="shared" si="4"/>
        <v>200</v>
      </c>
    </row>
    <row r="58" spans="1:13" s="8" customFormat="1">
      <c r="A58" s="71">
        <v>2</v>
      </c>
      <c r="B58" s="215" t="s">
        <v>255</v>
      </c>
      <c r="C58" s="72" t="s">
        <v>196</v>
      </c>
      <c r="D58" s="111" t="s">
        <v>259</v>
      </c>
      <c r="E58" s="74" t="s">
        <v>142</v>
      </c>
      <c r="F58" s="75"/>
      <c r="G58" s="76"/>
      <c r="H58" s="128">
        <v>1</v>
      </c>
      <c r="I58" s="52">
        <f>SUMIF('Учет ДС'!C$13:C$35,J58,'Учет ДС'!D$13:D$35)</f>
        <v>610</v>
      </c>
      <c r="J58" s="70" t="str">
        <f t="shared" si="0"/>
        <v>Кружка-термос с крышкой</v>
      </c>
      <c r="K58" s="52">
        <f t="shared" si="3"/>
        <v>610</v>
      </c>
      <c r="L58" s="82"/>
      <c r="M58" s="55">
        <f t="shared" si="4"/>
        <v>610</v>
      </c>
    </row>
    <row r="59" spans="1:13" s="8" customFormat="1">
      <c r="A59" s="71">
        <v>3</v>
      </c>
      <c r="B59" s="215" t="s">
        <v>255</v>
      </c>
      <c r="C59" s="72" t="s">
        <v>256</v>
      </c>
      <c r="D59" s="111" t="s">
        <v>260</v>
      </c>
      <c r="E59" s="74" t="s">
        <v>15</v>
      </c>
      <c r="F59" s="75" t="s">
        <v>13</v>
      </c>
      <c r="G59" s="76"/>
      <c r="H59" s="128">
        <v>1</v>
      </c>
      <c r="I59" s="52">
        <f>SUMIF('Учет ДС'!C$13:C$35,J59,'Учет ДС'!D$13:D$35)</f>
        <v>270</v>
      </c>
      <c r="J59" s="70" t="str">
        <f t="shared" si="0"/>
        <v>20х30плоская</v>
      </c>
      <c r="K59" s="52">
        <f t="shared" si="3"/>
        <v>270</v>
      </c>
      <c r="L59" s="82"/>
      <c r="M59" s="55">
        <f t="shared" si="4"/>
        <v>270</v>
      </c>
    </row>
    <row r="60" spans="1:13" s="8" customFormat="1">
      <c r="A60" s="71">
        <v>4</v>
      </c>
      <c r="B60" s="215" t="s">
        <v>255</v>
      </c>
      <c r="C60" s="72" t="s">
        <v>216</v>
      </c>
      <c r="D60" s="111" t="s">
        <v>261</v>
      </c>
      <c r="E60" s="74" t="s">
        <v>63</v>
      </c>
      <c r="F60" s="75"/>
      <c r="G60" s="76"/>
      <c r="H60" s="128">
        <v>1</v>
      </c>
      <c r="I60" s="52">
        <f>SUMIF('Учет ДС'!C$13:C$35,J60,'Учет ДС'!D$13:D$35)</f>
        <v>310</v>
      </c>
      <c r="J60" s="70" t="str">
        <f t="shared" si="0"/>
        <v>Зеркало 75</v>
      </c>
      <c r="K60" s="52">
        <f t="shared" si="3"/>
        <v>310</v>
      </c>
      <c r="L60" s="82"/>
      <c r="M60" s="55">
        <f t="shared" si="4"/>
        <v>310</v>
      </c>
    </row>
    <row r="61" spans="1:13" s="8" customFormat="1">
      <c r="A61" s="71">
        <v>5</v>
      </c>
      <c r="B61" s="215" t="s">
        <v>255</v>
      </c>
      <c r="C61" s="72" t="s">
        <v>257</v>
      </c>
      <c r="D61" s="111" t="s">
        <v>262</v>
      </c>
      <c r="E61" s="74" t="s">
        <v>16</v>
      </c>
      <c r="F61" s="75" t="s">
        <v>13</v>
      </c>
      <c r="G61" s="76"/>
      <c r="H61" s="128">
        <v>1</v>
      </c>
      <c r="I61" s="52">
        <f>SUMIF('Учет ДС'!C$13:C$35,J61,'Учет ДС'!D$13:D$35)</f>
        <v>200</v>
      </c>
      <c r="J61" s="70" t="str">
        <f t="shared" si="0"/>
        <v>10х15плоская</v>
      </c>
      <c r="K61" s="52">
        <f t="shared" si="3"/>
        <v>200</v>
      </c>
      <c r="L61" s="82"/>
      <c r="M61" s="55">
        <f t="shared" si="4"/>
        <v>200</v>
      </c>
    </row>
    <row r="62" spans="1:13" s="8" customFormat="1">
      <c r="A62" s="71">
        <v>1</v>
      </c>
      <c r="B62" s="215" t="s">
        <v>263</v>
      </c>
      <c r="C62" s="72" t="s">
        <v>209</v>
      </c>
      <c r="D62" s="111" t="s">
        <v>264</v>
      </c>
      <c r="E62" s="74" t="s">
        <v>142</v>
      </c>
      <c r="F62" s="75"/>
      <c r="G62" s="76"/>
      <c r="H62" s="128">
        <v>1</v>
      </c>
      <c r="I62" s="52">
        <f>SUMIF('Учет ДС'!C$13:C$35,J62,'Учет ДС'!D$13:D$35)</f>
        <v>610</v>
      </c>
      <c r="J62" s="70" t="str">
        <f t="shared" si="0"/>
        <v>Кружка-термос с крышкой</v>
      </c>
      <c r="K62" s="52">
        <f t="shared" si="3"/>
        <v>610</v>
      </c>
      <c r="L62" s="82"/>
      <c r="M62" s="55">
        <f t="shared" si="4"/>
        <v>610</v>
      </c>
    </row>
    <row r="63" spans="1:13" s="8" customFormat="1">
      <c r="A63" s="71">
        <v>2</v>
      </c>
      <c r="B63" s="215" t="s">
        <v>263</v>
      </c>
      <c r="C63" s="72" t="s">
        <v>196</v>
      </c>
      <c r="D63" s="111" t="s">
        <v>265</v>
      </c>
      <c r="E63" s="74" t="s">
        <v>16</v>
      </c>
      <c r="F63" s="75" t="s">
        <v>13</v>
      </c>
      <c r="G63" s="76"/>
      <c r="H63" s="128">
        <v>1</v>
      </c>
      <c r="I63" s="52">
        <f>SUMIF('Учет ДС'!C$13:C$35,J63,'Учет ДС'!D$13:D$35)</f>
        <v>200</v>
      </c>
      <c r="J63" s="70" t="str">
        <f t="shared" si="0"/>
        <v>10х15плоская</v>
      </c>
      <c r="K63" s="52">
        <f t="shared" si="3"/>
        <v>200</v>
      </c>
      <c r="L63" s="82"/>
      <c r="M63" s="55">
        <f t="shared" si="4"/>
        <v>200</v>
      </c>
    </row>
    <row r="64" spans="1:13" s="8" customFormat="1">
      <c r="A64" s="71">
        <v>1</v>
      </c>
      <c r="B64" s="215" t="s">
        <v>266</v>
      </c>
      <c r="C64" s="72" t="s">
        <v>267</v>
      </c>
      <c r="D64" s="111" t="s">
        <v>269</v>
      </c>
      <c r="E64" s="74" t="s">
        <v>15</v>
      </c>
      <c r="F64" s="75" t="s">
        <v>17</v>
      </c>
      <c r="G64" s="76"/>
      <c r="H64" s="128">
        <v>1</v>
      </c>
      <c r="I64" s="52">
        <f>SUMIF('Учет ДС'!C$13:C$35,J64,'Учет ДС'!D$13:D$35)</f>
        <v>570</v>
      </c>
      <c r="J64" s="70" t="str">
        <f t="shared" si="0"/>
        <v>20х30объемная</v>
      </c>
      <c r="K64" s="52">
        <f t="shared" si="3"/>
        <v>570</v>
      </c>
      <c r="L64" s="82"/>
      <c r="M64" s="55">
        <f t="shared" si="4"/>
        <v>570</v>
      </c>
    </row>
    <row r="65" spans="1:13" s="8" customFormat="1">
      <c r="A65" s="71">
        <v>2</v>
      </c>
      <c r="B65" s="215" t="s">
        <v>266</v>
      </c>
      <c r="C65" s="72" t="s">
        <v>268</v>
      </c>
      <c r="D65" s="111" t="s">
        <v>270</v>
      </c>
      <c r="E65" s="74" t="s">
        <v>14</v>
      </c>
      <c r="F65" s="75" t="s">
        <v>13</v>
      </c>
      <c r="G65" s="76"/>
      <c r="H65" s="128">
        <v>1</v>
      </c>
      <c r="I65" s="52">
        <f>SUMIF('Учет ДС'!C$13:C$35,J65,'Учет ДС'!D$13:D$35)</f>
        <v>230</v>
      </c>
      <c r="J65" s="70" t="str">
        <f t="shared" si="0"/>
        <v>15х20плоская</v>
      </c>
      <c r="K65" s="52">
        <f t="shared" si="3"/>
        <v>230</v>
      </c>
      <c r="L65" s="82"/>
      <c r="M65" s="55">
        <f t="shared" si="4"/>
        <v>230</v>
      </c>
    </row>
    <row r="66" spans="1:13" s="8" customFormat="1">
      <c r="A66" s="71">
        <v>3</v>
      </c>
      <c r="B66" s="215" t="s">
        <v>266</v>
      </c>
      <c r="C66" s="72" t="s">
        <v>268</v>
      </c>
      <c r="D66" s="111" t="s">
        <v>271</v>
      </c>
      <c r="E66" s="74" t="s">
        <v>16</v>
      </c>
      <c r="F66" s="75" t="s">
        <v>13</v>
      </c>
      <c r="G66" s="76"/>
      <c r="H66" s="128">
        <v>1</v>
      </c>
      <c r="I66" s="52">
        <f>SUMIF('Учет ДС'!C$13:C$35,J66,'Учет ДС'!D$13:D$35)</f>
        <v>200</v>
      </c>
      <c r="J66" s="70" t="str">
        <f t="shared" si="0"/>
        <v>10х15плоская</v>
      </c>
      <c r="K66" s="52">
        <f t="shared" si="3"/>
        <v>200</v>
      </c>
      <c r="L66" s="82"/>
      <c r="M66" s="55">
        <f t="shared" si="4"/>
        <v>200</v>
      </c>
    </row>
    <row r="67" spans="1:13" s="8" customFormat="1">
      <c r="A67" s="71">
        <v>1</v>
      </c>
      <c r="B67" s="215" t="s">
        <v>272</v>
      </c>
      <c r="C67" s="72" t="s">
        <v>268</v>
      </c>
      <c r="D67" s="111" t="s">
        <v>277</v>
      </c>
      <c r="E67" s="74" t="s">
        <v>16</v>
      </c>
      <c r="F67" s="75" t="s">
        <v>13</v>
      </c>
      <c r="G67" s="76"/>
      <c r="H67" s="128">
        <v>1</v>
      </c>
      <c r="I67" s="52">
        <f>SUMIF('Учет ДС'!C$13:C$35,J67,'Учет ДС'!D$13:D$35)</f>
        <v>200</v>
      </c>
      <c r="J67" s="70" t="str">
        <f t="shared" si="0"/>
        <v>10х15плоская</v>
      </c>
      <c r="K67" s="52">
        <f t="shared" si="3"/>
        <v>200</v>
      </c>
      <c r="L67" s="82"/>
      <c r="M67" s="55">
        <f t="shared" si="4"/>
        <v>200</v>
      </c>
    </row>
    <row r="68" spans="1:13" s="8" customFormat="1">
      <c r="A68" s="71">
        <v>2</v>
      </c>
      <c r="B68" s="215" t="s">
        <v>272</v>
      </c>
      <c r="C68" s="72" t="s">
        <v>273</v>
      </c>
      <c r="D68" s="111" t="s">
        <v>278</v>
      </c>
      <c r="E68" s="74" t="s">
        <v>14</v>
      </c>
      <c r="F68" s="75" t="s">
        <v>13</v>
      </c>
      <c r="G68" s="76"/>
      <c r="H68" s="128">
        <v>1</v>
      </c>
      <c r="I68" s="52">
        <f>SUMIF('Учет ДС'!C$13:C$35,J68,'Учет ДС'!D$13:D$35)</f>
        <v>230</v>
      </c>
      <c r="J68" s="70" t="str">
        <f t="shared" si="0"/>
        <v>15х20плоская</v>
      </c>
      <c r="K68" s="52">
        <f t="shared" ref="K68:K81" si="5">H68*I68</f>
        <v>230</v>
      </c>
      <c r="L68" s="82"/>
      <c r="M68" s="55">
        <f t="shared" ref="M68:M81" si="6">K68-L68</f>
        <v>230</v>
      </c>
    </row>
    <row r="69" spans="1:13" s="8" customFormat="1">
      <c r="A69" s="71">
        <v>3</v>
      </c>
      <c r="B69" s="215" t="s">
        <v>272</v>
      </c>
      <c r="C69" s="72" t="s">
        <v>196</v>
      </c>
      <c r="D69" s="111" t="s">
        <v>279</v>
      </c>
      <c r="E69" s="74" t="s">
        <v>14</v>
      </c>
      <c r="F69" s="75" t="s">
        <v>13</v>
      </c>
      <c r="G69" s="76"/>
      <c r="H69" s="128">
        <v>1</v>
      </c>
      <c r="I69" s="52">
        <f>SUMIF('Учет ДС'!C$13:C$35,J69,'Учет ДС'!D$13:D$35)</f>
        <v>230</v>
      </c>
      <c r="J69" s="70" t="str">
        <f t="shared" si="0"/>
        <v>15х20плоская</v>
      </c>
      <c r="K69" s="52">
        <f t="shared" si="5"/>
        <v>230</v>
      </c>
      <c r="L69" s="82"/>
      <c r="M69" s="55">
        <f t="shared" si="6"/>
        <v>230</v>
      </c>
    </row>
    <row r="70" spans="1:13" s="8" customFormat="1">
      <c r="A70" s="71">
        <v>4</v>
      </c>
      <c r="B70" s="215" t="s">
        <v>272</v>
      </c>
      <c r="C70" s="72" t="s">
        <v>202</v>
      </c>
      <c r="D70" s="111" t="s">
        <v>280</v>
      </c>
      <c r="E70" s="74" t="s">
        <v>16</v>
      </c>
      <c r="F70" s="75" t="s">
        <v>13</v>
      </c>
      <c r="G70" s="76"/>
      <c r="H70" s="128">
        <v>1</v>
      </c>
      <c r="I70" s="52">
        <f>SUMIF('Учет ДС'!C$13:C$35,J70,'Учет ДС'!D$13:D$35)</f>
        <v>200</v>
      </c>
      <c r="J70" s="70" t="str">
        <f t="shared" si="0"/>
        <v>10х15плоская</v>
      </c>
      <c r="K70" s="52">
        <f t="shared" si="5"/>
        <v>200</v>
      </c>
      <c r="L70" s="82"/>
      <c r="M70" s="55">
        <f t="shared" si="6"/>
        <v>200</v>
      </c>
    </row>
    <row r="71" spans="1:13" s="8" customFormat="1">
      <c r="A71" s="71">
        <v>5</v>
      </c>
      <c r="B71" s="215" t="s">
        <v>272</v>
      </c>
      <c r="C71" s="72" t="s">
        <v>274</v>
      </c>
      <c r="D71" s="111" t="s">
        <v>281</v>
      </c>
      <c r="E71" s="74" t="s">
        <v>16</v>
      </c>
      <c r="F71" s="75" t="s">
        <v>13</v>
      </c>
      <c r="G71" s="76"/>
      <c r="H71" s="128">
        <v>1</v>
      </c>
      <c r="I71" s="52">
        <f>SUMIF('Учет ДС'!C$13:C$35,J71,'Учет ДС'!D$13:D$35)</f>
        <v>200</v>
      </c>
      <c r="J71" s="70" t="str">
        <f t="shared" si="0"/>
        <v>10х15плоская</v>
      </c>
      <c r="K71" s="52">
        <f t="shared" si="5"/>
        <v>200</v>
      </c>
      <c r="L71" s="82"/>
      <c r="M71" s="55">
        <f t="shared" si="6"/>
        <v>200</v>
      </c>
    </row>
    <row r="72" spans="1:13" s="8" customFormat="1">
      <c r="A72" s="71">
        <v>6</v>
      </c>
      <c r="B72" s="215" t="s">
        <v>272</v>
      </c>
      <c r="C72" s="72" t="s">
        <v>275</v>
      </c>
      <c r="D72" s="111" t="s">
        <v>282</v>
      </c>
      <c r="E72" s="74" t="s">
        <v>16</v>
      </c>
      <c r="F72" s="75" t="s">
        <v>17</v>
      </c>
      <c r="G72" s="76"/>
      <c r="H72" s="128">
        <v>1</v>
      </c>
      <c r="I72" s="52">
        <f>SUMIF('Учет ДС'!C$13:C$35,J72,'Учет ДС'!D$13:D$35)</f>
        <v>350</v>
      </c>
      <c r="J72" s="70" t="str">
        <f t="shared" si="0"/>
        <v>10х15объемная</v>
      </c>
      <c r="K72" s="52">
        <f t="shared" si="5"/>
        <v>350</v>
      </c>
      <c r="L72" s="82"/>
      <c r="M72" s="55">
        <f t="shared" si="6"/>
        <v>350</v>
      </c>
    </row>
    <row r="73" spans="1:13" s="8" customFormat="1">
      <c r="A73" s="71">
        <v>7</v>
      </c>
      <c r="B73" s="215" t="s">
        <v>272</v>
      </c>
      <c r="C73" s="72" t="s">
        <v>202</v>
      </c>
      <c r="D73" s="111" t="s">
        <v>283</v>
      </c>
      <c r="E73" s="74" t="s">
        <v>16</v>
      </c>
      <c r="F73" s="75" t="s">
        <v>13</v>
      </c>
      <c r="G73" s="76"/>
      <c r="H73" s="128">
        <v>1</v>
      </c>
      <c r="I73" s="52">
        <f>SUMIF('Учет ДС'!C$13:C$35,J73,'Учет ДС'!D$13:D$35)</f>
        <v>200</v>
      </c>
      <c r="J73" s="70" t="str">
        <f t="shared" si="0"/>
        <v>10х15плоская</v>
      </c>
      <c r="K73" s="52">
        <f t="shared" si="5"/>
        <v>200</v>
      </c>
      <c r="L73" s="82"/>
      <c r="M73" s="55">
        <f t="shared" si="6"/>
        <v>200</v>
      </c>
    </row>
    <row r="74" spans="1:13" s="8" customFormat="1">
      <c r="A74" s="71">
        <v>8</v>
      </c>
      <c r="B74" s="215" t="s">
        <v>272</v>
      </c>
      <c r="C74" s="72" t="s">
        <v>276</v>
      </c>
      <c r="D74" s="111" t="s">
        <v>284</v>
      </c>
      <c r="E74" s="74" t="s">
        <v>142</v>
      </c>
      <c r="F74" s="75"/>
      <c r="G74" s="76"/>
      <c r="H74" s="77"/>
      <c r="I74" s="52">
        <f>SUMIF('Учет ДС'!C$13:C$35,J74,'Учет ДС'!D$13:D$35)</f>
        <v>610</v>
      </c>
      <c r="J74" s="70" t="str">
        <f t="shared" si="0"/>
        <v>Кружка-термос с крышкой</v>
      </c>
      <c r="K74" s="52">
        <f t="shared" si="5"/>
        <v>0</v>
      </c>
      <c r="L74" s="82"/>
      <c r="M74" s="55">
        <f t="shared" si="6"/>
        <v>0</v>
      </c>
    </row>
    <row r="75" spans="1:13" s="8" customFormat="1">
      <c r="A75" s="71">
        <v>9</v>
      </c>
      <c r="B75" s="215" t="s">
        <v>272</v>
      </c>
      <c r="C75" s="72" t="s">
        <v>267</v>
      </c>
      <c r="D75" s="111" t="s">
        <v>285</v>
      </c>
      <c r="E75" s="74" t="s">
        <v>142</v>
      </c>
      <c r="F75" s="75"/>
      <c r="G75" s="76"/>
      <c r="H75" s="77"/>
      <c r="I75" s="52">
        <f>SUMIF('Учет ДС'!C$13:C$35,J75,'Учет ДС'!D$13:D$35)</f>
        <v>610</v>
      </c>
      <c r="J75" s="70" t="str">
        <f t="shared" ref="J75:J138" si="7">CONCATENATE(E75,F75)</f>
        <v>Кружка-термос с крышкой</v>
      </c>
      <c r="K75" s="52">
        <f t="shared" si="5"/>
        <v>0</v>
      </c>
      <c r="L75" s="82"/>
      <c r="M75" s="55">
        <f t="shared" si="6"/>
        <v>0</v>
      </c>
    </row>
    <row r="76" spans="1:13" s="8" customFormat="1">
      <c r="A76" s="78"/>
      <c r="B76" s="215" t="s">
        <v>272</v>
      </c>
      <c r="C76" s="72" t="s">
        <v>216</v>
      </c>
      <c r="D76" s="111" t="s">
        <v>286</v>
      </c>
      <c r="E76" s="74" t="s">
        <v>142</v>
      </c>
      <c r="F76" s="75"/>
      <c r="G76" s="76"/>
      <c r="H76" s="77">
        <v>1</v>
      </c>
      <c r="I76" s="52">
        <f>SUMIF('Учет ДС'!C$13:C$35,J76,'Учет ДС'!D$13:D$35)</f>
        <v>610</v>
      </c>
      <c r="J76" s="70" t="str">
        <f t="shared" si="7"/>
        <v>Кружка-термос с крышкой</v>
      </c>
      <c r="K76" s="52">
        <f t="shared" si="5"/>
        <v>610</v>
      </c>
      <c r="L76" s="82"/>
      <c r="M76" s="55">
        <f t="shared" si="6"/>
        <v>610</v>
      </c>
    </row>
    <row r="77" spans="1:13" s="8" customFormat="1">
      <c r="A77" s="78">
        <v>1</v>
      </c>
      <c r="B77" s="215" t="s">
        <v>287</v>
      </c>
      <c r="C77" s="72" t="s">
        <v>288</v>
      </c>
      <c r="D77" s="111" t="s">
        <v>289</v>
      </c>
      <c r="E77" s="74" t="s">
        <v>16</v>
      </c>
      <c r="F77" s="75" t="s">
        <v>13</v>
      </c>
      <c r="G77" s="76"/>
      <c r="H77" s="77">
        <v>1</v>
      </c>
      <c r="I77" s="52">
        <f>SUMIF('Учет ДС'!C$13:C$35,J77,'Учет ДС'!D$13:D$35)</f>
        <v>200</v>
      </c>
      <c r="J77" s="70" t="str">
        <f t="shared" si="7"/>
        <v>10х15плоская</v>
      </c>
      <c r="K77" s="52">
        <f t="shared" si="5"/>
        <v>200</v>
      </c>
      <c r="L77" s="82"/>
      <c r="M77" s="55">
        <f t="shared" si="6"/>
        <v>200</v>
      </c>
    </row>
    <row r="78" spans="1:13" s="8" customFormat="1">
      <c r="A78" s="71">
        <v>1</v>
      </c>
      <c r="B78" s="215" t="s">
        <v>290</v>
      </c>
      <c r="C78" s="72" t="s">
        <v>216</v>
      </c>
      <c r="D78" s="111" t="s">
        <v>293</v>
      </c>
      <c r="E78" s="74" t="s">
        <v>14</v>
      </c>
      <c r="F78" s="75" t="s">
        <v>13</v>
      </c>
      <c r="G78" s="76"/>
      <c r="H78" s="77">
        <v>1</v>
      </c>
      <c r="I78" s="52">
        <f>SUMIF('Учет ДС'!C$13:C$35,J78,'Учет ДС'!D$13:D$35)</f>
        <v>230</v>
      </c>
      <c r="J78" s="70" t="str">
        <f t="shared" si="7"/>
        <v>15х20плоская</v>
      </c>
      <c r="K78" s="52">
        <f t="shared" si="5"/>
        <v>230</v>
      </c>
      <c r="L78" s="82"/>
      <c r="M78" s="55">
        <f t="shared" si="6"/>
        <v>230</v>
      </c>
    </row>
    <row r="79" spans="1:13" s="8" customFormat="1">
      <c r="A79" s="71">
        <v>2</v>
      </c>
      <c r="B79" s="215" t="s">
        <v>290</v>
      </c>
      <c r="C79" s="72" t="s">
        <v>216</v>
      </c>
      <c r="D79" s="111" t="s">
        <v>294</v>
      </c>
      <c r="E79" s="74" t="s">
        <v>14</v>
      </c>
      <c r="F79" s="75" t="s">
        <v>17</v>
      </c>
      <c r="G79" s="76"/>
      <c r="H79" s="77">
        <v>1</v>
      </c>
      <c r="I79" s="52">
        <f>SUMIF('Учет ДС'!C$13:C$35,J79,'Учет ДС'!D$13:D$35)</f>
        <v>460</v>
      </c>
      <c r="J79" s="70" t="str">
        <f t="shared" si="7"/>
        <v>15х20объемная</v>
      </c>
      <c r="K79" s="52">
        <f t="shared" si="5"/>
        <v>460</v>
      </c>
      <c r="L79" s="82"/>
      <c r="M79" s="55">
        <f t="shared" si="6"/>
        <v>460</v>
      </c>
    </row>
    <row r="80" spans="1:13" s="8" customFormat="1">
      <c r="A80" s="71">
        <v>3</v>
      </c>
      <c r="B80" s="215" t="s">
        <v>290</v>
      </c>
      <c r="C80" s="72" t="s">
        <v>291</v>
      </c>
      <c r="D80" s="111" t="s">
        <v>295</v>
      </c>
      <c r="E80" s="74" t="s">
        <v>15</v>
      </c>
      <c r="F80" s="75" t="s">
        <v>13</v>
      </c>
      <c r="G80" s="76"/>
      <c r="H80" s="77">
        <v>1</v>
      </c>
      <c r="I80" s="52">
        <f>SUMIF('Учет ДС'!C$13:C$35,J80,'Учет ДС'!D$13:D$35)</f>
        <v>270</v>
      </c>
      <c r="J80" s="70" t="str">
        <f t="shared" si="7"/>
        <v>20х30плоская</v>
      </c>
      <c r="K80" s="52">
        <f t="shared" si="5"/>
        <v>270</v>
      </c>
      <c r="L80" s="82"/>
      <c r="M80" s="55">
        <f t="shared" si="6"/>
        <v>270</v>
      </c>
    </row>
    <row r="81" spans="1:13" s="8" customFormat="1">
      <c r="A81" s="71">
        <v>4</v>
      </c>
      <c r="B81" s="215" t="s">
        <v>290</v>
      </c>
      <c r="C81" s="72" t="s">
        <v>196</v>
      </c>
      <c r="D81" s="111" t="s">
        <v>296</v>
      </c>
      <c r="E81" s="74" t="s">
        <v>14</v>
      </c>
      <c r="F81" s="75" t="s">
        <v>13</v>
      </c>
      <c r="G81" s="76"/>
      <c r="H81" s="77">
        <v>1</v>
      </c>
      <c r="I81" s="52">
        <f>SUMIF('Учет ДС'!C$13:C$35,J81,'Учет ДС'!D$13:D$35)</f>
        <v>230</v>
      </c>
      <c r="J81" s="70" t="str">
        <f t="shared" si="7"/>
        <v>15х20плоская</v>
      </c>
      <c r="K81" s="52">
        <f t="shared" si="5"/>
        <v>230</v>
      </c>
      <c r="L81" s="82"/>
      <c r="M81" s="55">
        <f t="shared" si="6"/>
        <v>230</v>
      </c>
    </row>
    <row r="82" spans="1:13" s="8" customFormat="1">
      <c r="A82" s="71">
        <v>5</v>
      </c>
      <c r="B82" s="215" t="s">
        <v>290</v>
      </c>
      <c r="C82" s="72" t="s">
        <v>193</v>
      </c>
      <c r="D82" s="111" t="s">
        <v>297</v>
      </c>
      <c r="E82" s="74" t="s">
        <v>16</v>
      </c>
      <c r="F82" s="75" t="s">
        <v>13</v>
      </c>
      <c r="G82" s="76"/>
      <c r="H82" s="77">
        <v>1</v>
      </c>
      <c r="I82" s="52">
        <f>SUMIF('Учет ДС'!C$13:C$35,J82,'Учет ДС'!D$13:D$35)</f>
        <v>200</v>
      </c>
      <c r="J82" s="70" t="str">
        <f t="shared" si="7"/>
        <v>10х15плоская</v>
      </c>
      <c r="K82" s="52">
        <f t="shared" ref="K82:K119" si="8">H82*I82</f>
        <v>200</v>
      </c>
      <c r="L82" s="82"/>
      <c r="M82" s="55">
        <f t="shared" ref="M82:M119" si="9">K82-L82</f>
        <v>200</v>
      </c>
    </row>
    <row r="83" spans="1:13" s="8" customFormat="1">
      <c r="A83" s="71">
        <v>6</v>
      </c>
      <c r="B83" s="215" t="s">
        <v>290</v>
      </c>
      <c r="C83" s="72" t="s">
        <v>251</v>
      </c>
      <c r="D83" s="111" t="s">
        <v>298</v>
      </c>
      <c r="E83" s="74" t="s">
        <v>15</v>
      </c>
      <c r="F83" s="75" t="s">
        <v>13</v>
      </c>
      <c r="G83" s="76"/>
      <c r="H83" s="77">
        <v>1</v>
      </c>
      <c r="I83" s="52">
        <f>SUMIF('Учет ДС'!C$13:C$35,J83,'Учет ДС'!D$13:D$35)</f>
        <v>270</v>
      </c>
      <c r="J83" s="70" t="str">
        <f t="shared" si="7"/>
        <v>20х30плоская</v>
      </c>
      <c r="K83" s="52">
        <f t="shared" si="8"/>
        <v>270</v>
      </c>
      <c r="L83" s="82"/>
      <c r="M83" s="55">
        <f t="shared" si="9"/>
        <v>270</v>
      </c>
    </row>
    <row r="84" spans="1:13" s="8" customFormat="1">
      <c r="A84" s="71">
        <v>7</v>
      </c>
      <c r="B84" s="215" t="s">
        <v>290</v>
      </c>
      <c r="C84" s="72" t="s">
        <v>251</v>
      </c>
      <c r="D84" s="111" t="s">
        <v>298</v>
      </c>
      <c r="E84" s="74" t="s">
        <v>69</v>
      </c>
      <c r="F84" s="79" t="s">
        <v>13</v>
      </c>
      <c r="G84" s="76"/>
      <c r="H84" s="77">
        <v>2</v>
      </c>
      <c r="I84" s="52">
        <f>SUMIF('Учет ДС'!C$13:C$35,J84,'Учет ДС'!D$13:D$35)</f>
        <v>145</v>
      </c>
      <c r="J84" s="70" t="str">
        <f t="shared" si="7"/>
        <v>магнитплоская</v>
      </c>
      <c r="K84" s="52">
        <f t="shared" si="8"/>
        <v>290</v>
      </c>
      <c r="L84" s="82"/>
      <c r="M84" s="55">
        <f t="shared" si="9"/>
        <v>290</v>
      </c>
    </row>
    <row r="85" spans="1:13" s="8" customFormat="1">
      <c r="A85" s="71">
        <v>8</v>
      </c>
      <c r="B85" s="215" t="s">
        <v>290</v>
      </c>
      <c r="C85" s="72" t="s">
        <v>193</v>
      </c>
      <c r="D85" s="111" t="s">
        <v>299</v>
      </c>
      <c r="E85" s="74" t="s">
        <v>16</v>
      </c>
      <c r="F85" s="75" t="s">
        <v>13</v>
      </c>
      <c r="G85" s="80"/>
      <c r="H85" s="77">
        <v>1</v>
      </c>
      <c r="I85" s="52">
        <f>SUMIF('Учет ДС'!C$13:C$35,J85,'Учет ДС'!D$13:D$35)</f>
        <v>200</v>
      </c>
      <c r="J85" s="70" t="str">
        <f t="shared" si="7"/>
        <v>10х15плоская</v>
      </c>
      <c r="K85" s="52">
        <f t="shared" si="8"/>
        <v>200</v>
      </c>
      <c r="L85" s="82"/>
      <c r="M85" s="55">
        <f t="shared" si="9"/>
        <v>200</v>
      </c>
    </row>
    <row r="86" spans="1:13" s="8" customFormat="1">
      <c r="A86" s="71">
        <v>9</v>
      </c>
      <c r="B86" s="215" t="s">
        <v>290</v>
      </c>
      <c r="C86" s="72" t="s">
        <v>193</v>
      </c>
      <c r="D86" s="111" t="s">
        <v>300</v>
      </c>
      <c r="E86" s="74" t="s">
        <v>106</v>
      </c>
      <c r="F86" s="79" t="s">
        <v>13</v>
      </c>
      <c r="G86" s="76"/>
      <c r="H86" s="77">
        <v>1</v>
      </c>
      <c r="I86" s="52">
        <f>SUMIF('Учет ДС'!C$13:C$35,J86,'Учет ДС'!D$13:D$35)</f>
        <v>600</v>
      </c>
      <c r="J86" s="70" t="str">
        <f t="shared" si="7"/>
        <v>Настенный календарьплоская</v>
      </c>
      <c r="K86" s="52">
        <f t="shared" si="8"/>
        <v>600</v>
      </c>
      <c r="L86" s="82"/>
      <c r="M86" s="55">
        <f t="shared" si="9"/>
        <v>600</v>
      </c>
    </row>
    <row r="87" spans="1:13" s="8" customFormat="1">
      <c r="A87" s="71">
        <v>10</v>
      </c>
      <c r="B87" s="215" t="s">
        <v>290</v>
      </c>
      <c r="C87" s="72" t="s">
        <v>193</v>
      </c>
      <c r="D87" s="111" t="s">
        <v>301</v>
      </c>
      <c r="E87" s="74" t="s">
        <v>15</v>
      </c>
      <c r="F87" s="75" t="s">
        <v>13</v>
      </c>
      <c r="G87" s="76"/>
      <c r="H87" s="77">
        <v>1</v>
      </c>
      <c r="I87" s="52">
        <f>SUMIF('Учет ДС'!C$13:C$35,J87,'Учет ДС'!D$13:D$35)</f>
        <v>270</v>
      </c>
      <c r="J87" s="70" t="str">
        <f t="shared" si="7"/>
        <v>20х30плоская</v>
      </c>
      <c r="K87" s="52">
        <f t="shared" si="8"/>
        <v>270</v>
      </c>
      <c r="L87" s="82"/>
      <c r="M87" s="55">
        <f t="shared" si="9"/>
        <v>270</v>
      </c>
    </row>
    <row r="88" spans="1:13" s="8" customFormat="1">
      <c r="A88" s="71">
        <v>11</v>
      </c>
      <c r="B88" s="215" t="s">
        <v>290</v>
      </c>
      <c r="C88" s="72" t="s">
        <v>211</v>
      </c>
      <c r="D88" s="111" t="s">
        <v>302</v>
      </c>
      <c r="E88" s="74" t="s">
        <v>14</v>
      </c>
      <c r="F88" s="75" t="s">
        <v>13</v>
      </c>
      <c r="G88" s="76"/>
      <c r="H88" s="77">
        <v>1</v>
      </c>
      <c r="I88" s="52">
        <f>SUMIF('Учет ДС'!C$13:C$35,J88,'Учет ДС'!D$13:D$35)</f>
        <v>230</v>
      </c>
      <c r="J88" s="70" t="str">
        <f t="shared" si="7"/>
        <v>15х20плоская</v>
      </c>
      <c r="K88" s="52">
        <f t="shared" si="8"/>
        <v>230</v>
      </c>
      <c r="L88" s="82"/>
      <c r="M88" s="55">
        <f t="shared" si="9"/>
        <v>230</v>
      </c>
    </row>
    <row r="89" spans="1:13" s="8" customFormat="1">
      <c r="A89" s="71">
        <v>12</v>
      </c>
      <c r="B89" s="215" t="s">
        <v>290</v>
      </c>
      <c r="C89" s="72" t="s">
        <v>198</v>
      </c>
      <c r="D89" s="111" t="s">
        <v>303</v>
      </c>
      <c r="E89" s="74" t="s">
        <v>16</v>
      </c>
      <c r="F89" s="75" t="s">
        <v>17</v>
      </c>
      <c r="G89" s="76"/>
      <c r="H89" s="77">
        <v>1</v>
      </c>
      <c r="I89" s="52">
        <f>SUMIF('Учет ДС'!C$13:C$35,J89,'Учет ДС'!D$13:D$35)</f>
        <v>350</v>
      </c>
      <c r="J89" s="70" t="str">
        <f t="shared" si="7"/>
        <v>10х15объемная</v>
      </c>
      <c r="K89" s="52">
        <f t="shared" si="8"/>
        <v>350</v>
      </c>
      <c r="L89" s="82"/>
      <c r="M89" s="55">
        <f t="shared" si="9"/>
        <v>350</v>
      </c>
    </row>
    <row r="90" spans="1:13" s="8" customFormat="1">
      <c r="A90" s="71">
        <v>13</v>
      </c>
      <c r="B90" s="215" t="s">
        <v>290</v>
      </c>
      <c r="C90" s="72" t="s">
        <v>292</v>
      </c>
      <c r="D90" s="111" t="s">
        <v>304</v>
      </c>
      <c r="E90" s="74" t="s">
        <v>15</v>
      </c>
      <c r="F90" s="75" t="s">
        <v>13</v>
      </c>
      <c r="G90" s="76"/>
      <c r="H90" s="77">
        <v>1</v>
      </c>
      <c r="I90" s="52">
        <f>SUMIF('Учет ДС'!C$13:C$35,J90,'Учет ДС'!D$13:D$35)</f>
        <v>270</v>
      </c>
      <c r="J90" s="70" t="str">
        <f t="shared" si="7"/>
        <v>20х30плоская</v>
      </c>
      <c r="K90" s="52">
        <f t="shared" si="8"/>
        <v>270</v>
      </c>
      <c r="L90" s="82"/>
      <c r="M90" s="55">
        <f t="shared" si="9"/>
        <v>270</v>
      </c>
    </row>
    <row r="91" spans="1:13" s="8" customFormat="1">
      <c r="A91" s="71">
        <v>14</v>
      </c>
      <c r="B91" s="215" t="s">
        <v>290</v>
      </c>
      <c r="C91" s="72" t="s">
        <v>202</v>
      </c>
      <c r="D91" s="111" t="s">
        <v>305</v>
      </c>
      <c r="E91" s="74" t="s">
        <v>14</v>
      </c>
      <c r="F91" s="75" t="s">
        <v>13</v>
      </c>
      <c r="G91" s="76"/>
      <c r="H91" s="77">
        <v>1</v>
      </c>
      <c r="I91" s="52">
        <f>SUMIF('Учет ДС'!C$13:C$35,J91,'Учет ДС'!D$13:D$35)</f>
        <v>230</v>
      </c>
      <c r="J91" s="70" t="str">
        <f t="shared" si="7"/>
        <v>15х20плоская</v>
      </c>
      <c r="K91" s="52">
        <f t="shared" si="8"/>
        <v>230</v>
      </c>
      <c r="L91" s="82"/>
      <c r="M91" s="55">
        <f t="shared" si="9"/>
        <v>230</v>
      </c>
    </row>
    <row r="92" spans="1:13" s="8" customFormat="1">
      <c r="A92" s="71">
        <v>15</v>
      </c>
      <c r="B92" s="215" t="s">
        <v>290</v>
      </c>
      <c r="C92" s="72" t="s">
        <v>196</v>
      </c>
      <c r="D92" s="111" t="s">
        <v>306</v>
      </c>
      <c r="E92" s="74" t="s">
        <v>15</v>
      </c>
      <c r="F92" s="75" t="s">
        <v>13</v>
      </c>
      <c r="G92" s="76"/>
      <c r="H92" s="77">
        <v>1</v>
      </c>
      <c r="I92" s="52">
        <f>SUMIF('Учет ДС'!C$13:C$35,J92,'Учет ДС'!D$13:D$35)</f>
        <v>270</v>
      </c>
      <c r="J92" s="70" t="str">
        <f t="shared" si="7"/>
        <v>20х30плоская</v>
      </c>
      <c r="K92" s="52">
        <f t="shared" si="8"/>
        <v>270</v>
      </c>
      <c r="L92" s="82"/>
      <c r="M92" s="55">
        <f t="shared" si="9"/>
        <v>270</v>
      </c>
    </row>
    <row r="93" spans="1:13" s="8" customFormat="1">
      <c r="A93" s="71">
        <v>16</v>
      </c>
      <c r="B93" s="215" t="s">
        <v>290</v>
      </c>
      <c r="C93" s="72" t="s">
        <v>209</v>
      </c>
      <c r="D93" s="111" t="s">
        <v>307</v>
      </c>
      <c r="E93" s="74" t="s">
        <v>142</v>
      </c>
      <c r="F93" s="75"/>
      <c r="G93" s="76"/>
      <c r="H93" s="77">
        <v>1</v>
      </c>
      <c r="I93" s="52">
        <f>SUMIF('Учет ДС'!C$13:C$35,J93,'Учет ДС'!D$13:D$35)</f>
        <v>610</v>
      </c>
      <c r="J93" s="70" t="str">
        <f t="shared" si="7"/>
        <v>Кружка-термос с крышкой</v>
      </c>
      <c r="K93" s="52">
        <f t="shared" si="8"/>
        <v>610</v>
      </c>
      <c r="L93" s="82"/>
      <c r="M93" s="55">
        <f t="shared" si="9"/>
        <v>610</v>
      </c>
    </row>
    <row r="94" spans="1:13" s="8" customFormat="1">
      <c r="A94" s="71">
        <v>1</v>
      </c>
      <c r="B94" s="215" t="s">
        <v>245</v>
      </c>
      <c r="C94" s="72" t="s">
        <v>198</v>
      </c>
      <c r="D94" s="111" t="s">
        <v>308</v>
      </c>
      <c r="E94" s="74" t="s">
        <v>16</v>
      </c>
      <c r="F94" s="75" t="s">
        <v>13</v>
      </c>
      <c r="G94" s="76"/>
      <c r="H94" s="77">
        <v>1</v>
      </c>
      <c r="I94" s="52">
        <f>SUMIF('Учет ДС'!C$13:C$35,J94,'Учет ДС'!D$13:D$35)</f>
        <v>200</v>
      </c>
      <c r="J94" s="70" t="str">
        <f t="shared" si="7"/>
        <v>10х15плоская</v>
      </c>
      <c r="K94" s="52">
        <f t="shared" si="8"/>
        <v>200</v>
      </c>
      <c r="L94" s="82"/>
      <c r="M94" s="55">
        <f t="shared" si="9"/>
        <v>200</v>
      </c>
    </row>
    <row r="95" spans="1:13" s="8" customFormat="1">
      <c r="A95" s="71">
        <v>2</v>
      </c>
      <c r="B95" s="215" t="s">
        <v>245</v>
      </c>
      <c r="C95" s="72" t="s">
        <v>196</v>
      </c>
      <c r="D95" s="111" t="s">
        <v>309</v>
      </c>
      <c r="E95" s="74" t="s">
        <v>71</v>
      </c>
      <c r="F95" s="75" t="s">
        <v>13</v>
      </c>
      <c r="G95" s="76"/>
      <c r="H95" s="77">
        <v>1</v>
      </c>
      <c r="I95" s="52">
        <f>SUMIF('Учет ДС'!C$13:C$35,J95,'Учет ДС'!D$13:D$35)</f>
        <v>280</v>
      </c>
      <c r="J95" s="70" t="str">
        <f t="shared" si="7"/>
        <v>магнит 10х15плоская</v>
      </c>
      <c r="K95" s="52">
        <f t="shared" si="8"/>
        <v>280</v>
      </c>
      <c r="L95" s="82"/>
      <c r="M95" s="55">
        <f t="shared" si="9"/>
        <v>280</v>
      </c>
    </row>
    <row r="96" spans="1:13" s="8" customFormat="1">
      <c r="A96" s="71"/>
      <c r="B96" s="71"/>
      <c r="C96" s="72"/>
      <c r="D96" s="111"/>
      <c r="E96" s="74"/>
      <c r="F96" s="75"/>
      <c r="G96" s="76"/>
      <c r="H96" s="77"/>
      <c r="I96" s="52">
        <f>SUMIF('Учет ДС'!C$13:C$35,J96,'Учет ДС'!D$13:D$35)</f>
        <v>0</v>
      </c>
      <c r="J96" s="70" t="str">
        <f t="shared" si="7"/>
        <v/>
      </c>
      <c r="K96" s="52">
        <f t="shared" si="8"/>
        <v>0</v>
      </c>
      <c r="L96" s="82"/>
      <c r="M96" s="55">
        <f t="shared" si="9"/>
        <v>0</v>
      </c>
    </row>
    <row r="97" spans="1:13" s="8" customFormat="1">
      <c r="A97" s="71"/>
      <c r="B97" s="71"/>
      <c r="C97" s="72"/>
      <c r="D97" s="111"/>
      <c r="E97" s="74"/>
      <c r="F97" s="75"/>
      <c r="G97" s="76"/>
      <c r="H97" s="77"/>
      <c r="I97" s="52">
        <f>SUMIF('Учет ДС'!C$13:C$35,J97,'Учет ДС'!D$13:D$35)</f>
        <v>0</v>
      </c>
      <c r="J97" s="70" t="str">
        <f t="shared" si="7"/>
        <v/>
      </c>
      <c r="K97" s="52">
        <f t="shared" si="8"/>
        <v>0</v>
      </c>
      <c r="L97" s="82"/>
      <c r="M97" s="55">
        <f t="shared" si="9"/>
        <v>0</v>
      </c>
    </row>
    <row r="98" spans="1:13" s="8" customFormat="1">
      <c r="A98" s="71"/>
      <c r="B98" s="71"/>
      <c r="C98" s="72"/>
      <c r="D98" s="111"/>
      <c r="E98" s="74"/>
      <c r="F98" s="75"/>
      <c r="G98" s="76"/>
      <c r="H98" s="77"/>
      <c r="I98" s="52">
        <f>SUMIF('Учет ДС'!C$13:C$35,J98,'Учет ДС'!D$13:D$35)</f>
        <v>0</v>
      </c>
      <c r="J98" s="70" t="str">
        <f t="shared" si="7"/>
        <v/>
      </c>
      <c r="K98" s="52">
        <f t="shared" si="8"/>
        <v>0</v>
      </c>
      <c r="L98" s="82"/>
      <c r="M98" s="55">
        <f t="shared" si="9"/>
        <v>0</v>
      </c>
    </row>
    <row r="99" spans="1:13" s="8" customFormat="1">
      <c r="A99" s="71"/>
      <c r="B99" s="71"/>
      <c r="C99" s="72"/>
      <c r="D99" s="111"/>
      <c r="E99" s="74"/>
      <c r="F99" s="75"/>
      <c r="G99" s="76"/>
      <c r="H99" s="77"/>
      <c r="I99" s="52">
        <f>SUMIF('Учет ДС'!C$13:C$35,J99,'Учет ДС'!D$13:D$35)</f>
        <v>0</v>
      </c>
      <c r="J99" s="70" t="str">
        <f t="shared" si="7"/>
        <v/>
      </c>
      <c r="K99" s="52">
        <f t="shared" si="8"/>
        <v>0</v>
      </c>
      <c r="L99" s="82"/>
      <c r="M99" s="55">
        <f t="shared" si="9"/>
        <v>0</v>
      </c>
    </row>
    <row r="100" spans="1:13" s="8" customFormat="1">
      <c r="A100" s="71"/>
      <c r="B100" s="71"/>
      <c r="C100" s="72"/>
      <c r="D100" s="111"/>
      <c r="E100" s="74"/>
      <c r="F100" s="75"/>
      <c r="G100" s="76"/>
      <c r="H100" s="77"/>
      <c r="I100" s="52">
        <f>SUMIF('Учет ДС'!C$13:C$35,J100,'Учет ДС'!D$13:D$35)</f>
        <v>0</v>
      </c>
      <c r="J100" s="70" t="str">
        <f t="shared" si="7"/>
        <v/>
      </c>
      <c r="K100" s="52">
        <f t="shared" si="8"/>
        <v>0</v>
      </c>
      <c r="L100" s="82"/>
      <c r="M100" s="55">
        <f t="shared" si="9"/>
        <v>0</v>
      </c>
    </row>
    <row r="101" spans="1:13" s="8" customFormat="1">
      <c r="A101" s="71"/>
      <c r="B101" s="71"/>
      <c r="C101" s="72"/>
      <c r="D101" s="111"/>
      <c r="E101" s="74"/>
      <c r="F101" s="75"/>
      <c r="G101" s="76"/>
      <c r="H101" s="77"/>
      <c r="I101" s="52">
        <f>SUMIF('Учет ДС'!C$13:C$35,J101,'Учет ДС'!D$13:D$35)</f>
        <v>0</v>
      </c>
      <c r="J101" s="70" t="str">
        <f t="shared" si="7"/>
        <v/>
      </c>
      <c r="K101" s="52">
        <f t="shared" si="8"/>
        <v>0</v>
      </c>
      <c r="L101" s="82"/>
      <c r="M101" s="55">
        <f t="shared" si="9"/>
        <v>0</v>
      </c>
    </row>
    <row r="102" spans="1:13" s="8" customFormat="1">
      <c r="A102" s="71"/>
      <c r="B102" s="71"/>
      <c r="C102" s="72"/>
      <c r="D102" s="111"/>
      <c r="E102" s="74"/>
      <c r="F102" s="75"/>
      <c r="G102" s="76"/>
      <c r="H102" s="77"/>
      <c r="I102" s="52">
        <f>SUMIF('Учет ДС'!C$13:C$35,J102,'Учет ДС'!D$13:D$35)</f>
        <v>0</v>
      </c>
      <c r="J102" s="70" t="str">
        <f t="shared" si="7"/>
        <v/>
      </c>
      <c r="K102" s="52">
        <f t="shared" si="8"/>
        <v>0</v>
      </c>
      <c r="L102" s="82"/>
      <c r="M102" s="55">
        <f t="shared" si="9"/>
        <v>0</v>
      </c>
    </row>
    <row r="103" spans="1:13" s="8" customFormat="1">
      <c r="A103" s="71"/>
      <c r="B103" s="71"/>
      <c r="C103" s="72"/>
      <c r="D103" s="111"/>
      <c r="E103" s="74"/>
      <c r="F103" s="75"/>
      <c r="G103" s="76"/>
      <c r="H103" s="77"/>
      <c r="I103" s="52">
        <f>SUMIF('Учет ДС'!C$13:C$35,J103,'Учет ДС'!D$13:D$35)</f>
        <v>0</v>
      </c>
      <c r="J103" s="70" t="str">
        <f t="shared" si="7"/>
        <v/>
      </c>
      <c r="K103" s="52">
        <f t="shared" si="8"/>
        <v>0</v>
      </c>
      <c r="L103" s="82"/>
      <c r="M103" s="55">
        <f t="shared" si="9"/>
        <v>0</v>
      </c>
    </row>
    <row r="104" spans="1:13" s="8" customFormat="1">
      <c r="A104" s="71"/>
      <c r="B104" s="71"/>
      <c r="C104" s="72"/>
      <c r="D104" s="111"/>
      <c r="E104" s="74"/>
      <c r="F104" s="75"/>
      <c r="G104" s="76"/>
      <c r="H104" s="77"/>
      <c r="I104" s="52">
        <f>SUMIF('Учет ДС'!C$13:C$35,J104,'Учет ДС'!D$13:D$35)</f>
        <v>0</v>
      </c>
      <c r="J104" s="70" t="str">
        <f t="shared" si="7"/>
        <v/>
      </c>
      <c r="K104" s="52">
        <f t="shared" si="8"/>
        <v>0</v>
      </c>
      <c r="L104" s="82"/>
      <c r="M104" s="55">
        <f t="shared" si="9"/>
        <v>0</v>
      </c>
    </row>
    <row r="105" spans="1:13" s="8" customFormat="1">
      <c r="A105" s="71"/>
      <c r="B105" s="71"/>
      <c r="C105" s="72"/>
      <c r="D105" s="111"/>
      <c r="E105" s="74"/>
      <c r="F105" s="75"/>
      <c r="G105" s="76"/>
      <c r="H105" s="77"/>
      <c r="I105" s="52">
        <f>SUMIF('Учет ДС'!C$13:C$35,J105,'Учет ДС'!D$13:D$35)</f>
        <v>0</v>
      </c>
      <c r="J105" s="70" t="str">
        <f t="shared" si="7"/>
        <v/>
      </c>
      <c r="K105" s="52">
        <f t="shared" si="8"/>
        <v>0</v>
      </c>
      <c r="L105" s="82"/>
      <c r="M105" s="55">
        <f t="shared" si="9"/>
        <v>0</v>
      </c>
    </row>
    <row r="106" spans="1:13" s="8" customFormat="1">
      <c r="A106" s="71"/>
      <c r="B106" s="71"/>
      <c r="C106" s="72"/>
      <c r="D106" s="111"/>
      <c r="E106" s="74"/>
      <c r="F106" s="75"/>
      <c r="G106" s="76"/>
      <c r="H106" s="77"/>
      <c r="I106" s="52">
        <f>SUMIF('Учет ДС'!C$13:C$35,J106,'Учет ДС'!D$13:D$35)</f>
        <v>0</v>
      </c>
      <c r="J106" s="70" t="str">
        <f t="shared" si="7"/>
        <v/>
      </c>
      <c r="K106" s="52">
        <f t="shared" si="8"/>
        <v>0</v>
      </c>
      <c r="L106" s="82"/>
      <c r="M106" s="55">
        <f t="shared" si="9"/>
        <v>0</v>
      </c>
    </row>
    <row r="107" spans="1:13" s="8" customFormat="1">
      <c r="A107" s="71"/>
      <c r="B107" s="71"/>
      <c r="C107" s="72"/>
      <c r="D107" s="111"/>
      <c r="E107" s="74"/>
      <c r="F107" s="75"/>
      <c r="G107" s="76"/>
      <c r="H107" s="77"/>
      <c r="I107" s="52">
        <f>SUMIF('Учет ДС'!C$13:C$35,J107,'Учет ДС'!D$13:D$35)</f>
        <v>0</v>
      </c>
      <c r="J107" s="70" t="str">
        <f t="shared" si="7"/>
        <v/>
      </c>
      <c r="K107" s="52">
        <f t="shared" si="8"/>
        <v>0</v>
      </c>
      <c r="L107" s="82"/>
      <c r="M107" s="55">
        <f t="shared" si="9"/>
        <v>0</v>
      </c>
    </row>
    <row r="108" spans="1:13" s="8" customFormat="1">
      <c r="A108" s="71"/>
      <c r="B108" s="71"/>
      <c r="C108" s="72"/>
      <c r="D108" s="111"/>
      <c r="E108" s="74"/>
      <c r="F108" s="75"/>
      <c r="G108" s="76"/>
      <c r="H108" s="77"/>
      <c r="I108" s="52">
        <f>SUMIF('Учет ДС'!C$13:C$35,J108,'Учет ДС'!D$13:D$35)</f>
        <v>0</v>
      </c>
      <c r="J108" s="70" t="str">
        <f t="shared" si="7"/>
        <v/>
      </c>
      <c r="K108" s="52">
        <f t="shared" si="8"/>
        <v>0</v>
      </c>
      <c r="L108" s="82"/>
      <c r="M108" s="55">
        <f t="shared" si="9"/>
        <v>0</v>
      </c>
    </row>
    <row r="109" spans="1:13" s="8" customFormat="1">
      <c r="A109" s="71"/>
      <c r="B109" s="71"/>
      <c r="C109" s="72"/>
      <c r="D109" s="111"/>
      <c r="E109" s="74"/>
      <c r="F109" s="75"/>
      <c r="G109" s="76"/>
      <c r="H109" s="77"/>
      <c r="I109" s="52">
        <f>SUMIF('Учет ДС'!C$13:C$35,J109,'Учет ДС'!D$13:D$35)</f>
        <v>0</v>
      </c>
      <c r="J109" s="70" t="str">
        <f t="shared" si="7"/>
        <v/>
      </c>
      <c r="K109" s="52">
        <f t="shared" si="8"/>
        <v>0</v>
      </c>
      <c r="L109" s="82"/>
      <c r="M109" s="55">
        <f t="shared" si="9"/>
        <v>0</v>
      </c>
    </row>
    <row r="110" spans="1:13" s="8" customFormat="1">
      <c r="A110" s="71"/>
      <c r="B110" s="71"/>
      <c r="C110" s="72"/>
      <c r="D110" s="111"/>
      <c r="E110" s="74"/>
      <c r="F110" s="75"/>
      <c r="G110" s="76"/>
      <c r="H110" s="77"/>
      <c r="I110" s="52">
        <f>SUMIF('Учет ДС'!C$13:C$35,J110,'Учет ДС'!D$13:D$35)</f>
        <v>0</v>
      </c>
      <c r="J110" s="70" t="str">
        <f t="shared" si="7"/>
        <v/>
      </c>
      <c r="K110" s="52">
        <f t="shared" si="8"/>
        <v>0</v>
      </c>
      <c r="L110" s="82"/>
      <c r="M110" s="55">
        <f t="shared" si="9"/>
        <v>0</v>
      </c>
    </row>
    <row r="111" spans="1:13" s="8" customFormat="1">
      <c r="A111" s="71"/>
      <c r="B111" s="71"/>
      <c r="C111" s="72"/>
      <c r="D111" s="111"/>
      <c r="E111" s="74"/>
      <c r="F111" s="75"/>
      <c r="G111" s="76"/>
      <c r="H111" s="77"/>
      <c r="I111" s="52">
        <f>SUMIF('Учет ДС'!C$13:C$35,J111,'Учет ДС'!D$13:D$35)</f>
        <v>0</v>
      </c>
      <c r="J111" s="70" t="str">
        <f t="shared" si="7"/>
        <v/>
      </c>
      <c r="K111" s="52">
        <f t="shared" si="8"/>
        <v>0</v>
      </c>
      <c r="L111" s="82"/>
      <c r="M111" s="55">
        <f t="shared" si="9"/>
        <v>0</v>
      </c>
    </row>
    <row r="112" spans="1:13" s="8" customFormat="1">
      <c r="A112" s="71"/>
      <c r="B112" s="71"/>
      <c r="C112" s="72"/>
      <c r="D112" s="111"/>
      <c r="E112" s="74"/>
      <c r="F112" s="75"/>
      <c r="G112" s="76"/>
      <c r="H112" s="77"/>
      <c r="I112" s="52">
        <f>SUMIF('Учет ДС'!C$13:C$35,J112,'Учет ДС'!D$13:D$35)</f>
        <v>0</v>
      </c>
      <c r="J112" s="70" t="str">
        <f t="shared" si="7"/>
        <v/>
      </c>
      <c r="K112" s="52">
        <f t="shared" si="8"/>
        <v>0</v>
      </c>
      <c r="L112" s="82"/>
      <c r="M112" s="55">
        <f t="shared" si="9"/>
        <v>0</v>
      </c>
    </row>
    <row r="113" spans="1:13" s="8" customFormat="1">
      <c r="A113" s="71"/>
      <c r="B113" s="71"/>
      <c r="C113" s="72"/>
      <c r="D113" s="111"/>
      <c r="E113" s="74"/>
      <c r="F113" s="75"/>
      <c r="G113" s="76"/>
      <c r="H113" s="77"/>
      <c r="I113" s="52">
        <f>SUMIF('Учет ДС'!C$13:C$35,J113,'Учет ДС'!D$13:D$35)</f>
        <v>0</v>
      </c>
      <c r="J113" s="70" t="str">
        <f t="shared" si="7"/>
        <v/>
      </c>
      <c r="K113" s="52">
        <f t="shared" si="8"/>
        <v>0</v>
      </c>
      <c r="L113" s="82"/>
      <c r="M113" s="55">
        <f t="shared" si="9"/>
        <v>0</v>
      </c>
    </row>
    <row r="114" spans="1:13" s="8" customFormat="1">
      <c r="A114" s="71"/>
      <c r="B114" s="71"/>
      <c r="C114" s="72"/>
      <c r="D114" s="111"/>
      <c r="E114" s="74"/>
      <c r="F114" s="75"/>
      <c r="G114" s="76"/>
      <c r="H114" s="77"/>
      <c r="I114" s="52">
        <f>SUMIF('Учет ДС'!C$13:C$35,J114,'Учет ДС'!D$13:D$35)</f>
        <v>0</v>
      </c>
      <c r="J114" s="70" t="str">
        <f t="shared" si="7"/>
        <v/>
      </c>
      <c r="K114" s="52">
        <f t="shared" si="8"/>
        <v>0</v>
      </c>
      <c r="L114" s="82"/>
      <c r="M114" s="55">
        <f t="shared" si="9"/>
        <v>0</v>
      </c>
    </row>
    <row r="115" spans="1:13" s="8" customFormat="1">
      <c r="A115" s="71"/>
      <c r="B115" s="71"/>
      <c r="C115" s="72"/>
      <c r="D115" s="111"/>
      <c r="E115" s="74"/>
      <c r="F115" s="75"/>
      <c r="G115" s="76"/>
      <c r="H115" s="77"/>
      <c r="I115" s="52">
        <f>SUMIF('Учет ДС'!C$13:C$35,J115,'Учет ДС'!D$13:D$35)</f>
        <v>0</v>
      </c>
      <c r="J115" s="70" t="str">
        <f t="shared" si="7"/>
        <v/>
      </c>
      <c r="K115" s="52">
        <f t="shared" si="8"/>
        <v>0</v>
      </c>
      <c r="L115" s="82"/>
      <c r="M115" s="55">
        <f t="shared" si="9"/>
        <v>0</v>
      </c>
    </row>
    <row r="116" spans="1:13" s="8" customFormat="1">
      <c r="A116" s="71"/>
      <c r="B116" s="71"/>
      <c r="C116" s="72"/>
      <c r="D116" s="111"/>
      <c r="E116" s="74"/>
      <c r="F116" s="75"/>
      <c r="G116" s="76"/>
      <c r="H116" s="77"/>
      <c r="I116" s="52">
        <f>SUMIF('Учет ДС'!C$13:C$35,J116,'Учет ДС'!D$13:D$35)</f>
        <v>0</v>
      </c>
      <c r="J116" s="70" t="str">
        <f t="shared" si="7"/>
        <v/>
      </c>
      <c r="K116" s="52">
        <f t="shared" si="8"/>
        <v>0</v>
      </c>
      <c r="L116" s="82"/>
      <c r="M116" s="55">
        <f t="shared" si="9"/>
        <v>0</v>
      </c>
    </row>
    <row r="117" spans="1:13" s="8" customFormat="1">
      <c r="A117" s="71"/>
      <c r="B117" s="71"/>
      <c r="C117" s="72"/>
      <c r="D117" s="111"/>
      <c r="E117" s="74"/>
      <c r="F117" s="75"/>
      <c r="G117" s="76"/>
      <c r="H117" s="77"/>
      <c r="I117" s="52">
        <f>SUMIF('Учет ДС'!C$13:C$35,J117,'Учет ДС'!D$13:D$35)</f>
        <v>0</v>
      </c>
      <c r="J117" s="70" t="str">
        <f t="shared" si="7"/>
        <v/>
      </c>
      <c r="K117" s="52">
        <f t="shared" si="8"/>
        <v>0</v>
      </c>
      <c r="L117" s="82"/>
      <c r="M117" s="55">
        <f t="shared" si="9"/>
        <v>0</v>
      </c>
    </row>
    <row r="118" spans="1:13" s="8" customFormat="1">
      <c r="A118" s="71"/>
      <c r="B118" s="71"/>
      <c r="C118" s="72"/>
      <c r="D118" s="111"/>
      <c r="E118" s="74"/>
      <c r="F118" s="75"/>
      <c r="G118" s="76"/>
      <c r="H118" s="77"/>
      <c r="I118" s="52">
        <f>SUMIF('Учет ДС'!C$13:C$35,J118,'Учет ДС'!D$13:D$35)</f>
        <v>0</v>
      </c>
      <c r="J118" s="70" t="str">
        <f t="shared" si="7"/>
        <v/>
      </c>
      <c r="K118" s="52">
        <f t="shared" si="8"/>
        <v>0</v>
      </c>
      <c r="L118" s="82"/>
      <c r="M118" s="55">
        <f t="shared" si="9"/>
        <v>0</v>
      </c>
    </row>
    <row r="119" spans="1:13" s="8" customFormat="1">
      <c r="A119" s="71"/>
      <c r="B119" s="71"/>
      <c r="C119" s="72"/>
      <c r="D119" s="111"/>
      <c r="E119" s="74"/>
      <c r="F119" s="75"/>
      <c r="G119" s="76"/>
      <c r="H119" s="77"/>
      <c r="I119" s="52">
        <f>SUMIF('Учет ДС'!C$13:C$35,J119,'Учет ДС'!D$13:D$35)</f>
        <v>0</v>
      </c>
      <c r="J119" s="70" t="str">
        <f t="shared" si="7"/>
        <v/>
      </c>
      <c r="K119" s="52">
        <f t="shared" si="8"/>
        <v>0</v>
      </c>
      <c r="L119" s="82"/>
      <c r="M119" s="55">
        <f t="shared" si="9"/>
        <v>0</v>
      </c>
    </row>
    <row r="120" spans="1:13" s="8" customFormat="1">
      <c r="A120" s="71"/>
      <c r="B120" s="71"/>
      <c r="C120" s="72"/>
      <c r="D120" s="111"/>
      <c r="E120" s="74"/>
      <c r="F120" s="75"/>
      <c r="G120" s="76"/>
      <c r="H120" s="77"/>
      <c r="I120" s="52">
        <f>SUMIF('Учет ДС'!C$13:C$35,J120,'Учет ДС'!D$13:D$35)</f>
        <v>0</v>
      </c>
      <c r="J120" s="70" t="str">
        <f t="shared" si="7"/>
        <v/>
      </c>
      <c r="K120" s="52">
        <f t="shared" ref="K120:K128" si="10">H120*I120</f>
        <v>0</v>
      </c>
      <c r="L120" s="82"/>
      <c r="M120" s="55">
        <f t="shared" ref="M120:M128" si="11">K120-L120</f>
        <v>0</v>
      </c>
    </row>
    <row r="121" spans="1:13" s="8" customFormat="1">
      <c r="A121" s="71"/>
      <c r="B121" s="71"/>
      <c r="C121" s="72"/>
      <c r="D121" s="111"/>
      <c r="E121" s="74"/>
      <c r="F121" s="75"/>
      <c r="G121" s="76"/>
      <c r="H121" s="77"/>
      <c r="I121" s="52">
        <f>SUMIF('Учет ДС'!C$13:C$35,J121,'Учет ДС'!D$13:D$35)</f>
        <v>0</v>
      </c>
      <c r="J121" s="70" t="str">
        <f t="shared" si="7"/>
        <v/>
      </c>
      <c r="K121" s="52">
        <f t="shared" si="10"/>
        <v>0</v>
      </c>
      <c r="L121" s="82"/>
      <c r="M121" s="55">
        <f t="shared" si="11"/>
        <v>0</v>
      </c>
    </row>
    <row r="122" spans="1:13" s="8" customFormat="1">
      <c r="A122" s="71"/>
      <c r="B122" s="71"/>
      <c r="C122" s="72"/>
      <c r="D122" s="111"/>
      <c r="E122" s="74"/>
      <c r="F122" s="75"/>
      <c r="G122" s="76"/>
      <c r="H122" s="77"/>
      <c r="I122" s="52">
        <f>SUMIF('Учет ДС'!C$13:C$35,J122,'Учет ДС'!D$13:D$35)</f>
        <v>0</v>
      </c>
      <c r="J122" s="70" t="str">
        <f t="shared" si="7"/>
        <v/>
      </c>
      <c r="K122" s="52">
        <f t="shared" si="10"/>
        <v>0</v>
      </c>
      <c r="L122" s="82"/>
      <c r="M122" s="55">
        <f t="shared" si="11"/>
        <v>0</v>
      </c>
    </row>
    <row r="123" spans="1:13" s="8" customFormat="1">
      <c r="A123" s="71"/>
      <c r="B123" s="71"/>
      <c r="C123" s="72"/>
      <c r="D123" s="111"/>
      <c r="E123" s="74"/>
      <c r="F123" s="75"/>
      <c r="G123" s="76"/>
      <c r="H123" s="77"/>
      <c r="I123" s="52">
        <f>SUMIF('Учет ДС'!C$13:C$35,J123,'Учет ДС'!D$13:D$35)</f>
        <v>0</v>
      </c>
      <c r="J123" s="70" t="str">
        <f t="shared" si="7"/>
        <v/>
      </c>
      <c r="K123" s="52">
        <f t="shared" si="10"/>
        <v>0</v>
      </c>
      <c r="L123" s="82"/>
      <c r="M123" s="55">
        <f t="shared" si="11"/>
        <v>0</v>
      </c>
    </row>
    <row r="124" spans="1:13" s="8" customFormat="1">
      <c r="A124" s="71"/>
      <c r="B124" s="71"/>
      <c r="C124" s="72"/>
      <c r="D124" s="111"/>
      <c r="E124" s="74"/>
      <c r="F124" s="79"/>
      <c r="G124" s="76"/>
      <c r="H124" s="77"/>
      <c r="I124" s="52">
        <f>SUMIF('Учет ДС'!C$13:C$35,J124,'Учет ДС'!D$13:D$35)</f>
        <v>0</v>
      </c>
      <c r="J124" s="70" t="str">
        <f t="shared" si="7"/>
        <v/>
      </c>
      <c r="K124" s="52">
        <f t="shared" si="10"/>
        <v>0</v>
      </c>
      <c r="L124" s="82"/>
      <c r="M124" s="55">
        <f t="shared" si="11"/>
        <v>0</v>
      </c>
    </row>
    <row r="125" spans="1:13" s="8" customFormat="1">
      <c r="A125" s="71"/>
      <c r="B125" s="71"/>
      <c r="C125" s="72"/>
      <c r="D125" s="111"/>
      <c r="E125" s="74"/>
      <c r="F125" s="75"/>
      <c r="G125" s="80"/>
      <c r="H125" s="77"/>
      <c r="I125" s="52">
        <f>SUMIF('Учет ДС'!C$13:C$35,J125,'Учет ДС'!D$13:D$35)</f>
        <v>0</v>
      </c>
      <c r="J125" s="70" t="str">
        <f t="shared" si="7"/>
        <v/>
      </c>
      <c r="K125" s="52">
        <f t="shared" si="10"/>
        <v>0</v>
      </c>
      <c r="L125" s="82"/>
      <c r="M125" s="55">
        <f t="shared" si="11"/>
        <v>0</v>
      </c>
    </row>
    <row r="126" spans="1:13" s="8" customFormat="1">
      <c r="A126" s="71"/>
      <c r="B126" s="71"/>
      <c r="C126" s="72"/>
      <c r="D126" s="111"/>
      <c r="E126" s="74"/>
      <c r="F126" s="79"/>
      <c r="G126" s="76"/>
      <c r="H126" s="77"/>
      <c r="I126" s="52">
        <f>SUMIF('Учет ДС'!C$13:C$35,J126,'Учет ДС'!D$13:D$35)</f>
        <v>0</v>
      </c>
      <c r="J126" s="70" t="str">
        <f t="shared" si="7"/>
        <v/>
      </c>
      <c r="K126" s="52">
        <f t="shared" si="10"/>
        <v>0</v>
      </c>
      <c r="L126" s="82"/>
      <c r="M126" s="55">
        <f t="shared" si="11"/>
        <v>0</v>
      </c>
    </row>
    <row r="127" spans="1:13" s="8" customFormat="1">
      <c r="A127" s="71"/>
      <c r="B127" s="71"/>
      <c r="C127" s="72"/>
      <c r="D127" s="111"/>
      <c r="E127" s="74"/>
      <c r="F127" s="75"/>
      <c r="G127" s="76"/>
      <c r="H127" s="77"/>
      <c r="I127" s="52">
        <f>SUMIF('Учет ДС'!C$13:C$35,J127,'Учет ДС'!D$13:D$35)</f>
        <v>0</v>
      </c>
      <c r="J127" s="70" t="str">
        <f t="shared" si="7"/>
        <v/>
      </c>
      <c r="K127" s="52">
        <f t="shared" si="10"/>
        <v>0</v>
      </c>
      <c r="L127" s="82"/>
      <c r="M127" s="55">
        <f t="shared" si="11"/>
        <v>0</v>
      </c>
    </row>
    <row r="128" spans="1:13" s="8" customFormat="1">
      <c r="A128" s="71"/>
      <c r="B128" s="71"/>
      <c r="C128" s="72"/>
      <c r="D128" s="111"/>
      <c r="E128" s="74"/>
      <c r="F128" s="75"/>
      <c r="G128" s="76"/>
      <c r="H128" s="77"/>
      <c r="I128" s="52">
        <f>SUMIF('Учет ДС'!C$13:C$35,J128,'Учет ДС'!D$13:D$35)</f>
        <v>0</v>
      </c>
      <c r="J128" s="70" t="str">
        <f t="shared" si="7"/>
        <v/>
      </c>
      <c r="K128" s="52">
        <f t="shared" si="10"/>
        <v>0</v>
      </c>
      <c r="L128" s="82"/>
      <c r="M128" s="55">
        <f t="shared" si="11"/>
        <v>0</v>
      </c>
    </row>
    <row r="129" spans="1:13" s="8" customFormat="1">
      <c r="A129" s="71"/>
      <c r="B129" s="71"/>
      <c r="C129" s="72"/>
      <c r="D129" s="111"/>
      <c r="E129" s="74"/>
      <c r="F129" s="75"/>
      <c r="G129" s="76"/>
      <c r="H129" s="77"/>
      <c r="I129" s="52">
        <f>SUMIF('Учет ДС'!C$13:C$35,J129,'Учет ДС'!D$13:D$35)</f>
        <v>0</v>
      </c>
      <c r="J129" s="70" t="str">
        <f t="shared" si="7"/>
        <v/>
      </c>
      <c r="K129" s="52">
        <f t="shared" ref="K129:K189" si="12">H129*I129</f>
        <v>0</v>
      </c>
      <c r="L129" s="82"/>
      <c r="M129" s="55">
        <f t="shared" ref="M129:M189" si="13">K129-L129</f>
        <v>0</v>
      </c>
    </row>
    <row r="130" spans="1:13" s="8" customFormat="1">
      <c r="A130" s="71"/>
      <c r="B130" s="71"/>
      <c r="C130" s="72"/>
      <c r="D130" s="111"/>
      <c r="E130" s="74"/>
      <c r="F130" s="75"/>
      <c r="G130" s="76"/>
      <c r="H130" s="77"/>
      <c r="I130" s="52">
        <f>SUMIF('Учет ДС'!C$13:C$35,J130,'Учет ДС'!D$13:D$35)</f>
        <v>0</v>
      </c>
      <c r="J130" s="70" t="str">
        <f t="shared" si="7"/>
        <v/>
      </c>
      <c r="K130" s="52">
        <f t="shared" si="12"/>
        <v>0</v>
      </c>
      <c r="L130" s="82"/>
      <c r="M130" s="55">
        <f t="shared" si="13"/>
        <v>0</v>
      </c>
    </row>
    <row r="131" spans="1:13" s="8" customFormat="1">
      <c r="A131" s="71"/>
      <c r="B131" s="71"/>
      <c r="C131" s="72"/>
      <c r="D131" s="111"/>
      <c r="E131" s="74"/>
      <c r="F131" s="75"/>
      <c r="G131" s="76"/>
      <c r="H131" s="77"/>
      <c r="I131" s="52">
        <f>SUMIF('Учет ДС'!C$13:C$35,J131,'Учет ДС'!D$13:D$35)</f>
        <v>0</v>
      </c>
      <c r="J131" s="70" t="str">
        <f t="shared" si="7"/>
        <v/>
      </c>
      <c r="K131" s="52">
        <f t="shared" si="12"/>
        <v>0</v>
      </c>
      <c r="L131" s="82"/>
      <c r="M131" s="55">
        <f t="shared" si="13"/>
        <v>0</v>
      </c>
    </row>
    <row r="132" spans="1:13" s="8" customFormat="1">
      <c r="A132" s="71"/>
      <c r="B132" s="71"/>
      <c r="C132" s="72"/>
      <c r="D132" s="111"/>
      <c r="E132" s="74"/>
      <c r="F132" s="75"/>
      <c r="G132" s="76"/>
      <c r="H132" s="77"/>
      <c r="I132" s="52">
        <f>SUMIF('Учет ДС'!C$13:C$35,J132,'Учет ДС'!D$13:D$35)</f>
        <v>0</v>
      </c>
      <c r="J132" s="70" t="str">
        <f t="shared" si="7"/>
        <v/>
      </c>
      <c r="K132" s="52">
        <f t="shared" si="12"/>
        <v>0</v>
      </c>
      <c r="L132" s="82"/>
      <c r="M132" s="55">
        <f t="shared" si="13"/>
        <v>0</v>
      </c>
    </row>
    <row r="133" spans="1:13" s="8" customFormat="1">
      <c r="A133" s="71"/>
      <c r="B133" s="71"/>
      <c r="C133" s="72"/>
      <c r="D133" s="111"/>
      <c r="E133" s="74"/>
      <c r="F133" s="75"/>
      <c r="G133" s="76"/>
      <c r="H133" s="77"/>
      <c r="I133" s="52">
        <f>SUMIF('Учет ДС'!C$13:C$35,J133,'Учет ДС'!D$13:D$35)</f>
        <v>0</v>
      </c>
      <c r="J133" s="70" t="str">
        <f t="shared" si="7"/>
        <v/>
      </c>
      <c r="K133" s="52">
        <f t="shared" si="12"/>
        <v>0</v>
      </c>
      <c r="L133" s="82"/>
      <c r="M133" s="55">
        <f t="shared" si="13"/>
        <v>0</v>
      </c>
    </row>
    <row r="134" spans="1:13" s="8" customFormat="1">
      <c r="A134" s="71"/>
      <c r="B134" s="71"/>
      <c r="C134" s="72"/>
      <c r="D134" s="111"/>
      <c r="E134" s="74"/>
      <c r="F134" s="75"/>
      <c r="G134" s="76"/>
      <c r="H134" s="77"/>
      <c r="I134" s="52">
        <f>SUMIF('Учет ДС'!C$13:C$35,J134,'Учет ДС'!D$13:D$35)</f>
        <v>0</v>
      </c>
      <c r="J134" s="70" t="str">
        <f t="shared" si="7"/>
        <v/>
      </c>
      <c r="K134" s="52">
        <f t="shared" si="12"/>
        <v>0</v>
      </c>
      <c r="L134" s="82"/>
      <c r="M134" s="55">
        <f t="shared" si="13"/>
        <v>0</v>
      </c>
    </row>
    <row r="135" spans="1:13" s="8" customFormat="1">
      <c r="A135" s="71"/>
      <c r="B135" s="71"/>
      <c r="C135" s="72"/>
      <c r="D135" s="111"/>
      <c r="E135" s="74"/>
      <c r="F135" s="75"/>
      <c r="G135" s="76"/>
      <c r="H135" s="77"/>
      <c r="I135" s="52">
        <f>SUMIF('Учет ДС'!C$13:C$35,J135,'Учет ДС'!D$13:D$35)</f>
        <v>0</v>
      </c>
      <c r="J135" s="70" t="str">
        <f t="shared" si="7"/>
        <v/>
      </c>
      <c r="K135" s="52">
        <f t="shared" si="12"/>
        <v>0</v>
      </c>
      <c r="L135" s="82"/>
      <c r="M135" s="55">
        <f t="shared" si="13"/>
        <v>0</v>
      </c>
    </row>
    <row r="136" spans="1:13" s="8" customFormat="1">
      <c r="A136" s="71"/>
      <c r="B136" s="71"/>
      <c r="C136" s="72"/>
      <c r="D136" s="111"/>
      <c r="E136" s="74"/>
      <c r="F136" s="75"/>
      <c r="G136" s="76"/>
      <c r="H136" s="77"/>
      <c r="I136" s="52">
        <f>SUMIF('Учет ДС'!C$13:C$35,J136,'Учет ДС'!D$13:D$35)</f>
        <v>0</v>
      </c>
      <c r="J136" s="70" t="str">
        <f t="shared" si="7"/>
        <v/>
      </c>
      <c r="K136" s="52">
        <f t="shared" si="12"/>
        <v>0</v>
      </c>
      <c r="L136" s="82"/>
      <c r="M136" s="55">
        <f t="shared" si="13"/>
        <v>0</v>
      </c>
    </row>
    <row r="137" spans="1:13" s="8" customFormat="1">
      <c r="A137" s="71"/>
      <c r="B137" s="71"/>
      <c r="C137" s="72"/>
      <c r="D137" s="111"/>
      <c r="E137" s="74"/>
      <c r="F137" s="75"/>
      <c r="G137" s="76"/>
      <c r="H137" s="77"/>
      <c r="I137" s="52">
        <f>SUMIF('Учет ДС'!C$13:C$35,J137,'Учет ДС'!D$13:D$35)</f>
        <v>0</v>
      </c>
      <c r="J137" s="70" t="str">
        <f t="shared" si="7"/>
        <v/>
      </c>
      <c r="K137" s="52">
        <f t="shared" si="12"/>
        <v>0</v>
      </c>
      <c r="L137" s="82"/>
      <c r="M137" s="55">
        <f t="shared" si="13"/>
        <v>0</v>
      </c>
    </row>
    <row r="138" spans="1:13" s="8" customFormat="1">
      <c r="A138" s="71"/>
      <c r="B138" s="71"/>
      <c r="C138" s="72"/>
      <c r="D138" s="111"/>
      <c r="E138" s="74"/>
      <c r="F138" s="75"/>
      <c r="G138" s="76"/>
      <c r="H138" s="77"/>
      <c r="I138" s="52">
        <f>SUMIF('Учет ДС'!C$13:C$35,J138,'Учет ДС'!D$13:D$35)</f>
        <v>0</v>
      </c>
      <c r="J138" s="70" t="str">
        <f t="shared" si="7"/>
        <v/>
      </c>
      <c r="K138" s="52">
        <f t="shared" si="12"/>
        <v>0</v>
      </c>
      <c r="L138" s="82"/>
      <c r="M138" s="55">
        <f t="shared" si="13"/>
        <v>0</v>
      </c>
    </row>
    <row r="139" spans="1:13" s="8" customFormat="1">
      <c r="A139" s="71"/>
      <c r="B139" s="71"/>
      <c r="C139" s="72"/>
      <c r="D139" s="111"/>
      <c r="E139" s="74"/>
      <c r="F139" s="75"/>
      <c r="G139" s="76"/>
      <c r="H139" s="77"/>
      <c r="I139" s="52">
        <f>SUMIF('Учет ДС'!C$13:C$35,J139,'Учет ДС'!D$13:D$35)</f>
        <v>0</v>
      </c>
      <c r="J139" s="70" t="str">
        <f t="shared" ref="J139:J238" si="14">CONCATENATE(E139,F139)</f>
        <v/>
      </c>
      <c r="K139" s="52">
        <f t="shared" si="12"/>
        <v>0</v>
      </c>
      <c r="L139" s="82"/>
      <c r="M139" s="55">
        <f t="shared" si="13"/>
        <v>0</v>
      </c>
    </row>
    <row r="140" spans="1:13" s="8" customFormat="1">
      <c r="A140" s="71"/>
      <c r="B140" s="71"/>
      <c r="C140" s="72"/>
      <c r="D140" s="111"/>
      <c r="E140" s="74"/>
      <c r="F140" s="75"/>
      <c r="G140" s="76"/>
      <c r="H140" s="77"/>
      <c r="I140" s="52">
        <f>SUMIF('Учет ДС'!C$13:C$35,J140,'Учет ДС'!D$13:D$35)</f>
        <v>0</v>
      </c>
      <c r="J140" s="70" t="str">
        <f t="shared" si="14"/>
        <v/>
      </c>
      <c r="K140" s="52">
        <f t="shared" si="12"/>
        <v>0</v>
      </c>
      <c r="L140" s="82"/>
      <c r="M140" s="55">
        <f t="shared" si="13"/>
        <v>0</v>
      </c>
    </row>
    <row r="141" spans="1:13" s="8" customFormat="1">
      <c r="A141" s="71"/>
      <c r="B141" s="71"/>
      <c r="C141" s="72"/>
      <c r="D141" s="111"/>
      <c r="E141" s="74"/>
      <c r="F141" s="75"/>
      <c r="G141" s="76"/>
      <c r="H141" s="77"/>
      <c r="I141" s="52">
        <f>SUMIF('Учет ДС'!C$13:C$35,J141,'Учет ДС'!D$13:D$35)</f>
        <v>0</v>
      </c>
      <c r="J141" s="70" t="str">
        <f t="shared" si="14"/>
        <v/>
      </c>
      <c r="K141" s="52">
        <f t="shared" si="12"/>
        <v>0</v>
      </c>
      <c r="L141" s="82"/>
      <c r="M141" s="55">
        <f t="shared" si="13"/>
        <v>0</v>
      </c>
    </row>
    <row r="142" spans="1:13" s="8" customFormat="1">
      <c r="A142" s="71"/>
      <c r="B142" s="71"/>
      <c r="C142" s="72"/>
      <c r="D142" s="111"/>
      <c r="E142" s="74"/>
      <c r="F142" s="75"/>
      <c r="G142" s="76"/>
      <c r="H142" s="77"/>
      <c r="I142" s="52">
        <f>SUMIF('Учет ДС'!C$13:C$35,J142,'Учет ДС'!D$13:D$35)</f>
        <v>0</v>
      </c>
      <c r="J142" s="70" t="str">
        <f t="shared" si="14"/>
        <v/>
      </c>
      <c r="K142" s="52">
        <f t="shared" si="12"/>
        <v>0</v>
      </c>
      <c r="L142" s="82"/>
      <c r="M142" s="55">
        <f t="shared" si="13"/>
        <v>0</v>
      </c>
    </row>
    <row r="143" spans="1:13" s="8" customFormat="1">
      <c r="A143" s="71"/>
      <c r="B143" s="71"/>
      <c r="C143" s="72"/>
      <c r="D143" s="111"/>
      <c r="E143" s="74"/>
      <c r="F143" s="75"/>
      <c r="G143" s="76"/>
      <c r="H143" s="77"/>
      <c r="I143" s="52">
        <f>SUMIF('Учет ДС'!C$13:C$35,J143,'Учет ДС'!D$13:D$35)</f>
        <v>0</v>
      </c>
      <c r="J143" s="70" t="str">
        <f t="shared" si="14"/>
        <v/>
      </c>
      <c r="K143" s="52">
        <f t="shared" si="12"/>
        <v>0</v>
      </c>
      <c r="L143" s="82"/>
      <c r="M143" s="55">
        <f t="shared" si="13"/>
        <v>0</v>
      </c>
    </row>
    <row r="144" spans="1:13" s="8" customFormat="1">
      <c r="A144" s="71"/>
      <c r="B144" s="71"/>
      <c r="C144" s="72"/>
      <c r="D144" s="111"/>
      <c r="E144" s="74"/>
      <c r="F144" s="75"/>
      <c r="G144" s="76"/>
      <c r="H144" s="77"/>
      <c r="I144" s="52">
        <f>SUMIF('Учет ДС'!C$13:C$35,J144,'Учет ДС'!D$13:D$35)</f>
        <v>0</v>
      </c>
      <c r="J144" s="70" t="str">
        <f t="shared" si="14"/>
        <v/>
      </c>
      <c r="K144" s="52">
        <f t="shared" si="12"/>
        <v>0</v>
      </c>
      <c r="L144" s="82"/>
      <c r="M144" s="55">
        <f t="shared" si="13"/>
        <v>0</v>
      </c>
    </row>
    <row r="145" spans="1:13" s="8" customFormat="1">
      <c r="A145" s="71"/>
      <c r="B145" s="71"/>
      <c r="C145" s="72"/>
      <c r="D145" s="111"/>
      <c r="E145" s="74"/>
      <c r="F145" s="75"/>
      <c r="G145" s="76"/>
      <c r="H145" s="77"/>
      <c r="I145" s="52">
        <f>SUMIF('Учет ДС'!C$13:C$35,J145,'Учет ДС'!D$13:D$35)</f>
        <v>0</v>
      </c>
      <c r="J145" s="70" t="str">
        <f t="shared" si="14"/>
        <v/>
      </c>
      <c r="K145" s="52">
        <f t="shared" si="12"/>
        <v>0</v>
      </c>
      <c r="L145" s="82"/>
      <c r="M145" s="55">
        <f t="shared" si="13"/>
        <v>0</v>
      </c>
    </row>
    <row r="146" spans="1:13" s="8" customFormat="1">
      <c r="A146" s="71"/>
      <c r="B146" s="71"/>
      <c r="C146" s="72"/>
      <c r="D146" s="111"/>
      <c r="E146" s="74"/>
      <c r="F146" s="75"/>
      <c r="G146" s="76"/>
      <c r="H146" s="77"/>
      <c r="I146" s="52">
        <f>SUMIF('Учет ДС'!C$13:C$35,J146,'Учет ДС'!D$13:D$35)</f>
        <v>0</v>
      </c>
      <c r="J146" s="70" t="str">
        <f t="shared" si="14"/>
        <v/>
      </c>
      <c r="K146" s="52">
        <f t="shared" si="12"/>
        <v>0</v>
      </c>
      <c r="L146" s="82"/>
      <c r="M146" s="55">
        <f t="shared" si="13"/>
        <v>0</v>
      </c>
    </row>
    <row r="147" spans="1:13" s="8" customFormat="1">
      <c r="A147" s="71"/>
      <c r="B147" s="71"/>
      <c r="C147" s="72"/>
      <c r="D147" s="111"/>
      <c r="E147" s="74"/>
      <c r="F147" s="75"/>
      <c r="G147" s="76"/>
      <c r="H147" s="77"/>
      <c r="I147" s="52">
        <f>SUMIF('Учет ДС'!C$13:C$35,J147,'Учет ДС'!D$13:D$35)</f>
        <v>0</v>
      </c>
      <c r="J147" s="70" t="str">
        <f t="shared" si="14"/>
        <v/>
      </c>
      <c r="K147" s="52">
        <f t="shared" si="12"/>
        <v>0</v>
      </c>
      <c r="L147" s="82"/>
      <c r="M147" s="55">
        <f t="shared" si="13"/>
        <v>0</v>
      </c>
    </row>
    <row r="148" spans="1:13" s="8" customFormat="1">
      <c r="A148" s="71"/>
      <c r="B148" s="71"/>
      <c r="C148" s="72"/>
      <c r="D148" s="111"/>
      <c r="E148" s="74"/>
      <c r="F148" s="75"/>
      <c r="G148" s="76"/>
      <c r="H148" s="77"/>
      <c r="I148" s="52">
        <f>SUMIF('Учет ДС'!C$13:C$35,J148,'Учет ДС'!D$13:D$35)</f>
        <v>0</v>
      </c>
      <c r="J148" s="70" t="str">
        <f t="shared" si="14"/>
        <v/>
      </c>
      <c r="K148" s="52">
        <f t="shared" si="12"/>
        <v>0</v>
      </c>
      <c r="L148" s="82"/>
      <c r="M148" s="55">
        <f t="shared" si="13"/>
        <v>0</v>
      </c>
    </row>
    <row r="149" spans="1:13" s="8" customFormat="1">
      <c r="A149" s="71"/>
      <c r="B149" s="71"/>
      <c r="C149" s="72"/>
      <c r="D149" s="111"/>
      <c r="E149" s="74"/>
      <c r="F149" s="75"/>
      <c r="G149" s="76"/>
      <c r="H149" s="77"/>
      <c r="I149" s="52">
        <f>SUMIF('Учет ДС'!C$13:C$35,J149,'Учет ДС'!D$13:D$35)</f>
        <v>0</v>
      </c>
      <c r="J149" s="70" t="str">
        <f t="shared" si="14"/>
        <v/>
      </c>
      <c r="K149" s="52">
        <f t="shared" si="12"/>
        <v>0</v>
      </c>
      <c r="L149" s="82"/>
      <c r="M149" s="55">
        <f t="shared" si="13"/>
        <v>0</v>
      </c>
    </row>
    <row r="150" spans="1:13" s="8" customFormat="1">
      <c r="A150" s="71"/>
      <c r="B150" s="71"/>
      <c r="C150" s="72"/>
      <c r="D150" s="111"/>
      <c r="E150" s="74"/>
      <c r="F150" s="75"/>
      <c r="G150" s="76"/>
      <c r="H150" s="77"/>
      <c r="I150" s="52">
        <f>SUMIF('Учет ДС'!C$13:C$35,J150,'Учет ДС'!D$13:D$35)</f>
        <v>0</v>
      </c>
      <c r="J150" s="70" t="str">
        <f t="shared" si="14"/>
        <v/>
      </c>
      <c r="K150" s="52">
        <f t="shared" si="12"/>
        <v>0</v>
      </c>
      <c r="L150" s="82"/>
      <c r="M150" s="55">
        <f t="shared" si="13"/>
        <v>0</v>
      </c>
    </row>
    <row r="151" spans="1:13" s="8" customFormat="1">
      <c r="A151" s="71"/>
      <c r="B151" s="71"/>
      <c r="C151" s="72"/>
      <c r="D151" s="111"/>
      <c r="E151" s="74"/>
      <c r="F151" s="75"/>
      <c r="G151" s="76"/>
      <c r="H151" s="77"/>
      <c r="I151" s="52">
        <f>SUMIF('Учет ДС'!C$13:C$35,J151,'Учет ДС'!D$13:D$35)</f>
        <v>0</v>
      </c>
      <c r="J151" s="70" t="str">
        <f t="shared" si="14"/>
        <v/>
      </c>
      <c r="K151" s="52">
        <f t="shared" si="12"/>
        <v>0</v>
      </c>
      <c r="L151" s="82"/>
      <c r="M151" s="55">
        <f t="shared" si="13"/>
        <v>0</v>
      </c>
    </row>
    <row r="152" spans="1:13" s="8" customFormat="1">
      <c r="A152" s="71"/>
      <c r="B152" s="71"/>
      <c r="C152" s="72"/>
      <c r="D152" s="111"/>
      <c r="E152" s="74"/>
      <c r="F152" s="75"/>
      <c r="G152" s="76"/>
      <c r="H152" s="77"/>
      <c r="I152" s="52">
        <f>SUMIF('Учет ДС'!C$13:C$35,J152,'Учет ДС'!D$13:D$35)</f>
        <v>0</v>
      </c>
      <c r="J152" s="70" t="str">
        <f t="shared" si="14"/>
        <v/>
      </c>
      <c r="K152" s="52">
        <f t="shared" si="12"/>
        <v>0</v>
      </c>
      <c r="L152" s="82"/>
      <c r="M152" s="55">
        <f t="shared" si="13"/>
        <v>0</v>
      </c>
    </row>
    <row r="153" spans="1:13" s="8" customFormat="1">
      <c r="A153" s="71"/>
      <c r="B153" s="71"/>
      <c r="C153" s="72"/>
      <c r="D153" s="111"/>
      <c r="E153" s="74"/>
      <c r="F153" s="75"/>
      <c r="G153" s="76"/>
      <c r="H153" s="77"/>
      <c r="I153" s="52">
        <f>SUMIF('Учет ДС'!C$13:C$35,J153,'Учет ДС'!D$13:D$35)</f>
        <v>0</v>
      </c>
      <c r="J153" s="70" t="str">
        <f t="shared" si="14"/>
        <v/>
      </c>
      <c r="K153" s="52">
        <f t="shared" si="12"/>
        <v>0</v>
      </c>
      <c r="L153" s="82"/>
      <c r="M153" s="55">
        <f t="shared" si="13"/>
        <v>0</v>
      </c>
    </row>
    <row r="154" spans="1:13" s="8" customFormat="1">
      <c r="A154" s="71"/>
      <c r="B154" s="71"/>
      <c r="C154" s="72"/>
      <c r="D154" s="111"/>
      <c r="E154" s="74"/>
      <c r="F154" s="75"/>
      <c r="G154" s="76"/>
      <c r="H154" s="77"/>
      <c r="I154" s="52">
        <f>SUMIF('Учет ДС'!C$13:C$35,J154,'Учет ДС'!D$13:D$35)</f>
        <v>0</v>
      </c>
      <c r="J154" s="70" t="str">
        <f t="shared" si="14"/>
        <v/>
      </c>
      <c r="K154" s="52">
        <f t="shared" si="12"/>
        <v>0</v>
      </c>
      <c r="L154" s="82"/>
      <c r="M154" s="55">
        <f t="shared" si="13"/>
        <v>0</v>
      </c>
    </row>
    <row r="155" spans="1:13" s="8" customFormat="1">
      <c r="A155" s="71"/>
      <c r="B155" s="71"/>
      <c r="C155" s="72"/>
      <c r="D155" s="111"/>
      <c r="E155" s="74"/>
      <c r="F155" s="75"/>
      <c r="G155" s="76"/>
      <c r="H155" s="77"/>
      <c r="I155" s="52">
        <f>SUMIF('Учет ДС'!C$13:C$35,J155,'Учет ДС'!D$13:D$35)</f>
        <v>0</v>
      </c>
      <c r="J155" s="70" t="str">
        <f t="shared" si="14"/>
        <v/>
      </c>
      <c r="K155" s="52">
        <f t="shared" si="12"/>
        <v>0</v>
      </c>
      <c r="L155" s="82"/>
      <c r="M155" s="55">
        <f t="shared" si="13"/>
        <v>0</v>
      </c>
    </row>
    <row r="156" spans="1:13" s="8" customFormat="1">
      <c r="A156" s="71"/>
      <c r="B156" s="71"/>
      <c r="C156" s="72"/>
      <c r="D156" s="111"/>
      <c r="E156" s="74"/>
      <c r="F156" s="75"/>
      <c r="G156" s="76"/>
      <c r="H156" s="77"/>
      <c r="I156" s="52">
        <f>SUMIF('Учет ДС'!C$13:C$35,J156,'Учет ДС'!D$13:D$35)</f>
        <v>0</v>
      </c>
      <c r="J156" s="70" t="str">
        <f t="shared" si="14"/>
        <v/>
      </c>
      <c r="K156" s="52">
        <f t="shared" si="12"/>
        <v>0</v>
      </c>
      <c r="L156" s="82"/>
      <c r="M156" s="55">
        <f t="shared" si="13"/>
        <v>0</v>
      </c>
    </row>
    <row r="157" spans="1:13" s="8" customFormat="1">
      <c r="A157" s="71"/>
      <c r="B157" s="71"/>
      <c r="C157" s="72"/>
      <c r="D157" s="111"/>
      <c r="E157" s="74"/>
      <c r="F157" s="75"/>
      <c r="G157" s="76"/>
      <c r="H157" s="77"/>
      <c r="I157" s="52">
        <f>SUMIF('Учет ДС'!C$13:C$35,J157,'Учет ДС'!D$13:D$35)</f>
        <v>0</v>
      </c>
      <c r="J157" s="70" t="str">
        <f t="shared" si="14"/>
        <v/>
      </c>
      <c r="K157" s="52">
        <f t="shared" si="12"/>
        <v>0</v>
      </c>
      <c r="L157" s="82"/>
      <c r="M157" s="55">
        <f t="shared" si="13"/>
        <v>0</v>
      </c>
    </row>
    <row r="158" spans="1:13" s="8" customFormat="1">
      <c r="A158" s="71"/>
      <c r="B158" s="71"/>
      <c r="C158" s="72"/>
      <c r="D158" s="111"/>
      <c r="E158" s="74"/>
      <c r="F158" s="75"/>
      <c r="G158" s="76"/>
      <c r="H158" s="77"/>
      <c r="I158" s="52">
        <f>SUMIF('Учет ДС'!C$13:C$35,J158,'Учет ДС'!D$13:D$35)</f>
        <v>0</v>
      </c>
      <c r="J158" s="70" t="str">
        <f t="shared" si="14"/>
        <v/>
      </c>
      <c r="K158" s="52">
        <f t="shared" si="12"/>
        <v>0</v>
      </c>
      <c r="L158" s="82"/>
      <c r="M158" s="55">
        <f t="shared" si="13"/>
        <v>0</v>
      </c>
    </row>
    <row r="159" spans="1:13" s="8" customFormat="1">
      <c r="A159" s="71"/>
      <c r="B159" s="71"/>
      <c r="C159" s="72"/>
      <c r="D159" s="111"/>
      <c r="E159" s="74"/>
      <c r="F159" s="75"/>
      <c r="G159" s="76"/>
      <c r="H159" s="77"/>
      <c r="I159" s="52">
        <f>SUMIF('Учет ДС'!C$13:C$35,J159,'Учет ДС'!D$13:D$35)</f>
        <v>0</v>
      </c>
      <c r="J159" s="70" t="str">
        <f t="shared" si="14"/>
        <v/>
      </c>
      <c r="K159" s="52">
        <f t="shared" si="12"/>
        <v>0</v>
      </c>
      <c r="L159" s="82"/>
      <c r="M159" s="55">
        <f t="shared" si="13"/>
        <v>0</v>
      </c>
    </row>
    <row r="160" spans="1:13" s="8" customFormat="1">
      <c r="A160" s="71"/>
      <c r="B160" s="71"/>
      <c r="C160" s="72"/>
      <c r="D160" s="111"/>
      <c r="E160" s="74"/>
      <c r="F160" s="75"/>
      <c r="G160" s="76"/>
      <c r="H160" s="77"/>
      <c r="I160" s="52">
        <f>SUMIF('Учет ДС'!C$13:C$35,J160,'Учет ДС'!D$13:D$35)</f>
        <v>0</v>
      </c>
      <c r="J160" s="70" t="str">
        <f t="shared" si="14"/>
        <v/>
      </c>
      <c r="K160" s="52">
        <f t="shared" si="12"/>
        <v>0</v>
      </c>
      <c r="L160" s="82"/>
      <c r="M160" s="55">
        <f t="shared" si="13"/>
        <v>0</v>
      </c>
    </row>
    <row r="161" spans="1:13" s="8" customFormat="1">
      <c r="A161" s="71"/>
      <c r="B161" s="71"/>
      <c r="C161" s="72"/>
      <c r="D161" s="111"/>
      <c r="E161" s="74"/>
      <c r="F161" s="75"/>
      <c r="G161" s="76"/>
      <c r="H161" s="77"/>
      <c r="I161" s="52">
        <f>SUMIF('Учет ДС'!C$13:C$35,J161,'Учет ДС'!D$13:D$35)</f>
        <v>0</v>
      </c>
      <c r="J161" s="70" t="str">
        <f t="shared" si="14"/>
        <v/>
      </c>
      <c r="K161" s="52">
        <f t="shared" si="12"/>
        <v>0</v>
      </c>
      <c r="L161" s="82"/>
      <c r="M161" s="55">
        <f t="shared" si="13"/>
        <v>0</v>
      </c>
    </row>
    <row r="162" spans="1:13" s="8" customFormat="1">
      <c r="A162" s="71"/>
      <c r="B162" s="71"/>
      <c r="C162" s="72"/>
      <c r="D162" s="111"/>
      <c r="E162" s="74"/>
      <c r="F162" s="75"/>
      <c r="G162" s="76"/>
      <c r="H162" s="77"/>
      <c r="I162" s="52">
        <f>SUMIF('Учет ДС'!C$13:C$35,J162,'Учет ДС'!D$13:D$35)</f>
        <v>0</v>
      </c>
      <c r="J162" s="70" t="str">
        <f t="shared" si="14"/>
        <v/>
      </c>
      <c r="K162" s="52">
        <f t="shared" si="12"/>
        <v>0</v>
      </c>
      <c r="L162" s="82"/>
      <c r="M162" s="55">
        <f t="shared" si="13"/>
        <v>0</v>
      </c>
    </row>
    <row r="163" spans="1:13" s="8" customFormat="1">
      <c r="A163" s="71"/>
      <c r="B163" s="71"/>
      <c r="C163" s="72"/>
      <c r="D163" s="111"/>
      <c r="E163" s="74"/>
      <c r="F163" s="75"/>
      <c r="G163" s="76"/>
      <c r="H163" s="77"/>
      <c r="I163" s="52">
        <f>SUMIF('Учет ДС'!C$13:C$35,J163,'Учет ДС'!D$13:D$35)</f>
        <v>0</v>
      </c>
      <c r="J163" s="70" t="str">
        <f t="shared" si="14"/>
        <v/>
      </c>
      <c r="K163" s="52">
        <f t="shared" si="12"/>
        <v>0</v>
      </c>
      <c r="L163" s="82"/>
      <c r="M163" s="55">
        <f t="shared" si="13"/>
        <v>0</v>
      </c>
    </row>
    <row r="164" spans="1:13" s="8" customFormat="1">
      <c r="A164" s="71"/>
      <c r="B164" s="71"/>
      <c r="C164" s="72"/>
      <c r="D164" s="111"/>
      <c r="E164" s="74"/>
      <c r="F164" s="75"/>
      <c r="G164" s="76"/>
      <c r="H164" s="77"/>
      <c r="I164" s="52">
        <f>SUMIF('Учет ДС'!C$13:C$35,J164,'Учет ДС'!D$13:D$35)</f>
        <v>0</v>
      </c>
      <c r="J164" s="70" t="str">
        <f t="shared" si="14"/>
        <v/>
      </c>
      <c r="K164" s="52">
        <f t="shared" si="12"/>
        <v>0</v>
      </c>
      <c r="L164" s="82"/>
      <c r="M164" s="55">
        <f t="shared" si="13"/>
        <v>0</v>
      </c>
    </row>
    <row r="165" spans="1:13" s="8" customFormat="1">
      <c r="A165" s="71"/>
      <c r="B165" s="71"/>
      <c r="C165" s="72"/>
      <c r="D165" s="111"/>
      <c r="E165" s="74"/>
      <c r="F165" s="75"/>
      <c r="G165" s="76"/>
      <c r="H165" s="77"/>
      <c r="I165" s="52">
        <f>SUMIF('Учет ДС'!C$13:C$35,J165,'Учет ДС'!D$13:D$35)</f>
        <v>0</v>
      </c>
      <c r="J165" s="70" t="str">
        <f t="shared" si="14"/>
        <v/>
      </c>
      <c r="K165" s="52">
        <f t="shared" si="12"/>
        <v>0</v>
      </c>
      <c r="L165" s="82"/>
      <c r="M165" s="55">
        <f t="shared" si="13"/>
        <v>0</v>
      </c>
    </row>
    <row r="166" spans="1:13" s="8" customFormat="1">
      <c r="A166" s="71"/>
      <c r="B166" s="71"/>
      <c r="C166" s="72"/>
      <c r="D166" s="111"/>
      <c r="E166" s="74"/>
      <c r="F166" s="75"/>
      <c r="G166" s="76"/>
      <c r="H166" s="77"/>
      <c r="I166" s="52">
        <f>SUMIF('Учет ДС'!C$13:C$35,J166,'Учет ДС'!D$13:D$35)</f>
        <v>0</v>
      </c>
      <c r="J166" s="70" t="str">
        <f t="shared" si="14"/>
        <v/>
      </c>
      <c r="K166" s="52">
        <f t="shared" si="12"/>
        <v>0</v>
      </c>
      <c r="L166" s="82"/>
      <c r="M166" s="55">
        <f t="shared" si="13"/>
        <v>0</v>
      </c>
    </row>
    <row r="167" spans="1:13" s="8" customFormat="1">
      <c r="A167" s="71"/>
      <c r="B167" s="71"/>
      <c r="C167" s="72"/>
      <c r="D167" s="111"/>
      <c r="E167" s="74"/>
      <c r="F167" s="75"/>
      <c r="G167" s="76"/>
      <c r="H167" s="77"/>
      <c r="I167" s="52">
        <f>SUMIF('Учет ДС'!C$13:C$35,J167,'Учет ДС'!D$13:D$35)</f>
        <v>0</v>
      </c>
      <c r="J167" s="70" t="str">
        <f t="shared" si="14"/>
        <v/>
      </c>
      <c r="K167" s="52">
        <f t="shared" si="12"/>
        <v>0</v>
      </c>
      <c r="L167" s="82"/>
      <c r="M167" s="55">
        <f t="shared" si="13"/>
        <v>0</v>
      </c>
    </row>
    <row r="168" spans="1:13" s="8" customFormat="1">
      <c r="A168" s="71"/>
      <c r="B168" s="71"/>
      <c r="C168" s="72"/>
      <c r="D168" s="111"/>
      <c r="E168" s="74"/>
      <c r="F168" s="75"/>
      <c r="G168" s="76"/>
      <c r="H168" s="77"/>
      <c r="I168" s="52">
        <f>SUMIF('Учет ДС'!C$13:C$35,J168,'Учет ДС'!D$13:D$35)</f>
        <v>0</v>
      </c>
      <c r="J168" s="70" t="str">
        <f t="shared" si="14"/>
        <v/>
      </c>
      <c r="K168" s="52">
        <f t="shared" si="12"/>
        <v>0</v>
      </c>
      <c r="L168" s="82"/>
      <c r="M168" s="55">
        <f t="shared" si="13"/>
        <v>0</v>
      </c>
    </row>
    <row r="169" spans="1:13" s="8" customFormat="1">
      <c r="A169" s="71"/>
      <c r="B169" s="71"/>
      <c r="C169" s="72"/>
      <c r="D169" s="111"/>
      <c r="E169" s="74"/>
      <c r="F169" s="75"/>
      <c r="G169" s="76"/>
      <c r="H169" s="77"/>
      <c r="I169" s="52">
        <f>SUMIF('Учет ДС'!C$13:C$35,J169,'Учет ДС'!D$13:D$35)</f>
        <v>0</v>
      </c>
      <c r="J169" s="70" t="str">
        <f t="shared" si="14"/>
        <v/>
      </c>
      <c r="K169" s="52">
        <f t="shared" si="12"/>
        <v>0</v>
      </c>
      <c r="L169" s="82"/>
      <c r="M169" s="55">
        <f t="shared" si="13"/>
        <v>0</v>
      </c>
    </row>
    <row r="170" spans="1:13" s="8" customFormat="1">
      <c r="A170" s="71"/>
      <c r="B170" s="71"/>
      <c r="C170" s="72"/>
      <c r="D170" s="111"/>
      <c r="E170" s="74"/>
      <c r="F170" s="75"/>
      <c r="G170" s="76"/>
      <c r="H170" s="77"/>
      <c r="I170" s="52">
        <f>SUMIF('Учет ДС'!C$13:C$35,J170,'Учет ДС'!D$13:D$35)</f>
        <v>0</v>
      </c>
      <c r="J170" s="70" t="str">
        <f t="shared" si="14"/>
        <v/>
      </c>
      <c r="K170" s="52">
        <f t="shared" si="12"/>
        <v>0</v>
      </c>
      <c r="L170" s="82"/>
      <c r="M170" s="55">
        <f t="shared" si="13"/>
        <v>0</v>
      </c>
    </row>
    <row r="171" spans="1:13" s="8" customFormat="1">
      <c r="A171" s="71"/>
      <c r="B171" s="71"/>
      <c r="C171" s="72"/>
      <c r="D171" s="111"/>
      <c r="E171" s="74"/>
      <c r="F171" s="75"/>
      <c r="G171" s="76"/>
      <c r="H171" s="77"/>
      <c r="I171" s="52">
        <f>SUMIF('Учет ДС'!C$13:C$35,J171,'Учет ДС'!D$13:D$35)</f>
        <v>0</v>
      </c>
      <c r="J171" s="70" t="str">
        <f t="shared" si="14"/>
        <v/>
      </c>
      <c r="K171" s="52">
        <f t="shared" si="12"/>
        <v>0</v>
      </c>
      <c r="L171" s="82"/>
      <c r="M171" s="55">
        <f t="shared" si="13"/>
        <v>0</v>
      </c>
    </row>
    <row r="172" spans="1:13" s="8" customFormat="1">
      <c r="A172" s="71"/>
      <c r="B172" s="71"/>
      <c r="C172" s="72"/>
      <c r="D172" s="111"/>
      <c r="E172" s="74"/>
      <c r="F172" s="75"/>
      <c r="G172" s="76"/>
      <c r="H172" s="77"/>
      <c r="I172" s="52">
        <f>SUMIF('Учет ДС'!C$13:C$35,J172,'Учет ДС'!D$13:D$35)</f>
        <v>0</v>
      </c>
      <c r="J172" s="70" t="str">
        <f t="shared" si="14"/>
        <v/>
      </c>
      <c r="K172" s="52">
        <f t="shared" si="12"/>
        <v>0</v>
      </c>
      <c r="L172" s="82"/>
      <c r="M172" s="55">
        <f t="shared" si="13"/>
        <v>0</v>
      </c>
    </row>
    <row r="173" spans="1:13" s="8" customFormat="1">
      <c r="A173" s="71"/>
      <c r="B173" s="71"/>
      <c r="C173" s="72"/>
      <c r="D173" s="111"/>
      <c r="E173" s="74"/>
      <c r="F173" s="75"/>
      <c r="G173" s="76"/>
      <c r="H173" s="77"/>
      <c r="I173" s="52">
        <f>SUMIF('Учет ДС'!C$13:C$35,J173,'Учет ДС'!D$13:D$35)</f>
        <v>0</v>
      </c>
      <c r="J173" s="70" t="str">
        <f t="shared" si="14"/>
        <v/>
      </c>
      <c r="K173" s="52">
        <f t="shared" si="12"/>
        <v>0</v>
      </c>
      <c r="L173" s="82"/>
      <c r="M173" s="55">
        <f t="shared" si="13"/>
        <v>0</v>
      </c>
    </row>
    <row r="174" spans="1:13" s="8" customFormat="1">
      <c r="A174" s="71"/>
      <c r="B174" s="71"/>
      <c r="C174" s="72"/>
      <c r="D174" s="111"/>
      <c r="E174" s="74"/>
      <c r="F174" s="75"/>
      <c r="G174" s="76"/>
      <c r="H174" s="77"/>
      <c r="I174" s="52">
        <f>SUMIF('Учет ДС'!C$13:C$35,J174,'Учет ДС'!D$13:D$35)</f>
        <v>0</v>
      </c>
      <c r="J174" s="70" t="str">
        <f t="shared" si="14"/>
        <v/>
      </c>
      <c r="K174" s="52">
        <f t="shared" si="12"/>
        <v>0</v>
      </c>
      <c r="L174" s="82"/>
      <c r="M174" s="55">
        <f t="shared" si="13"/>
        <v>0</v>
      </c>
    </row>
    <row r="175" spans="1:13" s="8" customFormat="1">
      <c r="A175" s="71"/>
      <c r="B175" s="71"/>
      <c r="C175" s="72"/>
      <c r="D175" s="111"/>
      <c r="E175" s="74"/>
      <c r="F175" s="75"/>
      <c r="G175" s="76"/>
      <c r="H175" s="77"/>
      <c r="I175" s="52">
        <f>SUMIF('Учет ДС'!C$13:C$35,J175,'Учет ДС'!D$13:D$35)</f>
        <v>0</v>
      </c>
      <c r="J175" s="70" t="str">
        <f t="shared" si="14"/>
        <v/>
      </c>
      <c r="K175" s="52">
        <f t="shared" si="12"/>
        <v>0</v>
      </c>
      <c r="L175" s="82"/>
      <c r="M175" s="55">
        <f t="shared" si="13"/>
        <v>0</v>
      </c>
    </row>
    <row r="176" spans="1:13" s="8" customFormat="1">
      <c r="A176" s="71"/>
      <c r="B176" s="71"/>
      <c r="C176" s="72"/>
      <c r="D176" s="111"/>
      <c r="E176" s="74"/>
      <c r="F176" s="75"/>
      <c r="G176" s="76"/>
      <c r="H176" s="77"/>
      <c r="I176" s="52">
        <f>SUMIF('Учет ДС'!C$13:C$35,J176,'Учет ДС'!D$13:D$35)</f>
        <v>0</v>
      </c>
      <c r="J176" s="70" t="str">
        <f t="shared" si="14"/>
        <v/>
      </c>
      <c r="K176" s="52">
        <f t="shared" si="12"/>
        <v>0</v>
      </c>
      <c r="L176" s="82"/>
      <c r="M176" s="55">
        <f t="shared" si="13"/>
        <v>0</v>
      </c>
    </row>
    <row r="177" spans="1:13" s="8" customFormat="1">
      <c r="A177" s="71"/>
      <c r="B177" s="71"/>
      <c r="C177" s="72"/>
      <c r="D177" s="111"/>
      <c r="E177" s="74"/>
      <c r="F177" s="75"/>
      <c r="G177" s="76"/>
      <c r="H177" s="77"/>
      <c r="I177" s="52">
        <f>SUMIF('Учет ДС'!C$13:C$35,J177,'Учет ДС'!D$13:D$35)</f>
        <v>0</v>
      </c>
      <c r="J177" s="70" t="str">
        <f t="shared" si="14"/>
        <v/>
      </c>
      <c r="K177" s="52">
        <f t="shared" si="12"/>
        <v>0</v>
      </c>
      <c r="L177" s="82"/>
      <c r="M177" s="55">
        <f t="shared" si="13"/>
        <v>0</v>
      </c>
    </row>
    <row r="178" spans="1:13" s="8" customFormat="1">
      <c r="A178" s="71"/>
      <c r="B178" s="71"/>
      <c r="C178" s="72"/>
      <c r="D178" s="111"/>
      <c r="E178" s="74"/>
      <c r="F178" s="75"/>
      <c r="G178" s="76"/>
      <c r="H178" s="77"/>
      <c r="I178" s="52">
        <f>SUMIF('Учет ДС'!C$13:C$35,J178,'Учет ДС'!D$13:D$35)</f>
        <v>0</v>
      </c>
      <c r="J178" s="70" t="str">
        <f t="shared" si="14"/>
        <v/>
      </c>
      <c r="K178" s="52">
        <f t="shared" si="12"/>
        <v>0</v>
      </c>
      <c r="L178" s="82"/>
      <c r="M178" s="55">
        <f t="shared" si="13"/>
        <v>0</v>
      </c>
    </row>
    <row r="179" spans="1:13" s="8" customFormat="1">
      <c r="A179" s="71"/>
      <c r="B179" s="71"/>
      <c r="C179" s="72"/>
      <c r="D179" s="111"/>
      <c r="E179" s="74"/>
      <c r="F179" s="75"/>
      <c r="G179" s="76"/>
      <c r="H179" s="77"/>
      <c r="I179" s="52">
        <f>SUMIF('Учет ДС'!C$13:C$35,J179,'Учет ДС'!D$13:D$35)</f>
        <v>0</v>
      </c>
      <c r="J179" s="70" t="str">
        <f t="shared" si="14"/>
        <v/>
      </c>
      <c r="K179" s="52">
        <f t="shared" si="12"/>
        <v>0</v>
      </c>
      <c r="L179" s="82"/>
      <c r="M179" s="55">
        <f t="shared" si="13"/>
        <v>0</v>
      </c>
    </row>
    <row r="180" spans="1:13" s="8" customFormat="1">
      <c r="A180" s="71"/>
      <c r="B180" s="71"/>
      <c r="C180" s="72"/>
      <c r="D180" s="111"/>
      <c r="E180" s="74"/>
      <c r="F180" s="75"/>
      <c r="G180" s="76"/>
      <c r="H180" s="77"/>
      <c r="I180" s="52">
        <f>SUMIF('Учет ДС'!C$13:C$35,J180,'Учет ДС'!D$13:D$35)</f>
        <v>0</v>
      </c>
      <c r="J180" s="70" t="str">
        <f t="shared" si="14"/>
        <v/>
      </c>
      <c r="K180" s="52">
        <f t="shared" si="12"/>
        <v>0</v>
      </c>
      <c r="L180" s="82"/>
      <c r="M180" s="55">
        <f t="shared" si="13"/>
        <v>0</v>
      </c>
    </row>
    <row r="181" spans="1:13" s="8" customFormat="1">
      <c r="A181" s="71"/>
      <c r="B181" s="71"/>
      <c r="C181" s="72"/>
      <c r="D181" s="111"/>
      <c r="E181" s="74"/>
      <c r="F181" s="75"/>
      <c r="G181" s="76"/>
      <c r="H181" s="77"/>
      <c r="I181" s="52">
        <f>SUMIF('Учет ДС'!C$13:C$35,J181,'Учет ДС'!D$13:D$35)</f>
        <v>0</v>
      </c>
      <c r="J181" s="70" t="str">
        <f t="shared" si="14"/>
        <v/>
      </c>
      <c r="K181" s="52">
        <f t="shared" si="12"/>
        <v>0</v>
      </c>
      <c r="L181" s="82"/>
      <c r="M181" s="55">
        <f t="shared" si="13"/>
        <v>0</v>
      </c>
    </row>
    <row r="182" spans="1:13" s="8" customFormat="1">
      <c r="A182" s="71"/>
      <c r="B182" s="71"/>
      <c r="C182" s="72"/>
      <c r="D182" s="111"/>
      <c r="E182" s="74"/>
      <c r="F182" s="75"/>
      <c r="G182" s="76"/>
      <c r="H182" s="77"/>
      <c r="I182" s="52">
        <f>SUMIF('Учет ДС'!C$13:C$35,J182,'Учет ДС'!D$13:D$35)</f>
        <v>0</v>
      </c>
      <c r="J182" s="70" t="str">
        <f t="shared" si="14"/>
        <v/>
      </c>
      <c r="K182" s="52">
        <f t="shared" si="12"/>
        <v>0</v>
      </c>
      <c r="L182" s="82"/>
      <c r="M182" s="55">
        <f t="shared" si="13"/>
        <v>0</v>
      </c>
    </row>
    <row r="183" spans="1:13" s="8" customFormat="1">
      <c r="A183" s="71"/>
      <c r="B183" s="71"/>
      <c r="C183" s="72"/>
      <c r="D183" s="111"/>
      <c r="E183" s="74"/>
      <c r="F183" s="75"/>
      <c r="G183" s="76"/>
      <c r="H183" s="77"/>
      <c r="I183" s="52">
        <f>SUMIF('Учет ДС'!C$13:C$35,J183,'Учет ДС'!D$13:D$35)</f>
        <v>0</v>
      </c>
      <c r="J183" s="70" t="str">
        <f t="shared" si="14"/>
        <v/>
      </c>
      <c r="K183" s="52">
        <f t="shared" si="12"/>
        <v>0</v>
      </c>
      <c r="L183" s="82"/>
      <c r="M183" s="55">
        <f t="shared" si="13"/>
        <v>0</v>
      </c>
    </row>
    <row r="184" spans="1:13" s="8" customFormat="1">
      <c r="A184" s="71"/>
      <c r="B184" s="71"/>
      <c r="C184" s="72"/>
      <c r="D184" s="111"/>
      <c r="E184" s="74"/>
      <c r="F184" s="75"/>
      <c r="G184" s="76"/>
      <c r="H184" s="77"/>
      <c r="I184" s="52">
        <f>SUMIF('Учет ДС'!C$13:C$35,J184,'Учет ДС'!D$13:D$35)</f>
        <v>0</v>
      </c>
      <c r="J184" s="70" t="str">
        <f t="shared" si="14"/>
        <v/>
      </c>
      <c r="K184" s="52">
        <f t="shared" si="12"/>
        <v>0</v>
      </c>
      <c r="L184" s="82"/>
      <c r="M184" s="55">
        <f t="shared" si="13"/>
        <v>0</v>
      </c>
    </row>
    <row r="185" spans="1:13" s="8" customFormat="1">
      <c r="A185" s="71"/>
      <c r="B185" s="71"/>
      <c r="C185" s="72"/>
      <c r="D185" s="111"/>
      <c r="E185" s="74"/>
      <c r="F185" s="75"/>
      <c r="G185" s="76"/>
      <c r="H185" s="77"/>
      <c r="I185" s="52">
        <f>SUMIF('Учет ДС'!C$13:C$35,J185,'Учет ДС'!D$13:D$35)</f>
        <v>0</v>
      </c>
      <c r="J185" s="70" t="str">
        <f t="shared" si="14"/>
        <v/>
      </c>
      <c r="K185" s="52">
        <f t="shared" si="12"/>
        <v>0</v>
      </c>
      <c r="L185" s="82"/>
      <c r="M185" s="55">
        <f t="shared" si="13"/>
        <v>0</v>
      </c>
    </row>
    <row r="186" spans="1:13" s="8" customFormat="1">
      <c r="A186" s="71"/>
      <c r="B186" s="71"/>
      <c r="C186" s="72"/>
      <c r="D186" s="111"/>
      <c r="E186" s="74"/>
      <c r="F186" s="75"/>
      <c r="G186" s="76"/>
      <c r="H186" s="77"/>
      <c r="I186" s="52">
        <f>SUMIF('Учет ДС'!C$13:C$35,J186,'Учет ДС'!D$13:D$35)</f>
        <v>0</v>
      </c>
      <c r="J186" s="70" t="str">
        <f t="shared" si="14"/>
        <v/>
      </c>
      <c r="K186" s="52">
        <f t="shared" si="12"/>
        <v>0</v>
      </c>
      <c r="L186" s="82"/>
      <c r="M186" s="55">
        <f t="shared" si="13"/>
        <v>0</v>
      </c>
    </row>
    <row r="187" spans="1:13" s="8" customFormat="1">
      <c r="A187" s="71"/>
      <c r="B187" s="71"/>
      <c r="C187" s="72"/>
      <c r="D187" s="111"/>
      <c r="E187" s="74"/>
      <c r="F187" s="75"/>
      <c r="G187" s="76"/>
      <c r="H187" s="77"/>
      <c r="I187" s="52">
        <f>SUMIF('Учет ДС'!C$13:C$35,J187,'Учет ДС'!D$13:D$35)</f>
        <v>0</v>
      </c>
      <c r="J187" s="70" t="str">
        <f t="shared" si="14"/>
        <v/>
      </c>
      <c r="K187" s="52">
        <f t="shared" si="12"/>
        <v>0</v>
      </c>
      <c r="L187" s="82"/>
      <c r="M187" s="55">
        <f t="shared" si="13"/>
        <v>0</v>
      </c>
    </row>
    <row r="188" spans="1:13" s="8" customFormat="1">
      <c r="A188" s="71"/>
      <c r="B188" s="71"/>
      <c r="C188" s="72"/>
      <c r="D188" s="111"/>
      <c r="E188" s="74"/>
      <c r="F188" s="75"/>
      <c r="G188" s="76"/>
      <c r="H188" s="77"/>
      <c r="I188" s="52">
        <f>SUMIF('Учет ДС'!C$13:C$35,J188,'Учет ДС'!D$13:D$35)</f>
        <v>0</v>
      </c>
      <c r="J188" s="70" t="str">
        <f t="shared" si="14"/>
        <v/>
      </c>
      <c r="K188" s="52">
        <f t="shared" si="12"/>
        <v>0</v>
      </c>
      <c r="L188" s="82"/>
      <c r="M188" s="55">
        <f t="shared" si="13"/>
        <v>0</v>
      </c>
    </row>
    <row r="189" spans="1:13" s="8" customFormat="1">
      <c r="A189" s="71"/>
      <c r="B189" s="71"/>
      <c r="C189" s="72"/>
      <c r="D189" s="111"/>
      <c r="E189" s="74"/>
      <c r="F189" s="75"/>
      <c r="G189" s="76"/>
      <c r="H189" s="77"/>
      <c r="I189" s="52">
        <f>SUMIF('Учет ДС'!C$13:C$35,J189,'Учет ДС'!D$13:D$35)</f>
        <v>0</v>
      </c>
      <c r="J189" s="70" t="str">
        <f t="shared" si="14"/>
        <v/>
      </c>
      <c r="K189" s="52">
        <f t="shared" si="12"/>
        <v>0</v>
      </c>
      <c r="L189" s="82"/>
      <c r="M189" s="55">
        <f t="shared" si="13"/>
        <v>0</v>
      </c>
    </row>
    <row r="190" spans="1:13" s="8" customFormat="1">
      <c r="A190" s="71"/>
      <c r="B190" s="71"/>
      <c r="C190" s="72"/>
      <c r="D190" s="111"/>
      <c r="E190" s="74"/>
      <c r="F190" s="75"/>
      <c r="G190" s="76"/>
      <c r="H190" s="77"/>
      <c r="I190" s="52">
        <f>SUMIF('Учет ДС'!C$13:C$35,J190,'Учет ДС'!D$13:D$35)</f>
        <v>0</v>
      </c>
      <c r="J190" s="70" t="str">
        <f t="shared" si="14"/>
        <v/>
      </c>
      <c r="K190" s="52">
        <f t="shared" ref="K190:K265" si="15">H190*I190</f>
        <v>0</v>
      </c>
      <c r="L190" s="82"/>
      <c r="M190" s="55">
        <f t="shared" ref="M190:M265" si="16">K190-L190</f>
        <v>0</v>
      </c>
    </row>
    <row r="191" spans="1:13" s="8" customFormat="1">
      <c r="A191" s="71"/>
      <c r="B191" s="71"/>
      <c r="C191" s="72"/>
      <c r="D191" s="111"/>
      <c r="E191" s="74"/>
      <c r="F191" s="75"/>
      <c r="G191" s="76"/>
      <c r="H191" s="77"/>
      <c r="I191" s="52">
        <f>SUMIF('Учет ДС'!C$13:C$35,J191,'Учет ДС'!D$13:D$35)</f>
        <v>0</v>
      </c>
      <c r="J191" s="70" t="str">
        <f t="shared" si="14"/>
        <v/>
      </c>
      <c r="K191" s="52">
        <f t="shared" si="15"/>
        <v>0</v>
      </c>
      <c r="L191" s="82"/>
      <c r="M191" s="55">
        <f t="shared" si="16"/>
        <v>0</v>
      </c>
    </row>
    <row r="192" spans="1:13" s="8" customFormat="1">
      <c r="A192" s="71"/>
      <c r="B192" s="71"/>
      <c r="C192" s="72"/>
      <c r="D192" s="111"/>
      <c r="E192" s="74"/>
      <c r="F192" s="75"/>
      <c r="G192" s="76"/>
      <c r="H192" s="77"/>
      <c r="I192" s="52">
        <f>SUMIF('Учет ДС'!C$13:C$35,J192,'Учет ДС'!D$13:D$35)</f>
        <v>0</v>
      </c>
      <c r="J192" s="70" t="str">
        <f t="shared" si="14"/>
        <v/>
      </c>
      <c r="K192" s="52">
        <f t="shared" si="15"/>
        <v>0</v>
      </c>
      <c r="L192" s="82"/>
      <c r="M192" s="55">
        <f t="shared" si="16"/>
        <v>0</v>
      </c>
    </row>
    <row r="193" spans="1:13" s="8" customFormat="1">
      <c r="A193" s="71"/>
      <c r="B193" s="71"/>
      <c r="C193" s="72"/>
      <c r="D193" s="111"/>
      <c r="E193" s="74"/>
      <c r="F193" s="75"/>
      <c r="G193" s="76"/>
      <c r="H193" s="77"/>
      <c r="I193" s="52">
        <f>SUMIF('Учет ДС'!C$13:C$35,J193,'Учет ДС'!D$13:D$35)</f>
        <v>0</v>
      </c>
      <c r="J193" s="70" t="str">
        <f t="shared" si="14"/>
        <v/>
      </c>
      <c r="K193" s="52">
        <f t="shared" si="15"/>
        <v>0</v>
      </c>
      <c r="L193" s="82"/>
      <c r="M193" s="55">
        <f t="shared" si="16"/>
        <v>0</v>
      </c>
    </row>
    <row r="194" spans="1:13" s="8" customFormat="1">
      <c r="A194" s="71"/>
      <c r="B194" s="71"/>
      <c r="C194" s="72"/>
      <c r="D194" s="111"/>
      <c r="E194" s="74"/>
      <c r="F194" s="75"/>
      <c r="G194" s="76"/>
      <c r="H194" s="77"/>
      <c r="I194" s="52">
        <f>SUMIF('Учет ДС'!C$13:C$35,J194,'Учет ДС'!D$13:D$35)</f>
        <v>0</v>
      </c>
      <c r="J194" s="70" t="str">
        <f t="shared" si="14"/>
        <v/>
      </c>
      <c r="K194" s="52">
        <f t="shared" si="15"/>
        <v>0</v>
      </c>
      <c r="L194" s="82"/>
      <c r="M194" s="55">
        <f t="shared" si="16"/>
        <v>0</v>
      </c>
    </row>
    <row r="195" spans="1:13" s="8" customFormat="1">
      <c r="A195" s="71"/>
      <c r="B195" s="71"/>
      <c r="C195" s="72"/>
      <c r="D195" s="111"/>
      <c r="E195" s="74"/>
      <c r="F195" s="75"/>
      <c r="G195" s="76"/>
      <c r="H195" s="77"/>
      <c r="I195" s="52">
        <f>SUMIF('Учет ДС'!C$13:C$35,J195,'Учет ДС'!D$13:D$35)</f>
        <v>0</v>
      </c>
      <c r="J195" s="70" t="str">
        <f t="shared" si="14"/>
        <v/>
      </c>
      <c r="K195" s="52">
        <f t="shared" si="15"/>
        <v>0</v>
      </c>
      <c r="L195" s="82"/>
      <c r="M195" s="55">
        <f t="shared" si="16"/>
        <v>0</v>
      </c>
    </row>
    <row r="196" spans="1:13" s="8" customFormat="1">
      <c r="A196" s="71"/>
      <c r="B196" s="71"/>
      <c r="C196" s="72"/>
      <c r="D196" s="111"/>
      <c r="E196" s="74"/>
      <c r="F196" s="75"/>
      <c r="G196" s="76"/>
      <c r="H196" s="77"/>
      <c r="I196" s="52">
        <f>SUMIF('Учет ДС'!C$13:C$35,J196,'Учет ДС'!D$13:D$35)</f>
        <v>0</v>
      </c>
      <c r="J196" s="70" t="str">
        <f t="shared" si="14"/>
        <v/>
      </c>
      <c r="K196" s="52">
        <f t="shared" si="15"/>
        <v>0</v>
      </c>
      <c r="L196" s="82"/>
      <c r="M196" s="55">
        <f t="shared" si="16"/>
        <v>0</v>
      </c>
    </row>
    <row r="197" spans="1:13" s="8" customFormat="1">
      <c r="A197" s="71"/>
      <c r="B197" s="71"/>
      <c r="C197" s="72"/>
      <c r="D197" s="111"/>
      <c r="E197" s="74"/>
      <c r="F197" s="75"/>
      <c r="G197" s="76"/>
      <c r="H197" s="77"/>
      <c r="I197" s="52">
        <f>SUMIF('Учет ДС'!C$13:C$35,J197,'Учет ДС'!D$13:D$35)</f>
        <v>0</v>
      </c>
      <c r="J197" s="70" t="str">
        <f t="shared" si="14"/>
        <v/>
      </c>
      <c r="K197" s="52">
        <f t="shared" si="15"/>
        <v>0</v>
      </c>
      <c r="L197" s="82"/>
      <c r="M197" s="55">
        <f t="shared" si="16"/>
        <v>0</v>
      </c>
    </row>
    <row r="198" spans="1:13" s="8" customFormat="1">
      <c r="A198" s="71"/>
      <c r="B198" s="71"/>
      <c r="C198" s="72"/>
      <c r="D198" s="111"/>
      <c r="E198" s="74"/>
      <c r="F198" s="75"/>
      <c r="G198" s="76"/>
      <c r="H198" s="77"/>
      <c r="I198" s="52">
        <f>SUMIF('Учет ДС'!C$13:C$35,J198,'Учет ДС'!D$13:D$35)</f>
        <v>0</v>
      </c>
      <c r="J198" s="70" t="str">
        <f t="shared" si="14"/>
        <v/>
      </c>
      <c r="K198" s="52">
        <f t="shared" si="15"/>
        <v>0</v>
      </c>
      <c r="L198" s="82"/>
      <c r="M198" s="55">
        <f t="shared" si="16"/>
        <v>0</v>
      </c>
    </row>
    <row r="199" spans="1:13" s="8" customFormat="1">
      <c r="A199" s="71"/>
      <c r="B199" s="71"/>
      <c r="C199" s="72"/>
      <c r="D199" s="111"/>
      <c r="E199" s="74"/>
      <c r="F199" s="75"/>
      <c r="G199" s="76"/>
      <c r="H199" s="77"/>
      <c r="I199" s="52">
        <f>SUMIF('Учет ДС'!C$13:C$35,J199,'Учет ДС'!D$13:D$35)</f>
        <v>0</v>
      </c>
      <c r="J199" s="70" t="str">
        <f t="shared" si="14"/>
        <v/>
      </c>
      <c r="K199" s="52">
        <f t="shared" si="15"/>
        <v>0</v>
      </c>
      <c r="L199" s="82"/>
      <c r="M199" s="55">
        <f t="shared" si="16"/>
        <v>0</v>
      </c>
    </row>
    <row r="200" spans="1:13" s="8" customFormat="1">
      <c r="A200" s="71"/>
      <c r="B200" s="71"/>
      <c r="C200" s="72"/>
      <c r="D200" s="111"/>
      <c r="E200" s="74"/>
      <c r="F200" s="75"/>
      <c r="G200" s="76"/>
      <c r="H200" s="77"/>
      <c r="I200" s="52">
        <f>SUMIF('Учет ДС'!C$13:C$35,J200,'Учет ДС'!D$13:D$35)</f>
        <v>0</v>
      </c>
      <c r="J200" s="70" t="str">
        <f t="shared" si="14"/>
        <v/>
      </c>
      <c r="K200" s="52">
        <f t="shared" si="15"/>
        <v>0</v>
      </c>
      <c r="L200" s="82"/>
      <c r="M200" s="55">
        <f t="shared" si="16"/>
        <v>0</v>
      </c>
    </row>
    <row r="201" spans="1:13" s="8" customFormat="1">
      <c r="A201" s="71"/>
      <c r="B201" s="71"/>
      <c r="C201" s="72"/>
      <c r="D201" s="111"/>
      <c r="E201" s="74"/>
      <c r="F201" s="75"/>
      <c r="G201" s="76"/>
      <c r="H201" s="77"/>
      <c r="I201" s="52">
        <f>SUMIF('Учет ДС'!C$13:C$35,J201,'Учет ДС'!D$13:D$35)</f>
        <v>0</v>
      </c>
      <c r="J201" s="70" t="str">
        <f t="shared" si="14"/>
        <v/>
      </c>
      <c r="K201" s="52">
        <f t="shared" si="15"/>
        <v>0</v>
      </c>
      <c r="L201" s="82"/>
      <c r="M201" s="55">
        <f t="shared" si="16"/>
        <v>0</v>
      </c>
    </row>
    <row r="202" spans="1:13" s="8" customFormat="1">
      <c r="A202" s="71"/>
      <c r="B202" s="71"/>
      <c r="C202" s="72"/>
      <c r="D202" s="111"/>
      <c r="E202" s="74"/>
      <c r="F202" s="75"/>
      <c r="G202" s="76"/>
      <c r="H202" s="77"/>
      <c r="I202" s="52">
        <f>SUMIF('Учет ДС'!C$13:C$35,J202,'Учет ДС'!D$13:D$35)</f>
        <v>0</v>
      </c>
      <c r="J202" s="70" t="str">
        <f t="shared" si="14"/>
        <v/>
      </c>
      <c r="K202" s="52">
        <f t="shared" si="15"/>
        <v>0</v>
      </c>
      <c r="L202" s="82"/>
      <c r="M202" s="55">
        <f t="shared" si="16"/>
        <v>0</v>
      </c>
    </row>
    <row r="203" spans="1:13" s="8" customFormat="1">
      <c r="A203" s="71"/>
      <c r="B203" s="71"/>
      <c r="C203" s="72"/>
      <c r="D203" s="111"/>
      <c r="E203" s="74"/>
      <c r="F203" s="75"/>
      <c r="G203" s="76"/>
      <c r="H203" s="77"/>
      <c r="I203" s="52">
        <f>SUMIF('Учет ДС'!C$13:C$35,J203,'Учет ДС'!D$13:D$35)</f>
        <v>0</v>
      </c>
      <c r="J203" s="70" t="str">
        <f t="shared" si="14"/>
        <v/>
      </c>
      <c r="K203" s="52">
        <f t="shared" si="15"/>
        <v>0</v>
      </c>
      <c r="L203" s="82"/>
      <c r="M203" s="55">
        <f t="shared" si="16"/>
        <v>0</v>
      </c>
    </row>
    <row r="204" spans="1:13" s="8" customFormat="1">
      <c r="A204" s="71"/>
      <c r="B204" s="71"/>
      <c r="C204" s="72"/>
      <c r="D204" s="111"/>
      <c r="E204" s="74"/>
      <c r="F204" s="75"/>
      <c r="G204" s="76"/>
      <c r="H204" s="77"/>
      <c r="I204" s="52">
        <f>SUMIF('Учет ДС'!C$13:C$35,J204,'Учет ДС'!D$13:D$35)</f>
        <v>0</v>
      </c>
      <c r="J204" s="70" t="str">
        <f t="shared" si="14"/>
        <v/>
      </c>
      <c r="K204" s="52">
        <f t="shared" si="15"/>
        <v>0</v>
      </c>
      <c r="L204" s="82"/>
      <c r="M204" s="55">
        <f t="shared" si="16"/>
        <v>0</v>
      </c>
    </row>
    <row r="205" spans="1:13" s="8" customFormat="1">
      <c r="A205" s="71"/>
      <c r="B205" s="71"/>
      <c r="C205" s="72"/>
      <c r="D205" s="111"/>
      <c r="E205" s="74"/>
      <c r="F205" s="75"/>
      <c r="G205" s="76"/>
      <c r="H205" s="77"/>
      <c r="I205" s="52">
        <f>SUMIF('Учет ДС'!C$13:C$35,J205,'Учет ДС'!D$13:D$35)</f>
        <v>0</v>
      </c>
      <c r="J205" s="70" t="str">
        <f t="shared" si="14"/>
        <v/>
      </c>
      <c r="K205" s="52">
        <f t="shared" si="15"/>
        <v>0</v>
      </c>
      <c r="L205" s="82"/>
      <c r="M205" s="55">
        <f t="shared" si="16"/>
        <v>0</v>
      </c>
    </row>
    <row r="206" spans="1:13" s="8" customFormat="1">
      <c r="A206" s="71"/>
      <c r="B206" s="71"/>
      <c r="C206" s="72"/>
      <c r="D206" s="111"/>
      <c r="E206" s="74"/>
      <c r="F206" s="75"/>
      <c r="G206" s="76"/>
      <c r="H206" s="77"/>
      <c r="I206" s="52">
        <f>SUMIF('Учет ДС'!C$13:C$35,J206,'Учет ДС'!D$13:D$35)</f>
        <v>0</v>
      </c>
      <c r="J206" s="70" t="str">
        <f t="shared" si="14"/>
        <v/>
      </c>
      <c r="K206" s="52">
        <f t="shared" si="15"/>
        <v>0</v>
      </c>
      <c r="L206" s="82"/>
      <c r="M206" s="55">
        <f t="shared" si="16"/>
        <v>0</v>
      </c>
    </row>
    <row r="207" spans="1:13" s="8" customFormat="1">
      <c r="A207" s="71"/>
      <c r="B207" s="71"/>
      <c r="C207" s="72"/>
      <c r="D207" s="111"/>
      <c r="E207" s="74"/>
      <c r="F207" s="75"/>
      <c r="G207" s="76"/>
      <c r="H207" s="77"/>
      <c r="I207" s="52">
        <f>SUMIF('Учет ДС'!C$13:C$35,J207,'Учет ДС'!D$13:D$35)</f>
        <v>0</v>
      </c>
      <c r="J207" s="70" t="str">
        <f t="shared" si="14"/>
        <v/>
      </c>
      <c r="K207" s="52">
        <f t="shared" si="15"/>
        <v>0</v>
      </c>
      <c r="L207" s="82"/>
      <c r="M207" s="55">
        <f t="shared" si="16"/>
        <v>0</v>
      </c>
    </row>
    <row r="208" spans="1:13" s="8" customFormat="1">
      <c r="A208" s="71"/>
      <c r="B208" s="71"/>
      <c r="C208" s="72"/>
      <c r="D208" s="111"/>
      <c r="E208" s="74"/>
      <c r="F208" s="75"/>
      <c r="G208" s="76"/>
      <c r="H208" s="77"/>
      <c r="I208" s="52">
        <f>SUMIF('Учет ДС'!C$13:C$35,J208,'Учет ДС'!D$13:D$35)</f>
        <v>0</v>
      </c>
      <c r="J208" s="70" t="str">
        <f t="shared" si="14"/>
        <v/>
      </c>
      <c r="K208" s="52">
        <f t="shared" si="15"/>
        <v>0</v>
      </c>
      <c r="L208" s="82"/>
      <c r="M208" s="55">
        <f t="shared" si="16"/>
        <v>0</v>
      </c>
    </row>
    <row r="209" spans="1:13" s="8" customFormat="1">
      <c r="A209" s="71"/>
      <c r="B209" s="71"/>
      <c r="C209" s="72"/>
      <c r="D209" s="111"/>
      <c r="E209" s="74"/>
      <c r="F209" s="75"/>
      <c r="G209" s="76"/>
      <c r="H209" s="77"/>
      <c r="I209" s="52">
        <f>SUMIF('Учет ДС'!C$13:C$35,J209,'Учет ДС'!D$13:D$35)</f>
        <v>0</v>
      </c>
      <c r="J209" s="70" t="str">
        <f t="shared" si="14"/>
        <v/>
      </c>
      <c r="K209" s="52">
        <f t="shared" si="15"/>
        <v>0</v>
      </c>
      <c r="L209" s="82"/>
      <c r="M209" s="55">
        <f t="shared" si="16"/>
        <v>0</v>
      </c>
    </row>
    <row r="210" spans="1:13" s="8" customFormat="1">
      <c r="A210" s="71"/>
      <c r="B210" s="71"/>
      <c r="C210" s="72"/>
      <c r="D210" s="111"/>
      <c r="E210" s="74"/>
      <c r="F210" s="75"/>
      <c r="G210" s="76"/>
      <c r="H210" s="77"/>
      <c r="I210" s="52">
        <f>SUMIF('Учет ДС'!C$13:C$35,J210,'Учет ДС'!D$13:D$35)</f>
        <v>0</v>
      </c>
      <c r="J210" s="70" t="str">
        <f t="shared" si="14"/>
        <v/>
      </c>
      <c r="K210" s="52">
        <f t="shared" si="15"/>
        <v>0</v>
      </c>
      <c r="L210" s="82"/>
      <c r="M210" s="55">
        <f t="shared" si="16"/>
        <v>0</v>
      </c>
    </row>
    <row r="211" spans="1:13" s="8" customFormat="1">
      <c r="A211" s="71"/>
      <c r="B211" s="71"/>
      <c r="C211" s="72"/>
      <c r="D211" s="111"/>
      <c r="E211" s="74"/>
      <c r="F211" s="75"/>
      <c r="G211" s="76"/>
      <c r="H211" s="77"/>
      <c r="I211" s="52">
        <f>SUMIF('Учет ДС'!C$13:C$35,J211,'Учет ДС'!D$13:D$35)</f>
        <v>0</v>
      </c>
      <c r="J211" s="70" t="str">
        <f t="shared" si="14"/>
        <v/>
      </c>
      <c r="K211" s="52">
        <f t="shared" si="15"/>
        <v>0</v>
      </c>
      <c r="L211" s="82"/>
      <c r="M211" s="55">
        <f t="shared" si="16"/>
        <v>0</v>
      </c>
    </row>
    <row r="212" spans="1:13" s="8" customFormat="1">
      <c r="A212" s="71"/>
      <c r="B212" s="71"/>
      <c r="C212" s="72"/>
      <c r="D212" s="111"/>
      <c r="E212" s="74"/>
      <c r="F212" s="75"/>
      <c r="G212" s="76"/>
      <c r="H212" s="77"/>
      <c r="I212" s="52">
        <f>SUMIF('Учет ДС'!C$13:C$35,J212,'Учет ДС'!D$13:D$35)</f>
        <v>0</v>
      </c>
      <c r="J212" s="70" t="str">
        <f t="shared" si="14"/>
        <v/>
      </c>
      <c r="K212" s="52">
        <f t="shared" si="15"/>
        <v>0</v>
      </c>
      <c r="L212" s="82"/>
      <c r="M212" s="55">
        <f t="shared" si="16"/>
        <v>0</v>
      </c>
    </row>
    <row r="213" spans="1:13" s="8" customFormat="1">
      <c r="A213" s="71"/>
      <c r="B213" s="71"/>
      <c r="C213" s="72"/>
      <c r="D213" s="111"/>
      <c r="E213" s="74"/>
      <c r="F213" s="75"/>
      <c r="G213" s="76"/>
      <c r="H213" s="77"/>
      <c r="I213" s="52">
        <f>SUMIF('Учет ДС'!C$13:C$35,J213,'Учет ДС'!D$13:D$35)</f>
        <v>0</v>
      </c>
      <c r="J213" s="70" t="str">
        <f t="shared" si="14"/>
        <v/>
      </c>
      <c r="K213" s="52">
        <f t="shared" si="15"/>
        <v>0</v>
      </c>
      <c r="L213" s="82"/>
      <c r="M213" s="55">
        <f t="shared" si="16"/>
        <v>0</v>
      </c>
    </row>
    <row r="214" spans="1:13" s="8" customFormat="1">
      <c r="A214" s="71"/>
      <c r="B214" s="71"/>
      <c r="C214" s="72"/>
      <c r="D214" s="111"/>
      <c r="E214" s="74"/>
      <c r="F214" s="75"/>
      <c r="G214" s="76"/>
      <c r="H214" s="77"/>
      <c r="I214" s="52">
        <f>SUMIF('Учет ДС'!C$13:C$35,J214,'Учет ДС'!D$13:D$35)</f>
        <v>0</v>
      </c>
      <c r="J214" s="70" t="str">
        <f t="shared" si="14"/>
        <v/>
      </c>
      <c r="K214" s="52">
        <f t="shared" si="15"/>
        <v>0</v>
      </c>
      <c r="L214" s="82"/>
      <c r="M214" s="55">
        <f t="shared" si="16"/>
        <v>0</v>
      </c>
    </row>
    <row r="215" spans="1:13" s="8" customFormat="1">
      <c r="A215" s="71"/>
      <c r="B215" s="71"/>
      <c r="C215" s="72"/>
      <c r="D215" s="111"/>
      <c r="E215" s="74"/>
      <c r="F215" s="75"/>
      <c r="G215" s="76"/>
      <c r="H215" s="77"/>
      <c r="I215" s="52">
        <f>SUMIF('Учет ДС'!C$13:C$35,J215,'Учет ДС'!D$13:D$35)</f>
        <v>0</v>
      </c>
      <c r="J215" s="70" t="str">
        <f t="shared" si="14"/>
        <v/>
      </c>
      <c r="K215" s="52">
        <f t="shared" si="15"/>
        <v>0</v>
      </c>
      <c r="L215" s="82"/>
      <c r="M215" s="55">
        <f t="shared" si="16"/>
        <v>0</v>
      </c>
    </row>
    <row r="216" spans="1:13" s="8" customFormat="1">
      <c r="A216" s="71"/>
      <c r="B216" s="71"/>
      <c r="C216" s="72"/>
      <c r="D216" s="111"/>
      <c r="E216" s="74"/>
      <c r="F216" s="75"/>
      <c r="G216" s="76"/>
      <c r="H216" s="77"/>
      <c r="I216" s="52">
        <f>SUMIF('Учет ДС'!C$13:C$35,J216,'Учет ДС'!D$13:D$35)</f>
        <v>0</v>
      </c>
      <c r="J216" s="70" t="str">
        <f t="shared" si="14"/>
        <v/>
      </c>
      <c r="K216" s="52">
        <f t="shared" si="15"/>
        <v>0</v>
      </c>
      <c r="L216" s="82"/>
      <c r="M216" s="55">
        <f t="shared" si="16"/>
        <v>0</v>
      </c>
    </row>
    <row r="217" spans="1:13" s="8" customFormat="1">
      <c r="A217" s="71"/>
      <c r="B217" s="71"/>
      <c r="C217" s="72"/>
      <c r="D217" s="111"/>
      <c r="E217" s="74"/>
      <c r="F217" s="75"/>
      <c r="G217" s="76"/>
      <c r="H217" s="77"/>
      <c r="I217" s="52">
        <f>SUMIF('Учет ДС'!C$13:C$35,J217,'Учет ДС'!D$13:D$35)</f>
        <v>0</v>
      </c>
      <c r="J217" s="70" t="str">
        <f t="shared" si="14"/>
        <v/>
      </c>
      <c r="K217" s="52">
        <f t="shared" si="15"/>
        <v>0</v>
      </c>
      <c r="L217" s="82"/>
      <c r="M217" s="55">
        <f t="shared" si="16"/>
        <v>0</v>
      </c>
    </row>
    <row r="218" spans="1:13" s="8" customFormat="1">
      <c r="A218" s="71"/>
      <c r="B218" s="71"/>
      <c r="C218" s="72"/>
      <c r="D218" s="111"/>
      <c r="E218" s="74"/>
      <c r="F218" s="75"/>
      <c r="G218" s="76"/>
      <c r="H218" s="77"/>
      <c r="I218" s="52">
        <f>SUMIF('Учет ДС'!C$13:C$35,J218,'Учет ДС'!D$13:D$35)</f>
        <v>0</v>
      </c>
      <c r="J218" s="70" t="str">
        <f t="shared" si="14"/>
        <v/>
      </c>
      <c r="K218" s="52">
        <f t="shared" si="15"/>
        <v>0</v>
      </c>
      <c r="L218" s="82"/>
      <c r="M218" s="55">
        <f t="shared" si="16"/>
        <v>0</v>
      </c>
    </row>
    <row r="219" spans="1:13" s="8" customFormat="1">
      <c r="A219" s="71"/>
      <c r="B219" s="71"/>
      <c r="C219" s="72"/>
      <c r="D219" s="111"/>
      <c r="E219" s="74"/>
      <c r="F219" s="75"/>
      <c r="G219" s="76"/>
      <c r="H219" s="77"/>
      <c r="I219" s="52">
        <f>SUMIF('Учет ДС'!C$13:C$35,J219,'Учет ДС'!D$13:D$35)</f>
        <v>0</v>
      </c>
      <c r="J219" s="70" t="str">
        <f t="shared" si="14"/>
        <v/>
      </c>
      <c r="K219" s="52">
        <f t="shared" si="15"/>
        <v>0</v>
      </c>
      <c r="L219" s="82"/>
      <c r="M219" s="55">
        <f t="shared" si="16"/>
        <v>0</v>
      </c>
    </row>
    <row r="220" spans="1:13" s="8" customFormat="1">
      <c r="A220" s="71"/>
      <c r="B220" s="71"/>
      <c r="C220" s="72"/>
      <c r="D220" s="111"/>
      <c r="E220" s="74"/>
      <c r="F220" s="75"/>
      <c r="G220" s="76"/>
      <c r="H220" s="77"/>
      <c r="I220" s="52">
        <f>SUMIF('Учет ДС'!C$13:C$35,J220,'Учет ДС'!D$13:D$35)</f>
        <v>0</v>
      </c>
      <c r="J220" s="70" t="str">
        <f t="shared" si="14"/>
        <v/>
      </c>
      <c r="K220" s="52">
        <f t="shared" si="15"/>
        <v>0</v>
      </c>
      <c r="L220" s="82"/>
      <c r="M220" s="55">
        <f t="shared" si="16"/>
        <v>0</v>
      </c>
    </row>
    <row r="221" spans="1:13" s="8" customFormat="1">
      <c r="A221" s="71"/>
      <c r="B221" s="71"/>
      <c r="C221" s="72"/>
      <c r="D221" s="111"/>
      <c r="E221" s="74"/>
      <c r="F221" s="75"/>
      <c r="G221" s="76"/>
      <c r="H221" s="77"/>
      <c r="I221" s="52">
        <f>SUMIF('Учет ДС'!C$13:C$35,J221,'Учет ДС'!D$13:D$35)</f>
        <v>0</v>
      </c>
      <c r="J221" s="70" t="str">
        <f t="shared" si="14"/>
        <v/>
      </c>
      <c r="K221" s="52">
        <f t="shared" si="15"/>
        <v>0</v>
      </c>
      <c r="L221" s="82"/>
      <c r="M221" s="55">
        <f t="shared" si="16"/>
        <v>0</v>
      </c>
    </row>
    <row r="222" spans="1:13" s="8" customFormat="1">
      <c r="A222" s="71"/>
      <c r="B222" s="71"/>
      <c r="C222" s="72"/>
      <c r="D222" s="111"/>
      <c r="E222" s="74"/>
      <c r="F222" s="75"/>
      <c r="G222" s="76"/>
      <c r="H222" s="77"/>
      <c r="I222" s="52">
        <f>SUMIF('Учет ДС'!C$13:C$35,J222,'Учет ДС'!D$13:D$35)</f>
        <v>0</v>
      </c>
      <c r="J222" s="70" t="str">
        <f t="shared" si="14"/>
        <v/>
      </c>
      <c r="K222" s="52">
        <f t="shared" si="15"/>
        <v>0</v>
      </c>
      <c r="L222" s="82"/>
      <c r="M222" s="55">
        <f t="shared" si="16"/>
        <v>0</v>
      </c>
    </row>
    <row r="223" spans="1:13" s="8" customFormat="1">
      <c r="A223" s="71"/>
      <c r="B223" s="71"/>
      <c r="C223" s="72"/>
      <c r="D223" s="111"/>
      <c r="E223" s="74"/>
      <c r="F223" s="75"/>
      <c r="G223" s="76"/>
      <c r="H223" s="77"/>
      <c r="I223" s="52">
        <f>SUMIF('Учет ДС'!C$13:C$35,J223,'Учет ДС'!D$13:D$35)</f>
        <v>0</v>
      </c>
      <c r="J223" s="70" t="str">
        <f t="shared" si="14"/>
        <v/>
      </c>
      <c r="K223" s="52">
        <f t="shared" si="15"/>
        <v>0</v>
      </c>
      <c r="L223" s="82"/>
      <c r="M223" s="55">
        <f t="shared" si="16"/>
        <v>0</v>
      </c>
    </row>
    <row r="224" spans="1:13" s="8" customFormat="1">
      <c r="A224" s="71"/>
      <c r="B224" s="71"/>
      <c r="C224" s="72"/>
      <c r="D224" s="111"/>
      <c r="E224" s="74"/>
      <c r="F224" s="79"/>
      <c r="G224" s="76"/>
      <c r="H224" s="77"/>
      <c r="I224" s="52">
        <f>SUMIF('Учет ДС'!C$13:C$35,J224,'Учет ДС'!D$13:D$35)</f>
        <v>0</v>
      </c>
      <c r="J224" s="70" t="str">
        <f t="shared" si="14"/>
        <v/>
      </c>
      <c r="K224" s="52">
        <f t="shared" si="15"/>
        <v>0</v>
      </c>
      <c r="L224" s="82"/>
      <c r="M224" s="55">
        <f t="shared" si="16"/>
        <v>0</v>
      </c>
    </row>
    <row r="225" spans="1:13" s="8" customFormat="1">
      <c r="A225" s="71"/>
      <c r="B225" s="71"/>
      <c r="C225" s="72"/>
      <c r="D225" s="111"/>
      <c r="E225" s="74"/>
      <c r="F225" s="75"/>
      <c r="G225" s="80"/>
      <c r="H225" s="77"/>
      <c r="I225" s="52">
        <f>SUMIF('Учет ДС'!C$13:C$35,J225,'Учет ДС'!D$13:D$35)</f>
        <v>0</v>
      </c>
      <c r="J225" s="70" t="str">
        <f t="shared" si="14"/>
        <v/>
      </c>
      <c r="K225" s="52">
        <f t="shared" si="15"/>
        <v>0</v>
      </c>
      <c r="L225" s="82"/>
      <c r="M225" s="55">
        <f t="shared" si="16"/>
        <v>0</v>
      </c>
    </row>
    <row r="226" spans="1:13" s="8" customFormat="1">
      <c r="A226" s="71"/>
      <c r="B226" s="71"/>
      <c r="C226" s="72"/>
      <c r="D226" s="111"/>
      <c r="E226" s="74"/>
      <c r="F226" s="79"/>
      <c r="G226" s="76"/>
      <c r="H226" s="77"/>
      <c r="I226" s="52">
        <f>SUMIF('Учет ДС'!C$13:C$35,J226,'Учет ДС'!D$13:D$35)</f>
        <v>0</v>
      </c>
      <c r="J226" s="70" t="str">
        <f t="shared" si="14"/>
        <v/>
      </c>
      <c r="K226" s="52">
        <f t="shared" si="15"/>
        <v>0</v>
      </c>
      <c r="L226" s="82"/>
      <c r="M226" s="55">
        <f t="shared" si="16"/>
        <v>0</v>
      </c>
    </row>
    <row r="227" spans="1:13" s="8" customFormat="1">
      <c r="A227" s="71"/>
      <c r="B227" s="71"/>
      <c r="C227" s="72"/>
      <c r="D227" s="111"/>
      <c r="E227" s="74"/>
      <c r="F227" s="75"/>
      <c r="G227" s="76"/>
      <c r="H227" s="77"/>
      <c r="I227" s="52">
        <f>SUMIF('Учет ДС'!C$13:C$35,J227,'Учет ДС'!D$13:D$35)</f>
        <v>0</v>
      </c>
      <c r="J227" s="70" t="str">
        <f t="shared" si="14"/>
        <v/>
      </c>
      <c r="K227" s="52">
        <f t="shared" si="15"/>
        <v>0</v>
      </c>
      <c r="L227" s="82"/>
      <c r="M227" s="55">
        <f t="shared" si="16"/>
        <v>0</v>
      </c>
    </row>
    <row r="228" spans="1:13" s="8" customFormat="1">
      <c r="A228" s="71"/>
      <c r="B228" s="71"/>
      <c r="C228" s="72"/>
      <c r="D228" s="111"/>
      <c r="E228" s="74"/>
      <c r="F228" s="75"/>
      <c r="G228" s="76"/>
      <c r="H228" s="77"/>
      <c r="I228" s="52">
        <f>SUMIF('Учет ДС'!C$13:C$35,J228,'Учет ДС'!D$13:D$35)</f>
        <v>0</v>
      </c>
      <c r="J228" s="70" t="str">
        <f t="shared" si="14"/>
        <v/>
      </c>
      <c r="K228" s="52">
        <f t="shared" si="15"/>
        <v>0</v>
      </c>
      <c r="L228" s="82"/>
      <c r="M228" s="55">
        <f t="shared" si="16"/>
        <v>0</v>
      </c>
    </row>
    <row r="229" spans="1:13" s="8" customFormat="1">
      <c r="A229" s="71"/>
      <c r="B229" s="71"/>
      <c r="C229" s="72"/>
      <c r="D229" s="111"/>
      <c r="E229" s="74"/>
      <c r="F229" s="75"/>
      <c r="G229" s="76"/>
      <c r="H229" s="77"/>
      <c r="I229" s="52">
        <f>SUMIF('Учет ДС'!C$13:C$35,J229,'Учет ДС'!D$13:D$35)</f>
        <v>0</v>
      </c>
      <c r="J229" s="70" t="str">
        <f t="shared" si="14"/>
        <v/>
      </c>
      <c r="K229" s="52">
        <f t="shared" si="15"/>
        <v>0</v>
      </c>
      <c r="L229" s="82"/>
      <c r="M229" s="55">
        <f t="shared" si="16"/>
        <v>0</v>
      </c>
    </row>
    <row r="230" spans="1:13" s="8" customFormat="1">
      <c r="A230" s="71"/>
      <c r="B230" s="71"/>
      <c r="C230" s="72"/>
      <c r="D230" s="111"/>
      <c r="E230" s="74"/>
      <c r="F230" s="75"/>
      <c r="G230" s="76"/>
      <c r="H230" s="77"/>
      <c r="I230" s="52">
        <f>SUMIF('Учет ДС'!C$13:C$35,J230,'Учет ДС'!D$13:D$35)</f>
        <v>0</v>
      </c>
      <c r="J230" s="70" t="str">
        <f t="shared" si="14"/>
        <v/>
      </c>
      <c r="K230" s="52">
        <f t="shared" si="15"/>
        <v>0</v>
      </c>
      <c r="L230" s="82"/>
      <c r="M230" s="55">
        <f t="shared" si="16"/>
        <v>0</v>
      </c>
    </row>
    <row r="231" spans="1:13" s="8" customFormat="1">
      <c r="A231" s="71"/>
      <c r="B231" s="71"/>
      <c r="C231" s="72"/>
      <c r="D231" s="111"/>
      <c r="E231" s="74"/>
      <c r="F231" s="75"/>
      <c r="G231" s="76"/>
      <c r="H231" s="77"/>
      <c r="I231" s="52">
        <f>SUMIF('Учет ДС'!C$13:C$35,J231,'Учет ДС'!D$13:D$35)</f>
        <v>0</v>
      </c>
      <c r="J231" s="70" t="str">
        <f t="shared" si="14"/>
        <v/>
      </c>
      <c r="K231" s="52">
        <f t="shared" si="15"/>
        <v>0</v>
      </c>
      <c r="L231" s="82"/>
      <c r="M231" s="55">
        <f t="shared" si="16"/>
        <v>0</v>
      </c>
    </row>
    <row r="232" spans="1:13" s="8" customFormat="1">
      <c r="A232" s="71"/>
      <c r="B232" s="71"/>
      <c r="C232" s="72"/>
      <c r="D232" s="111"/>
      <c r="E232" s="74"/>
      <c r="F232" s="75"/>
      <c r="G232" s="76"/>
      <c r="H232" s="77"/>
      <c r="I232" s="52">
        <f>SUMIF('Учет ДС'!C$13:C$35,J232,'Учет ДС'!D$13:D$35)</f>
        <v>0</v>
      </c>
      <c r="J232" s="70" t="str">
        <f t="shared" si="14"/>
        <v/>
      </c>
      <c r="K232" s="52">
        <f t="shared" si="15"/>
        <v>0</v>
      </c>
      <c r="L232" s="82"/>
      <c r="M232" s="55">
        <f t="shared" si="16"/>
        <v>0</v>
      </c>
    </row>
    <row r="233" spans="1:13" s="8" customFormat="1">
      <c r="A233" s="71"/>
      <c r="B233" s="71"/>
      <c r="C233" s="72"/>
      <c r="D233" s="111"/>
      <c r="E233" s="74"/>
      <c r="F233" s="75"/>
      <c r="G233" s="76"/>
      <c r="H233" s="77"/>
      <c r="I233" s="52">
        <f>SUMIF('Учет ДС'!C$13:C$35,J233,'Учет ДС'!D$13:D$35)</f>
        <v>0</v>
      </c>
      <c r="J233" s="70" t="str">
        <f t="shared" si="14"/>
        <v/>
      </c>
      <c r="K233" s="52">
        <f t="shared" si="15"/>
        <v>0</v>
      </c>
      <c r="L233" s="82"/>
      <c r="M233" s="55">
        <f t="shared" si="16"/>
        <v>0</v>
      </c>
    </row>
    <row r="234" spans="1:13" s="8" customFormat="1">
      <c r="A234" s="71"/>
      <c r="B234" s="71"/>
      <c r="C234" s="72"/>
      <c r="D234" s="111"/>
      <c r="E234" s="74"/>
      <c r="F234" s="75"/>
      <c r="G234" s="76"/>
      <c r="H234" s="77"/>
      <c r="I234" s="52">
        <f>SUMIF('Учет ДС'!C$13:C$35,J234,'Учет ДС'!D$13:D$35)</f>
        <v>0</v>
      </c>
      <c r="J234" s="70" t="str">
        <f t="shared" si="14"/>
        <v/>
      </c>
      <c r="K234" s="52">
        <f t="shared" si="15"/>
        <v>0</v>
      </c>
      <c r="L234" s="82"/>
      <c r="M234" s="55">
        <f t="shared" si="16"/>
        <v>0</v>
      </c>
    </row>
    <row r="235" spans="1:13" s="8" customFormat="1">
      <c r="A235" s="71"/>
      <c r="B235" s="71"/>
      <c r="C235" s="72"/>
      <c r="D235" s="111"/>
      <c r="E235" s="74"/>
      <c r="F235" s="75"/>
      <c r="G235" s="76"/>
      <c r="H235" s="77"/>
      <c r="I235" s="52">
        <f>SUMIF('Учет ДС'!C$13:C$35,J235,'Учет ДС'!D$13:D$35)</f>
        <v>0</v>
      </c>
      <c r="J235" s="70" t="str">
        <f t="shared" si="14"/>
        <v/>
      </c>
      <c r="K235" s="52">
        <f t="shared" si="15"/>
        <v>0</v>
      </c>
      <c r="L235" s="82"/>
      <c r="M235" s="55">
        <f t="shared" si="16"/>
        <v>0</v>
      </c>
    </row>
    <row r="236" spans="1:13" s="8" customFormat="1">
      <c r="A236" s="71"/>
      <c r="B236" s="71"/>
      <c r="C236" s="72"/>
      <c r="D236" s="111"/>
      <c r="E236" s="74"/>
      <c r="F236" s="75"/>
      <c r="G236" s="76"/>
      <c r="H236" s="77"/>
      <c r="I236" s="52">
        <f>SUMIF('Учет ДС'!C$13:C$35,J236,'Учет ДС'!D$13:D$35)</f>
        <v>0</v>
      </c>
      <c r="J236" s="70" t="str">
        <f t="shared" si="14"/>
        <v/>
      </c>
      <c r="K236" s="52">
        <f t="shared" si="15"/>
        <v>0</v>
      </c>
      <c r="L236" s="82"/>
      <c r="M236" s="55">
        <f t="shared" si="16"/>
        <v>0</v>
      </c>
    </row>
    <row r="237" spans="1:13" s="8" customFormat="1">
      <c r="A237" s="71"/>
      <c r="B237" s="71"/>
      <c r="C237" s="72"/>
      <c r="D237" s="111"/>
      <c r="E237" s="74"/>
      <c r="F237" s="75"/>
      <c r="G237" s="76"/>
      <c r="H237" s="77"/>
      <c r="I237" s="52">
        <f>SUMIF('Учет ДС'!C$13:C$35,J237,'Учет ДС'!D$13:D$35)</f>
        <v>0</v>
      </c>
      <c r="J237" s="70" t="str">
        <f t="shared" si="14"/>
        <v/>
      </c>
      <c r="K237" s="52">
        <f t="shared" si="15"/>
        <v>0</v>
      </c>
      <c r="L237" s="82"/>
      <c r="M237" s="55">
        <f t="shared" si="16"/>
        <v>0</v>
      </c>
    </row>
    <row r="238" spans="1:13" s="8" customFormat="1">
      <c r="A238" s="71"/>
      <c r="B238" s="71"/>
      <c r="C238" s="72"/>
      <c r="D238" s="111"/>
      <c r="E238" s="74"/>
      <c r="F238" s="75"/>
      <c r="G238" s="76"/>
      <c r="H238" s="77"/>
      <c r="I238" s="52">
        <f>SUMIF('Учет ДС'!C$13:C$35,J238,'Учет ДС'!D$13:D$35)</f>
        <v>0</v>
      </c>
      <c r="J238" s="70" t="str">
        <f t="shared" si="14"/>
        <v/>
      </c>
      <c r="K238" s="52">
        <f t="shared" si="15"/>
        <v>0</v>
      </c>
      <c r="L238" s="82"/>
      <c r="M238" s="55">
        <f t="shared" si="16"/>
        <v>0</v>
      </c>
    </row>
    <row r="239" spans="1:13" s="8" customFormat="1">
      <c r="A239" s="71"/>
      <c r="B239" s="71"/>
      <c r="C239" s="72"/>
      <c r="D239" s="111"/>
      <c r="E239" s="74"/>
      <c r="F239" s="75"/>
      <c r="G239" s="76"/>
      <c r="H239" s="77"/>
      <c r="I239" s="52">
        <f>SUMIF('Учет ДС'!C$13:C$35,J239,'Учет ДС'!D$13:D$35)</f>
        <v>0</v>
      </c>
      <c r="J239" s="70" t="str">
        <f t="shared" ref="J239:J265" si="17">CONCATENATE(E239,F239)</f>
        <v/>
      </c>
      <c r="K239" s="52">
        <f t="shared" si="15"/>
        <v>0</v>
      </c>
      <c r="L239" s="82"/>
      <c r="M239" s="55">
        <f t="shared" si="16"/>
        <v>0</v>
      </c>
    </row>
    <row r="240" spans="1:13" s="8" customFormat="1">
      <c r="A240" s="71"/>
      <c r="B240" s="71"/>
      <c r="C240" s="72"/>
      <c r="D240" s="111"/>
      <c r="E240" s="74"/>
      <c r="F240" s="75"/>
      <c r="G240" s="76"/>
      <c r="H240" s="77"/>
      <c r="I240" s="52">
        <f>SUMIF('Учет ДС'!C$13:C$35,J240,'Учет ДС'!D$13:D$35)</f>
        <v>0</v>
      </c>
      <c r="J240" s="70" t="str">
        <f t="shared" si="17"/>
        <v/>
      </c>
      <c r="K240" s="52">
        <f t="shared" si="15"/>
        <v>0</v>
      </c>
      <c r="L240" s="82"/>
      <c r="M240" s="55">
        <f t="shared" si="16"/>
        <v>0</v>
      </c>
    </row>
    <row r="241" spans="1:13" s="8" customFormat="1">
      <c r="A241" s="71"/>
      <c r="B241" s="71"/>
      <c r="C241" s="72"/>
      <c r="D241" s="111"/>
      <c r="E241" s="74"/>
      <c r="F241" s="75"/>
      <c r="G241" s="76"/>
      <c r="H241" s="77"/>
      <c r="I241" s="52">
        <f>SUMIF('Учет ДС'!C$13:C$35,J241,'Учет ДС'!D$13:D$35)</f>
        <v>0</v>
      </c>
      <c r="J241" s="70" t="str">
        <f t="shared" si="17"/>
        <v/>
      </c>
      <c r="K241" s="52">
        <f t="shared" si="15"/>
        <v>0</v>
      </c>
      <c r="L241" s="82"/>
      <c r="M241" s="55">
        <f t="shared" si="16"/>
        <v>0</v>
      </c>
    </row>
    <row r="242" spans="1:13" s="8" customFormat="1">
      <c r="A242" s="71"/>
      <c r="B242" s="71"/>
      <c r="C242" s="72"/>
      <c r="D242" s="111"/>
      <c r="E242" s="74"/>
      <c r="F242" s="75"/>
      <c r="G242" s="76"/>
      <c r="H242" s="77"/>
      <c r="I242" s="52">
        <f>SUMIF('Учет ДС'!C$13:C$35,J242,'Учет ДС'!D$13:D$35)</f>
        <v>0</v>
      </c>
      <c r="J242" s="70" t="str">
        <f t="shared" si="17"/>
        <v/>
      </c>
      <c r="K242" s="52">
        <f t="shared" si="15"/>
        <v>0</v>
      </c>
      <c r="L242" s="82"/>
      <c r="M242" s="55">
        <f t="shared" si="16"/>
        <v>0</v>
      </c>
    </row>
    <row r="243" spans="1:13" s="8" customFormat="1">
      <c r="A243" s="71"/>
      <c r="B243" s="71"/>
      <c r="C243" s="72"/>
      <c r="D243" s="111"/>
      <c r="E243" s="74"/>
      <c r="F243" s="75"/>
      <c r="G243" s="76"/>
      <c r="H243" s="77"/>
      <c r="I243" s="52">
        <f>SUMIF('Учет ДС'!C$13:C$35,J243,'Учет ДС'!D$13:D$35)</f>
        <v>0</v>
      </c>
      <c r="J243" s="70" t="str">
        <f t="shared" si="17"/>
        <v/>
      </c>
      <c r="K243" s="52">
        <f t="shared" si="15"/>
        <v>0</v>
      </c>
      <c r="L243" s="82"/>
      <c r="M243" s="55">
        <f t="shared" si="16"/>
        <v>0</v>
      </c>
    </row>
    <row r="244" spans="1:13" s="8" customFormat="1">
      <c r="A244" s="71"/>
      <c r="B244" s="71"/>
      <c r="C244" s="72"/>
      <c r="D244" s="111"/>
      <c r="E244" s="74"/>
      <c r="F244" s="75"/>
      <c r="G244" s="76"/>
      <c r="H244" s="77"/>
      <c r="I244" s="52">
        <f>SUMIF('Учет ДС'!C$13:C$35,J244,'Учет ДС'!D$13:D$35)</f>
        <v>0</v>
      </c>
      <c r="J244" s="70" t="str">
        <f t="shared" si="17"/>
        <v/>
      </c>
      <c r="K244" s="52">
        <f t="shared" si="15"/>
        <v>0</v>
      </c>
      <c r="L244" s="82"/>
      <c r="M244" s="55">
        <f t="shared" si="16"/>
        <v>0</v>
      </c>
    </row>
    <row r="245" spans="1:13" s="8" customFormat="1">
      <c r="A245" s="71"/>
      <c r="B245" s="71"/>
      <c r="C245" s="72"/>
      <c r="D245" s="111"/>
      <c r="E245" s="74"/>
      <c r="F245" s="75"/>
      <c r="G245" s="76"/>
      <c r="H245" s="77"/>
      <c r="I245" s="52">
        <f>SUMIF('Учет ДС'!C$13:C$35,J245,'Учет ДС'!D$13:D$35)</f>
        <v>0</v>
      </c>
      <c r="J245" s="70" t="str">
        <f t="shared" si="17"/>
        <v/>
      </c>
      <c r="K245" s="52">
        <f t="shared" si="15"/>
        <v>0</v>
      </c>
      <c r="L245" s="82"/>
      <c r="M245" s="55">
        <f t="shared" si="16"/>
        <v>0</v>
      </c>
    </row>
    <row r="246" spans="1:13" s="8" customFormat="1">
      <c r="A246" s="71"/>
      <c r="B246" s="71"/>
      <c r="C246" s="72"/>
      <c r="D246" s="111"/>
      <c r="E246" s="74"/>
      <c r="F246" s="75"/>
      <c r="G246" s="76"/>
      <c r="H246" s="77"/>
      <c r="I246" s="52">
        <f>SUMIF('Учет ДС'!C$13:C$35,J246,'Учет ДС'!D$13:D$35)</f>
        <v>0</v>
      </c>
      <c r="J246" s="70" t="str">
        <f t="shared" si="17"/>
        <v/>
      </c>
      <c r="K246" s="52">
        <f t="shared" si="15"/>
        <v>0</v>
      </c>
      <c r="L246" s="82"/>
      <c r="M246" s="55">
        <f t="shared" si="16"/>
        <v>0</v>
      </c>
    </row>
    <row r="247" spans="1:13" s="8" customFormat="1">
      <c r="A247" s="71"/>
      <c r="B247" s="71"/>
      <c r="C247" s="72"/>
      <c r="D247" s="111"/>
      <c r="E247" s="74"/>
      <c r="F247" s="75"/>
      <c r="G247" s="76"/>
      <c r="H247" s="77"/>
      <c r="I247" s="52">
        <f>SUMIF('Учет ДС'!C$13:C$35,J247,'Учет ДС'!D$13:D$35)</f>
        <v>0</v>
      </c>
      <c r="J247" s="70" t="str">
        <f t="shared" si="17"/>
        <v/>
      </c>
      <c r="K247" s="52">
        <f t="shared" si="15"/>
        <v>0</v>
      </c>
      <c r="L247" s="82"/>
      <c r="M247" s="55">
        <f t="shared" si="16"/>
        <v>0</v>
      </c>
    </row>
    <row r="248" spans="1:13" s="8" customFormat="1">
      <c r="A248" s="71"/>
      <c r="B248" s="71"/>
      <c r="C248" s="72"/>
      <c r="D248" s="111"/>
      <c r="E248" s="74"/>
      <c r="F248" s="75"/>
      <c r="G248" s="76"/>
      <c r="H248" s="77"/>
      <c r="I248" s="52">
        <f>SUMIF('Учет ДС'!C$13:C$35,J248,'Учет ДС'!D$13:D$35)</f>
        <v>0</v>
      </c>
      <c r="J248" s="70" t="str">
        <f t="shared" si="17"/>
        <v/>
      </c>
      <c r="K248" s="52">
        <f t="shared" si="15"/>
        <v>0</v>
      </c>
      <c r="L248" s="82"/>
      <c r="M248" s="55">
        <f t="shared" si="16"/>
        <v>0</v>
      </c>
    </row>
    <row r="249" spans="1:13" s="8" customFormat="1">
      <c r="A249" s="71"/>
      <c r="B249" s="71"/>
      <c r="C249" s="72"/>
      <c r="D249" s="111"/>
      <c r="E249" s="74"/>
      <c r="F249" s="75"/>
      <c r="G249" s="76"/>
      <c r="H249" s="77"/>
      <c r="I249" s="52">
        <f>SUMIF('Учет ДС'!C$13:C$35,J249,'Учет ДС'!D$13:D$35)</f>
        <v>0</v>
      </c>
      <c r="J249" s="70" t="str">
        <f t="shared" si="17"/>
        <v/>
      </c>
      <c r="K249" s="52">
        <f t="shared" si="15"/>
        <v>0</v>
      </c>
      <c r="L249" s="82"/>
      <c r="M249" s="55">
        <f t="shared" si="16"/>
        <v>0</v>
      </c>
    </row>
    <row r="250" spans="1:13" s="8" customFormat="1">
      <c r="A250" s="71"/>
      <c r="B250" s="71"/>
      <c r="C250" s="72"/>
      <c r="D250" s="111"/>
      <c r="E250" s="74"/>
      <c r="F250" s="75"/>
      <c r="G250" s="76"/>
      <c r="H250" s="77"/>
      <c r="I250" s="52">
        <f>SUMIF('Учет ДС'!C$13:C$35,J250,'Учет ДС'!D$13:D$35)</f>
        <v>0</v>
      </c>
      <c r="J250" s="70" t="str">
        <f t="shared" si="17"/>
        <v/>
      </c>
      <c r="K250" s="52">
        <f t="shared" si="15"/>
        <v>0</v>
      </c>
      <c r="L250" s="82"/>
      <c r="M250" s="55">
        <f t="shared" si="16"/>
        <v>0</v>
      </c>
    </row>
    <row r="251" spans="1:13" s="8" customFormat="1">
      <c r="A251" s="71"/>
      <c r="B251" s="71"/>
      <c r="C251" s="72"/>
      <c r="D251" s="111"/>
      <c r="E251" s="74"/>
      <c r="F251" s="75"/>
      <c r="G251" s="76"/>
      <c r="H251" s="77"/>
      <c r="I251" s="52">
        <f>SUMIF('Учет ДС'!C$13:C$35,J251,'Учет ДС'!D$13:D$35)</f>
        <v>0</v>
      </c>
      <c r="J251" s="70" t="str">
        <f t="shared" si="17"/>
        <v/>
      </c>
      <c r="K251" s="52">
        <f t="shared" si="15"/>
        <v>0</v>
      </c>
      <c r="L251" s="82"/>
      <c r="M251" s="55">
        <f t="shared" si="16"/>
        <v>0</v>
      </c>
    </row>
    <row r="252" spans="1:13" s="8" customFormat="1">
      <c r="A252" s="71"/>
      <c r="B252" s="71"/>
      <c r="C252" s="72"/>
      <c r="D252" s="111"/>
      <c r="E252" s="74"/>
      <c r="F252" s="75"/>
      <c r="G252" s="76"/>
      <c r="H252" s="77"/>
      <c r="I252" s="52">
        <f>SUMIF('Учет ДС'!C$13:C$35,J252,'Учет ДС'!D$13:D$35)</f>
        <v>0</v>
      </c>
      <c r="J252" s="70" t="str">
        <f t="shared" si="17"/>
        <v/>
      </c>
      <c r="K252" s="52">
        <f t="shared" si="15"/>
        <v>0</v>
      </c>
      <c r="L252" s="82"/>
      <c r="M252" s="55">
        <f t="shared" si="16"/>
        <v>0</v>
      </c>
    </row>
    <row r="253" spans="1:13" s="8" customFormat="1">
      <c r="A253" s="71"/>
      <c r="B253" s="71"/>
      <c r="C253" s="72"/>
      <c r="D253" s="111"/>
      <c r="E253" s="74"/>
      <c r="F253" s="75"/>
      <c r="G253" s="76"/>
      <c r="H253" s="77"/>
      <c r="I253" s="52">
        <f>SUMIF('Учет ДС'!C$13:C$35,J253,'Учет ДС'!D$13:D$35)</f>
        <v>0</v>
      </c>
      <c r="J253" s="70" t="str">
        <f t="shared" si="17"/>
        <v/>
      </c>
      <c r="K253" s="52">
        <f t="shared" si="15"/>
        <v>0</v>
      </c>
      <c r="L253" s="82"/>
      <c r="M253" s="55">
        <f t="shared" si="16"/>
        <v>0</v>
      </c>
    </row>
    <row r="254" spans="1:13" s="8" customFormat="1">
      <c r="A254" s="71"/>
      <c r="B254" s="71"/>
      <c r="C254" s="72"/>
      <c r="D254" s="111"/>
      <c r="E254" s="74"/>
      <c r="F254" s="75"/>
      <c r="G254" s="76"/>
      <c r="H254" s="77"/>
      <c r="I254" s="52">
        <f>SUMIF('Учет ДС'!C$13:C$35,J254,'Учет ДС'!D$13:D$35)</f>
        <v>0</v>
      </c>
      <c r="J254" s="70" t="str">
        <f t="shared" si="17"/>
        <v/>
      </c>
      <c r="K254" s="52">
        <f t="shared" si="15"/>
        <v>0</v>
      </c>
      <c r="L254" s="82"/>
      <c r="M254" s="55">
        <f t="shared" si="16"/>
        <v>0</v>
      </c>
    </row>
    <row r="255" spans="1:13" s="8" customFormat="1">
      <c r="A255" s="71"/>
      <c r="B255" s="71"/>
      <c r="C255" s="72"/>
      <c r="D255" s="111"/>
      <c r="E255" s="74"/>
      <c r="F255" s="75"/>
      <c r="G255" s="76"/>
      <c r="H255" s="77"/>
      <c r="I255" s="52">
        <f>SUMIF('Учет ДС'!C$13:C$35,J255,'Учет ДС'!D$13:D$35)</f>
        <v>0</v>
      </c>
      <c r="J255" s="70" t="str">
        <f t="shared" si="17"/>
        <v/>
      </c>
      <c r="K255" s="52">
        <f t="shared" si="15"/>
        <v>0</v>
      </c>
      <c r="L255" s="82"/>
      <c r="M255" s="55">
        <f t="shared" si="16"/>
        <v>0</v>
      </c>
    </row>
    <row r="256" spans="1:13" s="8" customFormat="1">
      <c r="A256" s="71"/>
      <c r="B256" s="71"/>
      <c r="C256" s="72"/>
      <c r="D256" s="111"/>
      <c r="E256" s="74"/>
      <c r="F256" s="75"/>
      <c r="G256" s="76"/>
      <c r="H256" s="77"/>
      <c r="I256" s="52">
        <f>SUMIF('Учет ДС'!C$13:C$35,J256,'Учет ДС'!D$13:D$35)</f>
        <v>0</v>
      </c>
      <c r="J256" s="70" t="str">
        <f t="shared" si="17"/>
        <v/>
      </c>
      <c r="K256" s="52">
        <f t="shared" si="15"/>
        <v>0</v>
      </c>
      <c r="L256" s="82"/>
      <c r="M256" s="55">
        <f t="shared" si="16"/>
        <v>0</v>
      </c>
    </row>
    <row r="257" spans="1:13" s="8" customFormat="1">
      <c r="A257" s="71"/>
      <c r="B257" s="71"/>
      <c r="C257" s="72"/>
      <c r="D257" s="111"/>
      <c r="E257" s="74"/>
      <c r="F257" s="75"/>
      <c r="G257" s="76"/>
      <c r="H257" s="77"/>
      <c r="I257" s="52">
        <f>SUMIF('Учет ДС'!C$13:C$35,J257,'Учет ДС'!D$13:D$35)</f>
        <v>0</v>
      </c>
      <c r="J257" s="70" t="str">
        <f t="shared" si="17"/>
        <v/>
      </c>
      <c r="K257" s="52">
        <f t="shared" si="15"/>
        <v>0</v>
      </c>
      <c r="L257" s="82"/>
      <c r="M257" s="55">
        <f t="shared" si="16"/>
        <v>0</v>
      </c>
    </row>
    <row r="258" spans="1:13" s="8" customFormat="1">
      <c r="A258" s="71"/>
      <c r="B258" s="71"/>
      <c r="C258" s="72"/>
      <c r="D258" s="111"/>
      <c r="E258" s="74"/>
      <c r="F258" s="75"/>
      <c r="G258" s="76"/>
      <c r="H258" s="77"/>
      <c r="I258" s="52">
        <f>SUMIF('Учет ДС'!C$13:C$35,J258,'Учет ДС'!D$13:D$35)</f>
        <v>0</v>
      </c>
      <c r="J258" s="70" t="str">
        <f t="shared" si="17"/>
        <v/>
      </c>
      <c r="K258" s="52">
        <f t="shared" si="15"/>
        <v>0</v>
      </c>
      <c r="L258" s="82"/>
      <c r="M258" s="55">
        <f t="shared" si="16"/>
        <v>0</v>
      </c>
    </row>
    <row r="259" spans="1:13" s="8" customFormat="1">
      <c r="A259" s="71"/>
      <c r="B259" s="71"/>
      <c r="C259" s="72"/>
      <c r="D259" s="111"/>
      <c r="E259" s="74"/>
      <c r="F259" s="75"/>
      <c r="G259" s="76"/>
      <c r="H259" s="77"/>
      <c r="I259" s="52">
        <f>SUMIF('Учет ДС'!C$13:C$35,J259,'Учет ДС'!D$13:D$35)</f>
        <v>0</v>
      </c>
      <c r="J259" s="70" t="str">
        <f t="shared" si="17"/>
        <v/>
      </c>
      <c r="K259" s="52">
        <f t="shared" si="15"/>
        <v>0</v>
      </c>
      <c r="L259" s="82"/>
      <c r="M259" s="55">
        <f t="shared" si="16"/>
        <v>0</v>
      </c>
    </row>
    <row r="260" spans="1:13" s="8" customFormat="1">
      <c r="A260" s="71"/>
      <c r="B260" s="71"/>
      <c r="C260" s="72"/>
      <c r="D260" s="111"/>
      <c r="E260" s="74"/>
      <c r="F260" s="75"/>
      <c r="G260" s="76"/>
      <c r="H260" s="77"/>
      <c r="I260" s="52">
        <f>SUMIF('Учет ДС'!C$13:C$35,J260,'Учет ДС'!D$13:D$35)</f>
        <v>0</v>
      </c>
      <c r="J260" s="70" t="str">
        <f t="shared" si="17"/>
        <v/>
      </c>
      <c r="K260" s="52">
        <f t="shared" si="15"/>
        <v>0</v>
      </c>
      <c r="L260" s="82"/>
      <c r="M260" s="55">
        <f t="shared" si="16"/>
        <v>0</v>
      </c>
    </row>
    <row r="261" spans="1:13" s="8" customFormat="1">
      <c r="A261" s="71"/>
      <c r="B261" s="71"/>
      <c r="C261" s="72"/>
      <c r="D261" s="111"/>
      <c r="E261" s="74"/>
      <c r="F261" s="75"/>
      <c r="G261" s="76"/>
      <c r="H261" s="77"/>
      <c r="I261" s="52">
        <f>SUMIF('Учет ДС'!C$13:C$35,J261,'Учет ДС'!D$13:D$35)</f>
        <v>0</v>
      </c>
      <c r="J261" s="70" t="str">
        <f t="shared" si="17"/>
        <v/>
      </c>
      <c r="K261" s="52">
        <f t="shared" si="15"/>
        <v>0</v>
      </c>
      <c r="L261" s="82"/>
      <c r="M261" s="55">
        <f t="shared" si="16"/>
        <v>0</v>
      </c>
    </row>
    <row r="262" spans="1:13" s="8" customFormat="1">
      <c r="A262" s="71"/>
      <c r="B262" s="71"/>
      <c r="C262" s="72"/>
      <c r="D262" s="111"/>
      <c r="E262" s="74"/>
      <c r="F262" s="75"/>
      <c r="G262" s="76"/>
      <c r="H262" s="77"/>
      <c r="I262" s="52">
        <f>SUMIF('Учет ДС'!C$13:C$35,J262,'Учет ДС'!D$13:D$35)</f>
        <v>0</v>
      </c>
      <c r="J262" s="70" t="str">
        <f t="shared" si="17"/>
        <v/>
      </c>
      <c r="K262" s="52">
        <f t="shared" si="15"/>
        <v>0</v>
      </c>
      <c r="L262" s="82"/>
      <c r="M262" s="55">
        <f t="shared" si="16"/>
        <v>0</v>
      </c>
    </row>
    <row r="263" spans="1:13" s="8" customFormat="1">
      <c r="A263" s="71"/>
      <c r="B263" s="71"/>
      <c r="C263" s="72"/>
      <c r="D263" s="111"/>
      <c r="E263" s="74"/>
      <c r="F263" s="75"/>
      <c r="G263" s="76"/>
      <c r="H263" s="77"/>
      <c r="I263" s="52">
        <f>SUMIF('Учет ДС'!C$13:C$35,J263,'Учет ДС'!D$13:D$35)</f>
        <v>0</v>
      </c>
      <c r="J263" s="70" t="str">
        <f t="shared" si="17"/>
        <v/>
      </c>
      <c r="K263" s="52">
        <f t="shared" si="15"/>
        <v>0</v>
      </c>
      <c r="L263" s="82"/>
      <c r="M263" s="55">
        <f t="shared" si="16"/>
        <v>0</v>
      </c>
    </row>
    <row r="264" spans="1:13" s="8" customFormat="1">
      <c r="A264" s="71"/>
      <c r="B264" s="71"/>
      <c r="C264" s="72"/>
      <c r="D264" s="111"/>
      <c r="E264" s="74"/>
      <c r="F264" s="75"/>
      <c r="G264" s="76"/>
      <c r="H264" s="77"/>
      <c r="I264" s="52">
        <f>SUMIF('Учет ДС'!C$13:C$35,J264,'Учет ДС'!D$13:D$35)</f>
        <v>0</v>
      </c>
      <c r="J264" s="70" t="str">
        <f t="shared" si="17"/>
        <v/>
      </c>
      <c r="K264" s="52">
        <f t="shared" si="15"/>
        <v>0</v>
      </c>
      <c r="L264" s="82"/>
      <c r="M264" s="55">
        <f t="shared" si="16"/>
        <v>0</v>
      </c>
    </row>
    <row r="265" spans="1:13" s="8" customFormat="1">
      <c r="A265" s="71"/>
      <c r="B265" s="71"/>
      <c r="C265" s="72"/>
      <c r="D265" s="111"/>
      <c r="E265" s="74"/>
      <c r="F265" s="75"/>
      <c r="G265" s="76"/>
      <c r="H265" s="77"/>
      <c r="I265" s="52">
        <f>SUMIF('Учет ДС'!C$13:C$35,J265,'Учет ДС'!D$13:D$35)</f>
        <v>0</v>
      </c>
      <c r="J265" s="70" t="str">
        <f t="shared" si="17"/>
        <v/>
      </c>
      <c r="K265" s="52">
        <f t="shared" si="15"/>
        <v>0</v>
      </c>
      <c r="L265" s="82"/>
      <c r="M265" s="55">
        <f t="shared" si="16"/>
        <v>0</v>
      </c>
    </row>
    <row r="266" spans="1:13" s="8" customFormat="1">
      <c r="A266" s="71"/>
      <c r="B266" s="71"/>
      <c r="C266" s="72"/>
      <c r="D266" s="111"/>
      <c r="E266" s="74"/>
      <c r="F266" s="75"/>
      <c r="G266" s="76"/>
      <c r="H266" s="77"/>
      <c r="I266" s="52">
        <f>SUMIF('Учет ДС'!C$13:C$35,J266,'Учет ДС'!D$13:D$35)</f>
        <v>0</v>
      </c>
      <c r="J266" s="70" t="str">
        <f t="shared" ref="J266:J329" si="18">CONCATENATE(E266,F266)</f>
        <v/>
      </c>
      <c r="K266" s="52">
        <f t="shared" ref="K266:K329" si="19">H266*I266</f>
        <v>0</v>
      </c>
      <c r="L266" s="82"/>
      <c r="M266" s="55">
        <f t="shared" ref="M266:M329" si="20">K266-L266</f>
        <v>0</v>
      </c>
    </row>
    <row r="267" spans="1:13" s="8" customFormat="1">
      <c r="A267" s="71"/>
      <c r="B267" s="71"/>
      <c r="C267" s="72"/>
      <c r="D267" s="111"/>
      <c r="E267" s="74"/>
      <c r="F267" s="75"/>
      <c r="G267" s="76"/>
      <c r="H267" s="77"/>
      <c r="I267" s="52">
        <f>SUMIF('Учет ДС'!C$13:C$35,J267,'Учет ДС'!D$13:D$35)</f>
        <v>0</v>
      </c>
      <c r="J267" s="70" t="str">
        <f t="shared" si="18"/>
        <v/>
      </c>
      <c r="K267" s="52">
        <f t="shared" si="19"/>
        <v>0</v>
      </c>
      <c r="L267" s="82"/>
      <c r="M267" s="55">
        <f t="shared" si="20"/>
        <v>0</v>
      </c>
    </row>
    <row r="268" spans="1:13" s="8" customFormat="1">
      <c r="A268" s="71"/>
      <c r="B268" s="71"/>
      <c r="C268" s="72"/>
      <c r="D268" s="111"/>
      <c r="E268" s="74"/>
      <c r="F268" s="75"/>
      <c r="G268" s="76"/>
      <c r="H268" s="77"/>
      <c r="I268" s="52">
        <f>SUMIF('Учет ДС'!C$13:C$35,J268,'Учет ДС'!D$13:D$35)</f>
        <v>0</v>
      </c>
      <c r="J268" s="70" t="str">
        <f t="shared" si="18"/>
        <v/>
      </c>
      <c r="K268" s="52">
        <f t="shared" si="19"/>
        <v>0</v>
      </c>
      <c r="L268" s="82"/>
      <c r="M268" s="55">
        <f t="shared" si="20"/>
        <v>0</v>
      </c>
    </row>
    <row r="269" spans="1:13" s="8" customFormat="1">
      <c r="A269" s="71"/>
      <c r="B269" s="71"/>
      <c r="C269" s="72"/>
      <c r="D269" s="111"/>
      <c r="E269" s="74"/>
      <c r="F269" s="75"/>
      <c r="G269" s="76"/>
      <c r="H269" s="77"/>
      <c r="I269" s="52">
        <f>SUMIF('Учет ДС'!C$13:C$35,J269,'Учет ДС'!D$13:D$35)</f>
        <v>0</v>
      </c>
      <c r="J269" s="70" t="str">
        <f t="shared" si="18"/>
        <v/>
      </c>
      <c r="K269" s="52">
        <f t="shared" si="19"/>
        <v>0</v>
      </c>
      <c r="L269" s="82"/>
      <c r="M269" s="55">
        <f t="shared" si="20"/>
        <v>0</v>
      </c>
    </row>
    <row r="270" spans="1:13" s="8" customFormat="1">
      <c r="A270" s="71"/>
      <c r="B270" s="71"/>
      <c r="C270" s="72"/>
      <c r="D270" s="111"/>
      <c r="E270" s="74"/>
      <c r="F270" s="75"/>
      <c r="G270" s="76"/>
      <c r="H270" s="77"/>
      <c r="I270" s="52">
        <f>SUMIF('Учет ДС'!C$13:C$35,J270,'Учет ДС'!D$13:D$35)</f>
        <v>0</v>
      </c>
      <c r="J270" s="70" t="str">
        <f t="shared" si="18"/>
        <v/>
      </c>
      <c r="K270" s="52">
        <f t="shared" si="19"/>
        <v>0</v>
      </c>
      <c r="L270" s="82"/>
      <c r="M270" s="55">
        <f t="shared" si="20"/>
        <v>0</v>
      </c>
    </row>
    <row r="271" spans="1:13" s="8" customFormat="1">
      <c r="A271" s="71"/>
      <c r="B271" s="71"/>
      <c r="C271" s="72"/>
      <c r="D271" s="111"/>
      <c r="E271" s="74"/>
      <c r="F271" s="75"/>
      <c r="G271" s="76"/>
      <c r="H271" s="77"/>
      <c r="I271" s="52">
        <f>SUMIF('Учет ДС'!C$13:C$35,J271,'Учет ДС'!D$13:D$35)</f>
        <v>0</v>
      </c>
      <c r="J271" s="70" t="str">
        <f t="shared" si="18"/>
        <v/>
      </c>
      <c r="K271" s="52">
        <f t="shared" si="19"/>
        <v>0</v>
      </c>
      <c r="L271" s="82"/>
      <c r="M271" s="55">
        <f t="shared" si="20"/>
        <v>0</v>
      </c>
    </row>
    <row r="272" spans="1:13" s="8" customFormat="1">
      <c r="A272" s="71"/>
      <c r="B272" s="71"/>
      <c r="C272" s="72"/>
      <c r="D272" s="111"/>
      <c r="E272" s="74"/>
      <c r="F272" s="75"/>
      <c r="G272" s="76"/>
      <c r="H272" s="77"/>
      <c r="I272" s="52">
        <f>SUMIF('Учет ДС'!C$13:C$35,J272,'Учет ДС'!D$13:D$35)</f>
        <v>0</v>
      </c>
      <c r="J272" s="70" t="str">
        <f t="shared" si="18"/>
        <v/>
      </c>
      <c r="K272" s="52">
        <f t="shared" si="19"/>
        <v>0</v>
      </c>
      <c r="L272" s="82"/>
      <c r="M272" s="55">
        <f t="shared" si="20"/>
        <v>0</v>
      </c>
    </row>
    <row r="273" spans="1:13" s="8" customFormat="1">
      <c r="A273" s="71"/>
      <c r="B273" s="71"/>
      <c r="C273" s="72"/>
      <c r="D273" s="111"/>
      <c r="E273" s="74"/>
      <c r="F273" s="75"/>
      <c r="G273" s="76"/>
      <c r="H273" s="77"/>
      <c r="I273" s="52">
        <f>SUMIF('Учет ДС'!C$13:C$35,J273,'Учет ДС'!D$13:D$35)</f>
        <v>0</v>
      </c>
      <c r="J273" s="70" t="str">
        <f t="shared" si="18"/>
        <v/>
      </c>
      <c r="K273" s="52">
        <f t="shared" si="19"/>
        <v>0</v>
      </c>
      <c r="L273" s="82"/>
      <c r="M273" s="55">
        <f t="shared" si="20"/>
        <v>0</v>
      </c>
    </row>
    <row r="274" spans="1:13" s="8" customFormat="1">
      <c r="A274" s="71"/>
      <c r="B274" s="71"/>
      <c r="C274" s="72"/>
      <c r="D274" s="111"/>
      <c r="E274" s="74"/>
      <c r="F274" s="75"/>
      <c r="G274" s="76"/>
      <c r="H274" s="77"/>
      <c r="I274" s="52">
        <f>SUMIF('Учет ДС'!C$13:C$35,J274,'Учет ДС'!D$13:D$35)</f>
        <v>0</v>
      </c>
      <c r="J274" s="70" t="str">
        <f t="shared" si="18"/>
        <v/>
      </c>
      <c r="K274" s="52">
        <f t="shared" si="19"/>
        <v>0</v>
      </c>
      <c r="L274" s="82"/>
      <c r="M274" s="55">
        <f t="shared" si="20"/>
        <v>0</v>
      </c>
    </row>
    <row r="275" spans="1:13" s="8" customFormat="1">
      <c r="A275" s="71"/>
      <c r="B275" s="71"/>
      <c r="C275" s="72"/>
      <c r="D275" s="111"/>
      <c r="E275" s="74"/>
      <c r="F275" s="75"/>
      <c r="G275" s="76"/>
      <c r="H275" s="77"/>
      <c r="I275" s="52">
        <f>SUMIF('Учет ДС'!C$13:C$35,J275,'Учет ДС'!D$13:D$35)</f>
        <v>0</v>
      </c>
      <c r="J275" s="70" t="str">
        <f t="shared" si="18"/>
        <v/>
      </c>
      <c r="K275" s="52">
        <f t="shared" si="19"/>
        <v>0</v>
      </c>
      <c r="L275" s="82"/>
      <c r="M275" s="55">
        <f t="shared" si="20"/>
        <v>0</v>
      </c>
    </row>
    <row r="276" spans="1:13" s="8" customFormat="1">
      <c r="A276" s="71"/>
      <c r="B276" s="71"/>
      <c r="C276" s="72"/>
      <c r="D276" s="111"/>
      <c r="E276" s="74"/>
      <c r="F276" s="75"/>
      <c r="G276" s="76"/>
      <c r="H276" s="77"/>
      <c r="I276" s="52">
        <f>SUMIF('Учет ДС'!C$13:C$35,J276,'Учет ДС'!D$13:D$35)</f>
        <v>0</v>
      </c>
      <c r="J276" s="70" t="str">
        <f t="shared" si="18"/>
        <v/>
      </c>
      <c r="K276" s="52">
        <f t="shared" si="19"/>
        <v>0</v>
      </c>
      <c r="L276" s="82"/>
      <c r="M276" s="55">
        <f t="shared" si="20"/>
        <v>0</v>
      </c>
    </row>
    <row r="277" spans="1:13" s="8" customFormat="1">
      <c r="A277" s="71"/>
      <c r="B277" s="71"/>
      <c r="C277" s="72"/>
      <c r="D277" s="111"/>
      <c r="E277" s="74"/>
      <c r="F277" s="75"/>
      <c r="G277" s="76"/>
      <c r="H277" s="77"/>
      <c r="I277" s="52">
        <f>SUMIF('Учет ДС'!C$13:C$35,J277,'Учет ДС'!D$13:D$35)</f>
        <v>0</v>
      </c>
      <c r="J277" s="70" t="str">
        <f t="shared" si="18"/>
        <v/>
      </c>
      <c r="K277" s="52">
        <f t="shared" si="19"/>
        <v>0</v>
      </c>
      <c r="L277" s="82"/>
      <c r="M277" s="55">
        <f t="shared" si="20"/>
        <v>0</v>
      </c>
    </row>
    <row r="278" spans="1:13" s="8" customFormat="1">
      <c r="A278" s="71"/>
      <c r="B278" s="71"/>
      <c r="C278" s="72"/>
      <c r="D278" s="111"/>
      <c r="E278" s="74"/>
      <c r="F278" s="75"/>
      <c r="G278" s="76"/>
      <c r="H278" s="77"/>
      <c r="I278" s="52">
        <f>SUMIF('Учет ДС'!C$13:C$35,J278,'Учет ДС'!D$13:D$35)</f>
        <v>0</v>
      </c>
      <c r="J278" s="70" t="str">
        <f t="shared" si="18"/>
        <v/>
      </c>
      <c r="K278" s="52">
        <f t="shared" si="19"/>
        <v>0</v>
      </c>
      <c r="L278" s="82"/>
      <c r="M278" s="55">
        <f t="shared" si="20"/>
        <v>0</v>
      </c>
    </row>
    <row r="279" spans="1:13" s="8" customFormat="1">
      <c r="A279" s="71"/>
      <c r="B279" s="71"/>
      <c r="C279" s="72"/>
      <c r="D279" s="111"/>
      <c r="E279" s="74"/>
      <c r="F279" s="75"/>
      <c r="G279" s="76"/>
      <c r="H279" s="77"/>
      <c r="I279" s="52">
        <f>SUMIF('Учет ДС'!C$13:C$35,J279,'Учет ДС'!D$13:D$35)</f>
        <v>0</v>
      </c>
      <c r="J279" s="70" t="str">
        <f t="shared" si="18"/>
        <v/>
      </c>
      <c r="K279" s="52">
        <f t="shared" si="19"/>
        <v>0</v>
      </c>
      <c r="L279" s="82"/>
      <c r="M279" s="55">
        <f t="shared" si="20"/>
        <v>0</v>
      </c>
    </row>
    <row r="280" spans="1:13" s="8" customFormat="1">
      <c r="A280" s="71"/>
      <c r="B280" s="71"/>
      <c r="C280" s="72"/>
      <c r="D280" s="111"/>
      <c r="E280" s="74"/>
      <c r="F280" s="75"/>
      <c r="G280" s="76"/>
      <c r="H280" s="77"/>
      <c r="I280" s="52">
        <f>SUMIF('Учет ДС'!C$13:C$35,J280,'Учет ДС'!D$13:D$35)</f>
        <v>0</v>
      </c>
      <c r="J280" s="70" t="str">
        <f t="shared" si="18"/>
        <v/>
      </c>
      <c r="K280" s="52">
        <f t="shared" si="19"/>
        <v>0</v>
      </c>
      <c r="L280" s="82"/>
      <c r="M280" s="55">
        <f t="shared" si="20"/>
        <v>0</v>
      </c>
    </row>
    <row r="281" spans="1:13" s="8" customFormat="1">
      <c r="A281" s="71"/>
      <c r="B281" s="71"/>
      <c r="C281" s="72"/>
      <c r="D281" s="111"/>
      <c r="E281" s="74"/>
      <c r="F281" s="75"/>
      <c r="G281" s="76"/>
      <c r="H281" s="77"/>
      <c r="I281" s="52">
        <f>SUMIF('Учет ДС'!C$13:C$35,J281,'Учет ДС'!D$13:D$35)</f>
        <v>0</v>
      </c>
      <c r="J281" s="70" t="str">
        <f t="shared" si="18"/>
        <v/>
      </c>
      <c r="K281" s="52">
        <f t="shared" si="19"/>
        <v>0</v>
      </c>
      <c r="L281" s="82"/>
      <c r="M281" s="55">
        <f t="shared" si="20"/>
        <v>0</v>
      </c>
    </row>
    <row r="282" spans="1:13" s="8" customFormat="1">
      <c r="A282" s="71"/>
      <c r="B282" s="71"/>
      <c r="C282" s="72"/>
      <c r="D282" s="111"/>
      <c r="E282" s="74"/>
      <c r="F282" s="75"/>
      <c r="G282" s="76"/>
      <c r="H282" s="77"/>
      <c r="I282" s="52">
        <f>SUMIF('Учет ДС'!C$13:C$35,J282,'Учет ДС'!D$13:D$35)</f>
        <v>0</v>
      </c>
      <c r="J282" s="70" t="str">
        <f t="shared" si="18"/>
        <v/>
      </c>
      <c r="K282" s="52">
        <f t="shared" si="19"/>
        <v>0</v>
      </c>
      <c r="L282" s="82"/>
      <c r="M282" s="55">
        <f t="shared" si="20"/>
        <v>0</v>
      </c>
    </row>
    <row r="283" spans="1:13" s="8" customFormat="1">
      <c r="A283" s="71"/>
      <c r="B283" s="71"/>
      <c r="C283" s="72"/>
      <c r="D283" s="111"/>
      <c r="E283" s="74"/>
      <c r="F283" s="75"/>
      <c r="G283" s="76"/>
      <c r="H283" s="77"/>
      <c r="I283" s="52">
        <f>SUMIF('Учет ДС'!C$13:C$35,J283,'Учет ДС'!D$13:D$35)</f>
        <v>0</v>
      </c>
      <c r="J283" s="70" t="str">
        <f t="shared" si="18"/>
        <v/>
      </c>
      <c r="K283" s="52">
        <f t="shared" si="19"/>
        <v>0</v>
      </c>
      <c r="L283" s="82"/>
      <c r="M283" s="55">
        <f t="shared" si="20"/>
        <v>0</v>
      </c>
    </row>
    <row r="284" spans="1:13" s="8" customFormat="1">
      <c r="A284" s="71"/>
      <c r="B284" s="71"/>
      <c r="C284" s="72"/>
      <c r="D284" s="111"/>
      <c r="E284" s="74"/>
      <c r="F284" s="75"/>
      <c r="G284" s="76"/>
      <c r="H284" s="77"/>
      <c r="I284" s="52">
        <f>SUMIF('Учет ДС'!C$13:C$35,J284,'Учет ДС'!D$13:D$35)</f>
        <v>0</v>
      </c>
      <c r="J284" s="70" t="str">
        <f t="shared" si="18"/>
        <v/>
      </c>
      <c r="K284" s="52">
        <f t="shared" si="19"/>
        <v>0</v>
      </c>
      <c r="L284" s="82"/>
      <c r="M284" s="55">
        <f t="shared" si="20"/>
        <v>0</v>
      </c>
    </row>
    <row r="285" spans="1:13" s="8" customFormat="1">
      <c r="A285" s="71"/>
      <c r="B285" s="71"/>
      <c r="C285" s="72"/>
      <c r="D285" s="111"/>
      <c r="E285" s="74"/>
      <c r="F285" s="75"/>
      <c r="G285" s="76"/>
      <c r="H285" s="77"/>
      <c r="I285" s="52">
        <f>SUMIF('Учет ДС'!C$13:C$35,J285,'Учет ДС'!D$13:D$35)</f>
        <v>0</v>
      </c>
      <c r="J285" s="70" t="str">
        <f t="shared" si="18"/>
        <v/>
      </c>
      <c r="K285" s="52">
        <f t="shared" si="19"/>
        <v>0</v>
      </c>
      <c r="L285" s="82"/>
      <c r="M285" s="55">
        <f t="shared" si="20"/>
        <v>0</v>
      </c>
    </row>
    <row r="286" spans="1:13" s="8" customFormat="1">
      <c r="A286" s="71"/>
      <c r="B286" s="71"/>
      <c r="C286" s="72"/>
      <c r="D286" s="111"/>
      <c r="E286" s="74"/>
      <c r="F286" s="75"/>
      <c r="G286" s="76"/>
      <c r="H286" s="77"/>
      <c r="I286" s="52">
        <f>SUMIF('Учет ДС'!C$13:C$35,J286,'Учет ДС'!D$13:D$35)</f>
        <v>0</v>
      </c>
      <c r="J286" s="70" t="str">
        <f t="shared" si="18"/>
        <v/>
      </c>
      <c r="K286" s="52">
        <f t="shared" si="19"/>
        <v>0</v>
      </c>
      <c r="L286" s="82"/>
      <c r="M286" s="55">
        <f t="shared" si="20"/>
        <v>0</v>
      </c>
    </row>
    <row r="287" spans="1:13" s="8" customFormat="1">
      <c r="A287" s="71"/>
      <c r="B287" s="71"/>
      <c r="C287" s="72"/>
      <c r="D287" s="111"/>
      <c r="E287" s="74"/>
      <c r="F287" s="75"/>
      <c r="G287" s="76"/>
      <c r="H287" s="77"/>
      <c r="I287" s="52">
        <f>SUMIF('Учет ДС'!C$13:C$35,J287,'Учет ДС'!D$13:D$35)</f>
        <v>0</v>
      </c>
      <c r="J287" s="70" t="str">
        <f t="shared" si="18"/>
        <v/>
      </c>
      <c r="K287" s="52">
        <f t="shared" si="19"/>
        <v>0</v>
      </c>
      <c r="L287" s="82"/>
      <c r="M287" s="55">
        <f t="shared" si="20"/>
        <v>0</v>
      </c>
    </row>
    <row r="288" spans="1:13" s="8" customFormat="1">
      <c r="A288" s="71"/>
      <c r="B288" s="71"/>
      <c r="C288" s="72"/>
      <c r="D288" s="111"/>
      <c r="E288" s="74"/>
      <c r="F288" s="75"/>
      <c r="G288" s="76"/>
      <c r="H288" s="77"/>
      <c r="I288" s="52">
        <f>SUMIF('Учет ДС'!C$13:C$35,J288,'Учет ДС'!D$13:D$35)</f>
        <v>0</v>
      </c>
      <c r="J288" s="70" t="str">
        <f t="shared" si="18"/>
        <v/>
      </c>
      <c r="K288" s="52">
        <f t="shared" si="19"/>
        <v>0</v>
      </c>
      <c r="L288" s="82"/>
      <c r="M288" s="55">
        <f t="shared" si="20"/>
        <v>0</v>
      </c>
    </row>
    <row r="289" spans="1:13" s="8" customFormat="1">
      <c r="A289" s="71"/>
      <c r="B289" s="71"/>
      <c r="C289" s="72"/>
      <c r="D289" s="111"/>
      <c r="E289" s="74"/>
      <c r="F289" s="75"/>
      <c r="G289" s="76"/>
      <c r="H289" s="77"/>
      <c r="I289" s="52">
        <f>SUMIF('Учет ДС'!C$13:C$35,J289,'Учет ДС'!D$13:D$35)</f>
        <v>0</v>
      </c>
      <c r="J289" s="70" t="str">
        <f t="shared" si="18"/>
        <v/>
      </c>
      <c r="K289" s="52">
        <f t="shared" si="19"/>
        <v>0</v>
      </c>
      <c r="L289" s="82"/>
      <c r="M289" s="55">
        <f t="shared" si="20"/>
        <v>0</v>
      </c>
    </row>
    <row r="290" spans="1:13" s="8" customFormat="1">
      <c r="A290" s="71"/>
      <c r="B290" s="71"/>
      <c r="C290" s="72"/>
      <c r="D290" s="111"/>
      <c r="E290" s="74"/>
      <c r="F290" s="75"/>
      <c r="G290" s="76"/>
      <c r="H290" s="77"/>
      <c r="I290" s="52">
        <f>SUMIF('Учет ДС'!C$13:C$35,J290,'Учет ДС'!D$13:D$35)</f>
        <v>0</v>
      </c>
      <c r="J290" s="70" t="str">
        <f t="shared" si="18"/>
        <v/>
      </c>
      <c r="K290" s="52">
        <f t="shared" si="19"/>
        <v>0</v>
      </c>
      <c r="L290" s="82"/>
      <c r="M290" s="55">
        <f t="shared" si="20"/>
        <v>0</v>
      </c>
    </row>
    <row r="291" spans="1:13" s="8" customFormat="1">
      <c r="A291" s="71"/>
      <c r="B291" s="71"/>
      <c r="C291" s="72"/>
      <c r="D291" s="111"/>
      <c r="E291" s="74"/>
      <c r="F291" s="75"/>
      <c r="G291" s="76"/>
      <c r="H291" s="77"/>
      <c r="I291" s="52">
        <f>SUMIF('Учет ДС'!C$13:C$35,J291,'Учет ДС'!D$13:D$35)</f>
        <v>0</v>
      </c>
      <c r="J291" s="70" t="str">
        <f t="shared" si="18"/>
        <v/>
      </c>
      <c r="K291" s="52">
        <f t="shared" si="19"/>
        <v>0</v>
      </c>
      <c r="L291" s="82"/>
      <c r="M291" s="55">
        <f t="shared" si="20"/>
        <v>0</v>
      </c>
    </row>
    <row r="292" spans="1:13" s="8" customFormat="1">
      <c r="A292" s="71"/>
      <c r="B292" s="71"/>
      <c r="C292" s="72"/>
      <c r="D292" s="111"/>
      <c r="E292" s="74"/>
      <c r="F292" s="75"/>
      <c r="G292" s="76"/>
      <c r="H292" s="77"/>
      <c r="I292" s="52">
        <f>SUMIF('Учет ДС'!C$13:C$35,J292,'Учет ДС'!D$13:D$35)</f>
        <v>0</v>
      </c>
      <c r="J292" s="70" t="str">
        <f t="shared" si="18"/>
        <v/>
      </c>
      <c r="K292" s="52">
        <f t="shared" si="19"/>
        <v>0</v>
      </c>
      <c r="L292" s="82"/>
      <c r="M292" s="55">
        <f t="shared" si="20"/>
        <v>0</v>
      </c>
    </row>
    <row r="293" spans="1:13" s="8" customFormat="1">
      <c r="A293" s="71"/>
      <c r="B293" s="71"/>
      <c r="C293" s="72"/>
      <c r="D293" s="111"/>
      <c r="E293" s="74"/>
      <c r="F293" s="75"/>
      <c r="G293" s="76"/>
      <c r="H293" s="77"/>
      <c r="I293" s="52">
        <f>SUMIF('Учет ДС'!C$13:C$35,J293,'Учет ДС'!D$13:D$35)</f>
        <v>0</v>
      </c>
      <c r="J293" s="70" t="str">
        <f t="shared" si="18"/>
        <v/>
      </c>
      <c r="K293" s="52">
        <f t="shared" si="19"/>
        <v>0</v>
      </c>
      <c r="L293" s="82"/>
      <c r="M293" s="55">
        <f t="shared" si="20"/>
        <v>0</v>
      </c>
    </row>
    <row r="294" spans="1:13" s="8" customFormat="1">
      <c r="A294" s="71"/>
      <c r="B294" s="71"/>
      <c r="C294" s="72"/>
      <c r="D294" s="111"/>
      <c r="E294" s="74"/>
      <c r="F294" s="75"/>
      <c r="G294" s="76"/>
      <c r="H294" s="77"/>
      <c r="I294" s="52">
        <f>SUMIF('Учет ДС'!C$13:C$35,J294,'Учет ДС'!D$13:D$35)</f>
        <v>0</v>
      </c>
      <c r="J294" s="70" t="str">
        <f t="shared" si="18"/>
        <v/>
      </c>
      <c r="K294" s="52">
        <f t="shared" si="19"/>
        <v>0</v>
      </c>
      <c r="L294" s="82"/>
      <c r="M294" s="55">
        <f t="shared" si="20"/>
        <v>0</v>
      </c>
    </row>
    <row r="295" spans="1:13" s="8" customFormat="1">
      <c r="A295" s="71"/>
      <c r="B295" s="71"/>
      <c r="C295" s="72"/>
      <c r="D295" s="111"/>
      <c r="E295" s="74"/>
      <c r="F295" s="75"/>
      <c r="G295" s="76"/>
      <c r="H295" s="77"/>
      <c r="I295" s="52">
        <f>SUMIF('Учет ДС'!C$13:C$35,J295,'Учет ДС'!D$13:D$35)</f>
        <v>0</v>
      </c>
      <c r="J295" s="70" t="str">
        <f t="shared" si="18"/>
        <v/>
      </c>
      <c r="K295" s="52">
        <f t="shared" si="19"/>
        <v>0</v>
      </c>
      <c r="L295" s="82"/>
      <c r="M295" s="55">
        <f t="shared" si="20"/>
        <v>0</v>
      </c>
    </row>
    <row r="296" spans="1:13" s="8" customFormat="1">
      <c r="A296" s="71"/>
      <c r="B296" s="71"/>
      <c r="C296" s="72"/>
      <c r="D296" s="111"/>
      <c r="E296" s="74"/>
      <c r="F296" s="75"/>
      <c r="G296" s="76"/>
      <c r="H296" s="77"/>
      <c r="I296" s="52">
        <f>SUMIF('Учет ДС'!C$13:C$35,J296,'Учет ДС'!D$13:D$35)</f>
        <v>0</v>
      </c>
      <c r="J296" s="70" t="str">
        <f t="shared" si="18"/>
        <v/>
      </c>
      <c r="K296" s="52">
        <f t="shared" si="19"/>
        <v>0</v>
      </c>
      <c r="L296" s="82"/>
      <c r="M296" s="55">
        <f t="shared" si="20"/>
        <v>0</v>
      </c>
    </row>
    <row r="297" spans="1:13" s="8" customFormat="1">
      <c r="A297" s="71"/>
      <c r="B297" s="71"/>
      <c r="C297" s="72"/>
      <c r="D297" s="111"/>
      <c r="E297" s="74"/>
      <c r="F297" s="75"/>
      <c r="G297" s="76"/>
      <c r="H297" s="77"/>
      <c r="I297" s="52">
        <f>SUMIF('Учет ДС'!C$13:C$35,J297,'Учет ДС'!D$13:D$35)</f>
        <v>0</v>
      </c>
      <c r="J297" s="70" t="str">
        <f t="shared" si="18"/>
        <v/>
      </c>
      <c r="K297" s="52">
        <f t="shared" si="19"/>
        <v>0</v>
      </c>
      <c r="L297" s="82"/>
      <c r="M297" s="55">
        <f t="shared" si="20"/>
        <v>0</v>
      </c>
    </row>
    <row r="298" spans="1:13" s="8" customFormat="1">
      <c r="A298" s="71"/>
      <c r="B298" s="71"/>
      <c r="C298" s="72"/>
      <c r="D298" s="111"/>
      <c r="E298" s="74"/>
      <c r="F298" s="75"/>
      <c r="G298" s="76"/>
      <c r="H298" s="77"/>
      <c r="I298" s="52">
        <f>SUMIF('Учет ДС'!C$13:C$35,J298,'Учет ДС'!D$13:D$35)</f>
        <v>0</v>
      </c>
      <c r="J298" s="70" t="str">
        <f t="shared" si="18"/>
        <v/>
      </c>
      <c r="K298" s="52">
        <f t="shared" si="19"/>
        <v>0</v>
      </c>
      <c r="L298" s="82"/>
      <c r="M298" s="55">
        <f t="shared" si="20"/>
        <v>0</v>
      </c>
    </row>
    <row r="299" spans="1:13" s="8" customFormat="1">
      <c r="A299" s="71"/>
      <c r="B299" s="71"/>
      <c r="C299" s="72"/>
      <c r="D299" s="111"/>
      <c r="E299" s="74"/>
      <c r="F299" s="75"/>
      <c r="G299" s="76"/>
      <c r="H299" s="77"/>
      <c r="I299" s="52">
        <f>SUMIF('Учет ДС'!C$13:C$35,J299,'Учет ДС'!D$13:D$35)</f>
        <v>0</v>
      </c>
      <c r="J299" s="70" t="str">
        <f t="shared" si="18"/>
        <v/>
      </c>
      <c r="K299" s="52">
        <f t="shared" si="19"/>
        <v>0</v>
      </c>
      <c r="L299" s="82"/>
      <c r="M299" s="55">
        <f t="shared" si="20"/>
        <v>0</v>
      </c>
    </row>
    <row r="300" spans="1:13" s="8" customFormat="1">
      <c r="A300" s="71"/>
      <c r="B300" s="71"/>
      <c r="C300" s="72"/>
      <c r="D300" s="111"/>
      <c r="E300" s="74"/>
      <c r="F300" s="75"/>
      <c r="G300" s="76"/>
      <c r="H300" s="77"/>
      <c r="I300" s="52">
        <f>SUMIF('Учет ДС'!C$13:C$35,J300,'Учет ДС'!D$13:D$35)</f>
        <v>0</v>
      </c>
      <c r="J300" s="70" t="str">
        <f t="shared" si="18"/>
        <v/>
      </c>
      <c r="K300" s="52">
        <f t="shared" si="19"/>
        <v>0</v>
      </c>
      <c r="L300" s="82"/>
      <c r="M300" s="55">
        <f t="shared" si="20"/>
        <v>0</v>
      </c>
    </row>
    <row r="301" spans="1:13" s="8" customFormat="1">
      <c r="A301" s="71"/>
      <c r="B301" s="71"/>
      <c r="C301" s="72"/>
      <c r="D301" s="111"/>
      <c r="E301" s="74"/>
      <c r="F301" s="75"/>
      <c r="G301" s="76"/>
      <c r="H301" s="77"/>
      <c r="I301" s="52">
        <f>SUMIF('Учет ДС'!C$13:C$35,J301,'Учет ДС'!D$13:D$35)</f>
        <v>0</v>
      </c>
      <c r="J301" s="70" t="str">
        <f t="shared" si="18"/>
        <v/>
      </c>
      <c r="K301" s="52">
        <f t="shared" si="19"/>
        <v>0</v>
      </c>
      <c r="L301" s="82"/>
      <c r="M301" s="55">
        <f t="shared" si="20"/>
        <v>0</v>
      </c>
    </row>
    <row r="302" spans="1:13" s="8" customFormat="1">
      <c r="A302" s="71"/>
      <c r="B302" s="71"/>
      <c r="C302" s="72"/>
      <c r="D302" s="111"/>
      <c r="E302" s="74"/>
      <c r="F302" s="75"/>
      <c r="G302" s="76"/>
      <c r="H302" s="77"/>
      <c r="I302" s="52">
        <f>SUMIF('Учет ДС'!C$13:C$35,J302,'Учет ДС'!D$13:D$35)</f>
        <v>0</v>
      </c>
      <c r="J302" s="70" t="str">
        <f t="shared" si="18"/>
        <v/>
      </c>
      <c r="K302" s="52">
        <f t="shared" si="19"/>
        <v>0</v>
      </c>
      <c r="L302" s="82"/>
      <c r="M302" s="55">
        <f t="shared" si="20"/>
        <v>0</v>
      </c>
    </row>
    <row r="303" spans="1:13" s="8" customFormat="1">
      <c r="A303" s="71"/>
      <c r="B303" s="71"/>
      <c r="C303" s="72"/>
      <c r="D303" s="111"/>
      <c r="E303" s="74"/>
      <c r="F303" s="75"/>
      <c r="G303" s="76"/>
      <c r="H303" s="77"/>
      <c r="I303" s="52">
        <f>SUMIF('Учет ДС'!C$13:C$35,J303,'Учет ДС'!D$13:D$35)</f>
        <v>0</v>
      </c>
      <c r="J303" s="70" t="str">
        <f t="shared" si="18"/>
        <v/>
      </c>
      <c r="K303" s="52">
        <f t="shared" si="19"/>
        <v>0</v>
      </c>
      <c r="L303" s="82"/>
      <c r="M303" s="55">
        <f t="shared" si="20"/>
        <v>0</v>
      </c>
    </row>
    <row r="304" spans="1:13" s="8" customFormat="1">
      <c r="A304" s="71"/>
      <c r="B304" s="71"/>
      <c r="C304" s="72"/>
      <c r="D304" s="111"/>
      <c r="E304" s="74"/>
      <c r="F304" s="75"/>
      <c r="G304" s="76"/>
      <c r="H304" s="77"/>
      <c r="I304" s="52">
        <f>SUMIF('Учет ДС'!C$13:C$35,J304,'Учет ДС'!D$13:D$35)</f>
        <v>0</v>
      </c>
      <c r="J304" s="70" t="str">
        <f t="shared" si="18"/>
        <v/>
      </c>
      <c r="K304" s="52">
        <f t="shared" si="19"/>
        <v>0</v>
      </c>
      <c r="L304" s="82"/>
      <c r="M304" s="55">
        <f t="shared" si="20"/>
        <v>0</v>
      </c>
    </row>
    <row r="305" spans="1:13" s="8" customFormat="1">
      <c r="A305" s="71"/>
      <c r="B305" s="71"/>
      <c r="C305" s="72"/>
      <c r="D305" s="111"/>
      <c r="E305" s="74"/>
      <c r="F305" s="75"/>
      <c r="G305" s="76"/>
      <c r="H305" s="77"/>
      <c r="I305" s="52">
        <f>SUMIF('Учет ДС'!C$13:C$35,J305,'Учет ДС'!D$13:D$35)</f>
        <v>0</v>
      </c>
      <c r="J305" s="70" t="str">
        <f t="shared" si="18"/>
        <v/>
      </c>
      <c r="K305" s="52">
        <f t="shared" si="19"/>
        <v>0</v>
      </c>
      <c r="L305" s="82"/>
      <c r="M305" s="55">
        <f t="shared" si="20"/>
        <v>0</v>
      </c>
    </row>
    <row r="306" spans="1:13" s="8" customFormat="1">
      <c r="A306" s="71"/>
      <c r="B306" s="71"/>
      <c r="C306" s="72"/>
      <c r="D306" s="111"/>
      <c r="E306" s="74"/>
      <c r="F306" s="75"/>
      <c r="G306" s="76"/>
      <c r="H306" s="77"/>
      <c r="I306" s="52">
        <f>SUMIF('Учет ДС'!C$13:C$35,J306,'Учет ДС'!D$13:D$35)</f>
        <v>0</v>
      </c>
      <c r="J306" s="70" t="str">
        <f t="shared" si="18"/>
        <v/>
      </c>
      <c r="K306" s="52">
        <f t="shared" si="19"/>
        <v>0</v>
      </c>
      <c r="L306" s="82"/>
      <c r="M306" s="55">
        <f t="shared" si="20"/>
        <v>0</v>
      </c>
    </row>
    <row r="307" spans="1:13" s="8" customFormat="1">
      <c r="A307" s="71"/>
      <c r="B307" s="71"/>
      <c r="C307" s="72"/>
      <c r="D307" s="111"/>
      <c r="E307" s="74"/>
      <c r="F307" s="75"/>
      <c r="G307" s="76"/>
      <c r="H307" s="77"/>
      <c r="I307" s="52">
        <f>SUMIF('Учет ДС'!C$13:C$35,J307,'Учет ДС'!D$13:D$35)</f>
        <v>0</v>
      </c>
      <c r="J307" s="70" t="str">
        <f t="shared" si="18"/>
        <v/>
      </c>
      <c r="K307" s="52">
        <f t="shared" si="19"/>
        <v>0</v>
      </c>
      <c r="L307" s="82"/>
      <c r="M307" s="55">
        <f t="shared" si="20"/>
        <v>0</v>
      </c>
    </row>
    <row r="308" spans="1:13" s="8" customFormat="1">
      <c r="A308" s="71"/>
      <c r="B308" s="71"/>
      <c r="C308" s="72"/>
      <c r="D308" s="111"/>
      <c r="E308" s="74"/>
      <c r="F308" s="75"/>
      <c r="G308" s="76"/>
      <c r="H308" s="77"/>
      <c r="I308" s="52">
        <f>SUMIF('Учет ДС'!C$13:C$35,J308,'Учет ДС'!D$13:D$35)</f>
        <v>0</v>
      </c>
      <c r="J308" s="70" t="str">
        <f t="shared" si="18"/>
        <v/>
      </c>
      <c r="K308" s="52">
        <f t="shared" si="19"/>
        <v>0</v>
      </c>
      <c r="L308" s="82"/>
      <c r="M308" s="55">
        <f t="shared" si="20"/>
        <v>0</v>
      </c>
    </row>
    <row r="309" spans="1:13" s="8" customFormat="1">
      <c r="A309" s="71"/>
      <c r="B309" s="71"/>
      <c r="C309" s="72"/>
      <c r="D309" s="111"/>
      <c r="E309" s="74"/>
      <c r="F309" s="75"/>
      <c r="G309" s="76"/>
      <c r="H309" s="77"/>
      <c r="I309" s="52">
        <f>SUMIF('Учет ДС'!C$13:C$35,J309,'Учет ДС'!D$13:D$35)</f>
        <v>0</v>
      </c>
      <c r="J309" s="70" t="str">
        <f t="shared" si="18"/>
        <v/>
      </c>
      <c r="K309" s="52">
        <f t="shared" si="19"/>
        <v>0</v>
      </c>
      <c r="L309" s="82"/>
      <c r="M309" s="55">
        <f t="shared" si="20"/>
        <v>0</v>
      </c>
    </row>
    <row r="310" spans="1:13" s="8" customFormat="1">
      <c r="A310" s="71"/>
      <c r="B310" s="71"/>
      <c r="C310" s="72"/>
      <c r="D310" s="111"/>
      <c r="E310" s="74"/>
      <c r="F310" s="75"/>
      <c r="G310" s="76"/>
      <c r="H310" s="77"/>
      <c r="I310" s="52">
        <f>SUMIF('Учет ДС'!C$13:C$35,J310,'Учет ДС'!D$13:D$35)</f>
        <v>0</v>
      </c>
      <c r="J310" s="70" t="str">
        <f t="shared" si="18"/>
        <v/>
      </c>
      <c r="K310" s="52">
        <f t="shared" si="19"/>
        <v>0</v>
      </c>
      <c r="L310" s="82"/>
      <c r="M310" s="55">
        <f t="shared" si="20"/>
        <v>0</v>
      </c>
    </row>
    <row r="311" spans="1:13" s="8" customFormat="1">
      <c r="A311" s="71"/>
      <c r="B311" s="71"/>
      <c r="C311" s="72"/>
      <c r="D311" s="111"/>
      <c r="E311" s="74"/>
      <c r="F311" s="75"/>
      <c r="G311" s="76"/>
      <c r="H311" s="77"/>
      <c r="I311" s="52">
        <f>SUMIF('Учет ДС'!C$13:C$35,J311,'Учет ДС'!D$13:D$35)</f>
        <v>0</v>
      </c>
      <c r="J311" s="70" t="str">
        <f t="shared" si="18"/>
        <v/>
      </c>
      <c r="K311" s="52">
        <f t="shared" si="19"/>
        <v>0</v>
      </c>
      <c r="L311" s="82"/>
      <c r="M311" s="55">
        <f t="shared" si="20"/>
        <v>0</v>
      </c>
    </row>
    <row r="312" spans="1:13" s="8" customFormat="1">
      <c r="A312" s="71"/>
      <c r="B312" s="71"/>
      <c r="C312" s="72"/>
      <c r="D312" s="111"/>
      <c r="E312" s="74"/>
      <c r="F312" s="75"/>
      <c r="G312" s="76"/>
      <c r="H312" s="77"/>
      <c r="I312" s="52">
        <f>SUMIF('Учет ДС'!C$13:C$35,J312,'Учет ДС'!D$13:D$35)</f>
        <v>0</v>
      </c>
      <c r="J312" s="70" t="str">
        <f t="shared" si="18"/>
        <v/>
      </c>
      <c r="K312" s="52">
        <f t="shared" si="19"/>
        <v>0</v>
      </c>
      <c r="L312" s="82"/>
      <c r="M312" s="55">
        <f t="shared" si="20"/>
        <v>0</v>
      </c>
    </row>
    <row r="313" spans="1:13" s="8" customFormat="1">
      <c r="A313" s="71"/>
      <c r="B313" s="71"/>
      <c r="C313" s="72"/>
      <c r="D313" s="111"/>
      <c r="E313" s="74"/>
      <c r="F313" s="75"/>
      <c r="G313" s="76"/>
      <c r="H313" s="77"/>
      <c r="I313" s="52">
        <f>SUMIF('Учет ДС'!C$13:C$35,J313,'Учет ДС'!D$13:D$35)</f>
        <v>0</v>
      </c>
      <c r="J313" s="70" t="str">
        <f t="shared" si="18"/>
        <v/>
      </c>
      <c r="K313" s="52">
        <f t="shared" si="19"/>
        <v>0</v>
      </c>
      <c r="L313" s="82"/>
      <c r="M313" s="55">
        <f t="shared" si="20"/>
        <v>0</v>
      </c>
    </row>
    <row r="314" spans="1:13" s="8" customFormat="1">
      <c r="A314" s="71"/>
      <c r="B314" s="71"/>
      <c r="C314" s="72"/>
      <c r="D314" s="111"/>
      <c r="E314" s="74"/>
      <c r="F314" s="75"/>
      <c r="G314" s="76"/>
      <c r="H314" s="77"/>
      <c r="I314" s="52">
        <f>SUMIF('Учет ДС'!C$13:C$35,J314,'Учет ДС'!D$13:D$35)</f>
        <v>0</v>
      </c>
      <c r="J314" s="70" t="str">
        <f t="shared" si="18"/>
        <v/>
      </c>
      <c r="K314" s="52">
        <f t="shared" si="19"/>
        <v>0</v>
      </c>
      <c r="L314" s="82"/>
      <c r="M314" s="55">
        <f t="shared" si="20"/>
        <v>0</v>
      </c>
    </row>
    <row r="315" spans="1:13" s="8" customFormat="1">
      <c r="A315" s="71"/>
      <c r="B315" s="71"/>
      <c r="C315" s="72"/>
      <c r="D315" s="111"/>
      <c r="E315" s="74"/>
      <c r="F315" s="75"/>
      <c r="G315" s="76"/>
      <c r="H315" s="77"/>
      <c r="I315" s="52">
        <f>SUMIF('Учет ДС'!C$13:C$35,J315,'Учет ДС'!D$13:D$35)</f>
        <v>0</v>
      </c>
      <c r="J315" s="70" t="str">
        <f t="shared" si="18"/>
        <v/>
      </c>
      <c r="K315" s="52">
        <f t="shared" si="19"/>
        <v>0</v>
      </c>
      <c r="L315" s="82"/>
      <c r="M315" s="55">
        <f t="shared" si="20"/>
        <v>0</v>
      </c>
    </row>
    <row r="316" spans="1:13" s="8" customFormat="1">
      <c r="A316" s="71"/>
      <c r="B316" s="71"/>
      <c r="C316" s="72"/>
      <c r="D316" s="111"/>
      <c r="E316" s="74"/>
      <c r="F316" s="75"/>
      <c r="G316" s="76"/>
      <c r="H316" s="77"/>
      <c r="I316" s="52">
        <f>SUMIF('Учет ДС'!C$13:C$35,J316,'Учет ДС'!D$13:D$35)</f>
        <v>0</v>
      </c>
      <c r="J316" s="70" t="str">
        <f t="shared" si="18"/>
        <v/>
      </c>
      <c r="K316" s="52">
        <f t="shared" si="19"/>
        <v>0</v>
      </c>
      <c r="L316" s="82"/>
      <c r="M316" s="55">
        <f t="shared" si="20"/>
        <v>0</v>
      </c>
    </row>
    <row r="317" spans="1:13" s="8" customFormat="1">
      <c r="A317" s="71"/>
      <c r="B317" s="71"/>
      <c r="C317" s="72"/>
      <c r="D317" s="111"/>
      <c r="E317" s="74"/>
      <c r="F317" s="75"/>
      <c r="G317" s="76"/>
      <c r="H317" s="77"/>
      <c r="I317" s="52">
        <f>SUMIF('Учет ДС'!C$13:C$35,J317,'Учет ДС'!D$13:D$35)</f>
        <v>0</v>
      </c>
      <c r="J317" s="70" t="str">
        <f t="shared" si="18"/>
        <v/>
      </c>
      <c r="K317" s="52">
        <f t="shared" si="19"/>
        <v>0</v>
      </c>
      <c r="L317" s="82"/>
      <c r="M317" s="55">
        <f t="shared" si="20"/>
        <v>0</v>
      </c>
    </row>
    <row r="318" spans="1:13" s="8" customFormat="1">
      <c r="A318" s="71"/>
      <c r="B318" s="71"/>
      <c r="C318" s="72"/>
      <c r="D318" s="111"/>
      <c r="E318" s="74"/>
      <c r="F318" s="75"/>
      <c r="G318" s="76"/>
      <c r="H318" s="77"/>
      <c r="I318" s="52">
        <f>SUMIF('Учет ДС'!C$13:C$35,J318,'Учет ДС'!D$13:D$35)</f>
        <v>0</v>
      </c>
      <c r="J318" s="70" t="str">
        <f t="shared" si="18"/>
        <v/>
      </c>
      <c r="K318" s="52">
        <f t="shared" si="19"/>
        <v>0</v>
      </c>
      <c r="L318" s="82"/>
      <c r="M318" s="55">
        <f t="shared" si="20"/>
        <v>0</v>
      </c>
    </row>
    <row r="319" spans="1:13" s="8" customFormat="1">
      <c r="A319" s="71"/>
      <c r="B319" s="71"/>
      <c r="C319" s="72"/>
      <c r="D319" s="111"/>
      <c r="E319" s="74"/>
      <c r="F319" s="75"/>
      <c r="G319" s="76"/>
      <c r="H319" s="77"/>
      <c r="I319" s="52">
        <f>SUMIF('Учет ДС'!C$13:C$35,J319,'Учет ДС'!D$13:D$35)</f>
        <v>0</v>
      </c>
      <c r="J319" s="70" t="str">
        <f t="shared" si="18"/>
        <v/>
      </c>
      <c r="K319" s="52">
        <f t="shared" si="19"/>
        <v>0</v>
      </c>
      <c r="L319" s="82"/>
      <c r="M319" s="55">
        <f t="shared" si="20"/>
        <v>0</v>
      </c>
    </row>
    <row r="320" spans="1:13" s="8" customFormat="1">
      <c r="A320" s="71"/>
      <c r="B320" s="71"/>
      <c r="C320" s="72"/>
      <c r="D320" s="111"/>
      <c r="E320" s="74"/>
      <c r="F320" s="75"/>
      <c r="G320" s="76"/>
      <c r="H320" s="77"/>
      <c r="I320" s="52">
        <f>SUMIF('Учет ДС'!C$13:C$35,J320,'Учет ДС'!D$13:D$35)</f>
        <v>0</v>
      </c>
      <c r="J320" s="70" t="str">
        <f t="shared" si="18"/>
        <v/>
      </c>
      <c r="K320" s="52">
        <f t="shared" si="19"/>
        <v>0</v>
      </c>
      <c r="L320" s="82"/>
      <c r="M320" s="55">
        <f t="shared" si="20"/>
        <v>0</v>
      </c>
    </row>
    <row r="321" spans="1:13" s="8" customFormat="1">
      <c r="A321" s="71"/>
      <c r="B321" s="71"/>
      <c r="C321" s="72"/>
      <c r="D321" s="111"/>
      <c r="E321" s="74"/>
      <c r="F321" s="75"/>
      <c r="G321" s="76"/>
      <c r="H321" s="77"/>
      <c r="I321" s="52">
        <f>SUMIF('Учет ДС'!C$13:C$35,J321,'Учет ДС'!D$13:D$35)</f>
        <v>0</v>
      </c>
      <c r="J321" s="70" t="str">
        <f t="shared" si="18"/>
        <v/>
      </c>
      <c r="K321" s="52">
        <f t="shared" si="19"/>
        <v>0</v>
      </c>
      <c r="L321" s="82"/>
      <c r="M321" s="55">
        <f t="shared" si="20"/>
        <v>0</v>
      </c>
    </row>
    <row r="322" spans="1:13" s="8" customFormat="1">
      <c r="A322" s="71"/>
      <c r="B322" s="71"/>
      <c r="C322" s="72"/>
      <c r="D322" s="111"/>
      <c r="E322" s="74"/>
      <c r="F322" s="75"/>
      <c r="G322" s="76"/>
      <c r="H322" s="77"/>
      <c r="I322" s="52">
        <f>SUMIF('Учет ДС'!C$13:C$35,J322,'Учет ДС'!D$13:D$35)</f>
        <v>0</v>
      </c>
      <c r="J322" s="70" t="str">
        <f t="shared" si="18"/>
        <v/>
      </c>
      <c r="K322" s="52">
        <f t="shared" si="19"/>
        <v>0</v>
      </c>
      <c r="L322" s="82"/>
      <c r="M322" s="55">
        <f t="shared" si="20"/>
        <v>0</v>
      </c>
    </row>
    <row r="323" spans="1:13" s="8" customFormat="1">
      <c r="A323" s="71"/>
      <c r="B323" s="71"/>
      <c r="C323" s="72"/>
      <c r="D323" s="111"/>
      <c r="E323" s="74"/>
      <c r="F323" s="75"/>
      <c r="G323" s="76"/>
      <c r="H323" s="77"/>
      <c r="I323" s="52">
        <f>SUMIF('Учет ДС'!C$13:C$35,J323,'Учет ДС'!D$13:D$35)</f>
        <v>0</v>
      </c>
      <c r="J323" s="70" t="str">
        <f t="shared" si="18"/>
        <v/>
      </c>
      <c r="K323" s="52">
        <f t="shared" si="19"/>
        <v>0</v>
      </c>
      <c r="L323" s="82"/>
      <c r="M323" s="55">
        <f t="shared" si="20"/>
        <v>0</v>
      </c>
    </row>
    <row r="324" spans="1:13" s="8" customFormat="1">
      <c r="A324" s="71"/>
      <c r="B324" s="71"/>
      <c r="C324" s="72"/>
      <c r="D324" s="111"/>
      <c r="E324" s="74"/>
      <c r="F324" s="75"/>
      <c r="G324" s="76"/>
      <c r="H324" s="77"/>
      <c r="I324" s="52">
        <f>SUMIF('Учет ДС'!C$13:C$35,J324,'Учет ДС'!D$13:D$35)</f>
        <v>0</v>
      </c>
      <c r="J324" s="70" t="str">
        <f t="shared" si="18"/>
        <v/>
      </c>
      <c r="K324" s="52">
        <f t="shared" si="19"/>
        <v>0</v>
      </c>
      <c r="L324" s="82"/>
      <c r="M324" s="55">
        <f t="shared" si="20"/>
        <v>0</v>
      </c>
    </row>
    <row r="325" spans="1:13" s="8" customFormat="1">
      <c r="A325" s="71"/>
      <c r="B325" s="71"/>
      <c r="C325" s="72"/>
      <c r="D325" s="111"/>
      <c r="E325" s="74"/>
      <c r="F325" s="75"/>
      <c r="G325" s="76"/>
      <c r="H325" s="77"/>
      <c r="I325" s="52">
        <f>SUMIF('Учет ДС'!C$13:C$35,J325,'Учет ДС'!D$13:D$35)</f>
        <v>0</v>
      </c>
      <c r="J325" s="70" t="str">
        <f t="shared" si="18"/>
        <v/>
      </c>
      <c r="K325" s="52">
        <f t="shared" si="19"/>
        <v>0</v>
      </c>
      <c r="L325" s="82"/>
      <c r="M325" s="55">
        <f t="shared" si="20"/>
        <v>0</v>
      </c>
    </row>
    <row r="326" spans="1:13" s="8" customFormat="1">
      <c r="A326" s="71"/>
      <c r="B326" s="71"/>
      <c r="C326" s="72"/>
      <c r="D326" s="111"/>
      <c r="E326" s="74"/>
      <c r="F326" s="75"/>
      <c r="G326" s="76"/>
      <c r="H326" s="77"/>
      <c r="I326" s="52">
        <f>SUMIF('Учет ДС'!C$13:C$35,J326,'Учет ДС'!D$13:D$35)</f>
        <v>0</v>
      </c>
      <c r="J326" s="70" t="str">
        <f t="shared" si="18"/>
        <v/>
      </c>
      <c r="K326" s="52">
        <f t="shared" si="19"/>
        <v>0</v>
      </c>
      <c r="L326" s="82"/>
      <c r="M326" s="55">
        <f t="shared" si="20"/>
        <v>0</v>
      </c>
    </row>
    <row r="327" spans="1:13" s="8" customFormat="1">
      <c r="A327" s="71"/>
      <c r="B327" s="71"/>
      <c r="C327" s="72"/>
      <c r="D327" s="111"/>
      <c r="E327" s="74"/>
      <c r="F327" s="75"/>
      <c r="G327" s="76"/>
      <c r="H327" s="77"/>
      <c r="I327" s="52">
        <f>SUMIF('Учет ДС'!C$13:C$35,J327,'Учет ДС'!D$13:D$35)</f>
        <v>0</v>
      </c>
      <c r="J327" s="70" t="str">
        <f t="shared" si="18"/>
        <v/>
      </c>
      <c r="K327" s="52">
        <f t="shared" si="19"/>
        <v>0</v>
      </c>
      <c r="L327" s="82"/>
      <c r="M327" s="55">
        <f t="shared" si="20"/>
        <v>0</v>
      </c>
    </row>
    <row r="328" spans="1:13" s="8" customFormat="1">
      <c r="A328" s="71"/>
      <c r="B328" s="71"/>
      <c r="C328" s="72"/>
      <c r="D328" s="111"/>
      <c r="E328" s="74"/>
      <c r="F328" s="75"/>
      <c r="G328" s="76"/>
      <c r="H328" s="77"/>
      <c r="I328" s="52">
        <f>SUMIF('Учет ДС'!C$13:C$35,J328,'Учет ДС'!D$13:D$35)</f>
        <v>0</v>
      </c>
      <c r="J328" s="70" t="str">
        <f t="shared" si="18"/>
        <v/>
      </c>
      <c r="K328" s="52">
        <f t="shared" si="19"/>
        <v>0</v>
      </c>
      <c r="L328" s="82"/>
      <c r="M328" s="55">
        <f t="shared" si="20"/>
        <v>0</v>
      </c>
    </row>
    <row r="329" spans="1:13" s="8" customFormat="1">
      <c r="A329" s="71"/>
      <c r="B329" s="71"/>
      <c r="C329" s="72"/>
      <c r="D329" s="111"/>
      <c r="E329" s="74"/>
      <c r="F329" s="75"/>
      <c r="G329" s="76"/>
      <c r="H329" s="77"/>
      <c r="I329" s="52">
        <f>SUMIF('Учет ДС'!C$13:C$35,J329,'Учет ДС'!D$13:D$35)</f>
        <v>0</v>
      </c>
      <c r="J329" s="70" t="str">
        <f t="shared" si="18"/>
        <v/>
      </c>
      <c r="K329" s="52">
        <f t="shared" si="19"/>
        <v>0</v>
      </c>
      <c r="L329" s="82"/>
      <c r="M329" s="55">
        <f t="shared" si="20"/>
        <v>0</v>
      </c>
    </row>
    <row r="330" spans="1:13" s="8" customFormat="1">
      <c r="A330" s="71"/>
      <c r="B330" s="71"/>
      <c r="C330" s="72"/>
      <c r="D330" s="111"/>
      <c r="E330" s="74"/>
      <c r="F330" s="75"/>
      <c r="G330" s="76"/>
      <c r="H330" s="77"/>
      <c r="I330" s="52">
        <f>SUMIF('Учет ДС'!C$13:C$35,J330,'Учет ДС'!D$13:D$35)</f>
        <v>0</v>
      </c>
      <c r="J330" s="70" t="str">
        <f t="shared" ref="J330:J393" si="21">CONCATENATE(E330,F330)</f>
        <v/>
      </c>
      <c r="K330" s="52">
        <f t="shared" ref="K330:K393" si="22">H330*I330</f>
        <v>0</v>
      </c>
      <c r="L330" s="82"/>
      <c r="M330" s="55">
        <f t="shared" ref="M330:M393" si="23">K330-L330</f>
        <v>0</v>
      </c>
    </row>
    <row r="331" spans="1:13" s="8" customFormat="1">
      <c r="A331" s="71"/>
      <c r="B331" s="71"/>
      <c r="C331" s="72"/>
      <c r="D331" s="111"/>
      <c r="E331" s="74"/>
      <c r="F331" s="75"/>
      <c r="G331" s="76"/>
      <c r="H331" s="77"/>
      <c r="I331" s="52">
        <f>SUMIF('Учет ДС'!C$13:C$35,J331,'Учет ДС'!D$13:D$35)</f>
        <v>0</v>
      </c>
      <c r="J331" s="70" t="str">
        <f t="shared" si="21"/>
        <v/>
      </c>
      <c r="K331" s="52">
        <f t="shared" si="22"/>
        <v>0</v>
      </c>
      <c r="L331" s="82"/>
      <c r="M331" s="55">
        <f t="shared" si="23"/>
        <v>0</v>
      </c>
    </row>
    <row r="332" spans="1:13" s="8" customFormat="1">
      <c r="A332" s="71"/>
      <c r="B332" s="71"/>
      <c r="C332" s="72"/>
      <c r="D332" s="111"/>
      <c r="E332" s="74"/>
      <c r="F332" s="75"/>
      <c r="G332" s="76"/>
      <c r="H332" s="77"/>
      <c r="I332" s="52">
        <f>SUMIF('Учет ДС'!C$13:C$35,J332,'Учет ДС'!D$13:D$35)</f>
        <v>0</v>
      </c>
      <c r="J332" s="70" t="str">
        <f t="shared" si="21"/>
        <v/>
      </c>
      <c r="K332" s="52">
        <f t="shared" si="22"/>
        <v>0</v>
      </c>
      <c r="L332" s="82"/>
      <c r="M332" s="55">
        <f t="shared" si="23"/>
        <v>0</v>
      </c>
    </row>
    <row r="333" spans="1:13" s="8" customFormat="1">
      <c r="A333" s="71"/>
      <c r="B333" s="71"/>
      <c r="C333" s="72"/>
      <c r="D333" s="111"/>
      <c r="E333" s="74"/>
      <c r="F333" s="75"/>
      <c r="G333" s="76"/>
      <c r="H333" s="77"/>
      <c r="I333" s="52">
        <f>SUMIF('Учет ДС'!C$13:C$35,J333,'Учет ДС'!D$13:D$35)</f>
        <v>0</v>
      </c>
      <c r="J333" s="70" t="str">
        <f t="shared" si="21"/>
        <v/>
      </c>
      <c r="K333" s="52">
        <f t="shared" si="22"/>
        <v>0</v>
      </c>
      <c r="L333" s="82"/>
      <c r="M333" s="55">
        <f t="shared" si="23"/>
        <v>0</v>
      </c>
    </row>
    <row r="334" spans="1:13" s="8" customFormat="1">
      <c r="A334" s="71"/>
      <c r="B334" s="71"/>
      <c r="C334" s="72"/>
      <c r="D334" s="111"/>
      <c r="E334" s="74"/>
      <c r="F334" s="75"/>
      <c r="G334" s="76"/>
      <c r="H334" s="77"/>
      <c r="I334" s="52">
        <f>SUMIF('Учет ДС'!C$13:C$35,J334,'Учет ДС'!D$13:D$35)</f>
        <v>0</v>
      </c>
      <c r="J334" s="70" t="str">
        <f t="shared" si="21"/>
        <v/>
      </c>
      <c r="K334" s="52">
        <f t="shared" si="22"/>
        <v>0</v>
      </c>
      <c r="L334" s="82"/>
      <c r="M334" s="55">
        <f t="shared" si="23"/>
        <v>0</v>
      </c>
    </row>
    <row r="335" spans="1:13" s="8" customFormat="1">
      <c r="A335" s="71"/>
      <c r="B335" s="71"/>
      <c r="C335" s="72"/>
      <c r="D335" s="111"/>
      <c r="E335" s="74"/>
      <c r="F335" s="75"/>
      <c r="G335" s="76"/>
      <c r="H335" s="77"/>
      <c r="I335" s="52">
        <f>SUMIF('Учет ДС'!C$13:C$35,J335,'Учет ДС'!D$13:D$35)</f>
        <v>0</v>
      </c>
      <c r="J335" s="70" t="str">
        <f t="shared" si="21"/>
        <v/>
      </c>
      <c r="K335" s="52">
        <f t="shared" si="22"/>
        <v>0</v>
      </c>
      <c r="L335" s="82"/>
      <c r="M335" s="55">
        <f t="shared" si="23"/>
        <v>0</v>
      </c>
    </row>
    <row r="336" spans="1:13" s="8" customFormat="1">
      <c r="A336" s="71"/>
      <c r="B336" s="71"/>
      <c r="C336" s="72"/>
      <c r="D336" s="111"/>
      <c r="E336" s="74"/>
      <c r="F336" s="75"/>
      <c r="G336" s="76"/>
      <c r="H336" s="77"/>
      <c r="I336" s="52">
        <f>SUMIF('Учет ДС'!C$13:C$35,J336,'Учет ДС'!D$13:D$35)</f>
        <v>0</v>
      </c>
      <c r="J336" s="70" t="str">
        <f t="shared" si="21"/>
        <v/>
      </c>
      <c r="K336" s="52">
        <f t="shared" si="22"/>
        <v>0</v>
      </c>
      <c r="L336" s="82"/>
      <c r="M336" s="55">
        <f t="shared" si="23"/>
        <v>0</v>
      </c>
    </row>
    <row r="337" spans="1:13" s="8" customFormat="1">
      <c r="A337" s="71"/>
      <c r="B337" s="71"/>
      <c r="C337" s="72"/>
      <c r="D337" s="111"/>
      <c r="E337" s="74"/>
      <c r="F337" s="75"/>
      <c r="G337" s="76"/>
      <c r="H337" s="77"/>
      <c r="I337" s="52">
        <f>SUMIF('Учет ДС'!C$13:C$35,J337,'Учет ДС'!D$13:D$35)</f>
        <v>0</v>
      </c>
      <c r="J337" s="70" t="str">
        <f t="shared" si="21"/>
        <v/>
      </c>
      <c r="K337" s="52">
        <f t="shared" si="22"/>
        <v>0</v>
      </c>
      <c r="L337" s="82"/>
      <c r="M337" s="55">
        <f t="shared" si="23"/>
        <v>0</v>
      </c>
    </row>
    <row r="338" spans="1:13" s="8" customFormat="1">
      <c r="A338" s="71"/>
      <c r="B338" s="71"/>
      <c r="C338" s="72"/>
      <c r="D338" s="111"/>
      <c r="E338" s="74"/>
      <c r="F338" s="75"/>
      <c r="G338" s="76"/>
      <c r="H338" s="77"/>
      <c r="I338" s="52">
        <f>SUMIF('Учет ДС'!C$13:C$35,J338,'Учет ДС'!D$13:D$35)</f>
        <v>0</v>
      </c>
      <c r="J338" s="70" t="str">
        <f t="shared" si="21"/>
        <v/>
      </c>
      <c r="K338" s="52">
        <f t="shared" si="22"/>
        <v>0</v>
      </c>
      <c r="L338" s="82"/>
      <c r="M338" s="55">
        <f t="shared" si="23"/>
        <v>0</v>
      </c>
    </row>
    <row r="339" spans="1:13" s="8" customFormat="1">
      <c r="A339" s="71"/>
      <c r="B339" s="71"/>
      <c r="C339" s="72"/>
      <c r="D339" s="111"/>
      <c r="E339" s="74"/>
      <c r="F339" s="75"/>
      <c r="G339" s="76"/>
      <c r="H339" s="77"/>
      <c r="I339" s="52">
        <f>SUMIF('Учет ДС'!C$13:C$35,J339,'Учет ДС'!D$13:D$35)</f>
        <v>0</v>
      </c>
      <c r="J339" s="70" t="str">
        <f t="shared" si="21"/>
        <v/>
      </c>
      <c r="K339" s="52">
        <f t="shared" si="22"/>
        <v>0</v>
      </c>
      <c r="L339" s="82"/>
      <c r="M339" s="55">
        <f t="shared" si="23"/>
        <v>0</v>
      </c>
    </row>
    <row r="340" spans="1:13" s="8" customFormat="1">
      <c r="A340" s="71"/>
      <c r="B340" s="71"/>
      <c r="C340" s="72"/>
      <c r="D340" s="111"/>
      <c r="E340" s="74"/>
      <c r="F340" s="75"/>
      <c r="G340" s="76"/>
      <c r="H340" s="77"/>
      <c r="I340" s="52">
        <f>SUMIF('Учет ДС'!C$13:C$35,J340,'Учет ДС'!D$13:D$35)</f>
        <v>0</v>
      </c>
      <c r="J340" s="70" t="str">
        <f t="shared" si="21"/>
        <v/>
      </c>
      <c r="K340" s="52">
        <f t="shared" si="22"/>
        <v>0</v>
      </c>
      <c r="L340" s="82"/>
      <c r="M340" s="55">
        <f t="shared" si="23"/>
        <v>0</v>
      </c>
    </row>
    <row r="341" spans="1:13" s="8" customFormat="1">
      <c r="A341" s="71"/>
      <c r="B341" s="71"/>
      <c r="C341" s="72"/>
      <c r="D341" s="111"/>
      <c r="E341" s="74"/>
      <c r="F341" s="75"/>
      <c r="G341" s="76"/>
      <c r="H341" s="77"/>
      <c r="I341" s="52">
        <f>SUMIF('Учет ДС'!C$13:C$35,J341,'Учет ДС'!D$13:D$35)</f>
        <v>0</v>
      </c>
      <c r="J341" s="70" t="str">
        <f t="shared" si="21"/>
        <v/>
      </c>
      <c r="K341" s="52">
        <f t="shared" si="22"/>
        <v>0</v>
      </c>
      <c r="L341" s="82"/>
      <c r="M341" s="55">
        <f t="shared" si="23"/>
        <v>0</v>
      </c>
    </row>
    <row r="342" spans="1:13" s="8" customFormat="1">
      <c r="A342" s="71"/>
      <c r="B342" s="71"/>
      <c r="C342" s="72"/>
      <c r="D342" s="111"/>
      <c r="E342" s="74"/>
      <c r="F342" s="75"/>
      <c r="G342" s="76"/>
      <c r="H342" s="77"/>
      <c r="I342" s="52">
        <f>SUMIF('Учет ДС'!C$13:C$35,J342,'Учет ДС'!D$13:D$35)</f>
        <v>0</v>
      </c>
      <c r="J342" s="70" t="str">
        <f t="shared" si="21"/>
        <v/>
      </c>
      <c r="K342" s="52">
        <f t="shared" si="22"/>
        <v>0</v>
      </c>
      <c r="L342" s="82"/>
      <c r="M342" s="55">
        <f t="shared" si="23"/>
        <v>0</v>
      </c>
    </row>
    <row r="343" spans="1:13" s="8" customFormat="1">
      <c r="A343" s="71"/>
      <c r="B343" s="71"/>
      <c r="C343" s="72"/>
      <c r="D343" s="111"/>
      <c r="E343" s="74"/>
      <c r="F343" s="75"/>
      <c r="G343" s="76"/>
      <c r="H343" s="77"/>
      <c r="I343" s="52">
        <f>SUMIF('Учет ДС'!C$13:C$35,J343,'Учет ДС'!D$13:D$35)</f>
        <v>0</v>
      </c>
      <c r="J343" s="70" t="str">
        <f t="shared" si="21"/>
        <v/>
      </c>
      <c r="K343" s="52">
        <f t="shared" si="22"/>
        <v>0</v>
      </c>
      <c r="L343" s="82"/>
      <c r="M343" s="55">
        <f t="shared" si="23"/>
        <v>0</v>
      </c>
    </row>
    <row r="344" spans="1:13" s="8" customFormat="1">
      <c r="A344" s="71"/>
      <c r="B344" s="71"/>
      <c r="C344" s="72"/>
      <c r="D344" s="111"/>
      <c r="E344" s="74"/>
      <c r="F344" s="75"/>
      <c r="G344" s="76"/>
      <c r="H344" s="77"/>
      <c r="I344" s="52">
        <f>SUMIF('Учет ДС'!C$13:C$35,J344,'Учет ДС'!D$13:D$35)</f>
        <v>0</v>
      </c>
      <c r="J344" s="70" t="str">
        <f t="shared" si="21"/>
        <v/>
      </c>
      <c r="K344" s="52">
        <f t="shared" si="22"/>
        <v>0</v>
      </c>
      <c r="L344" s="82"/>
      <c r="M344" s="55">
        <f t="shared" si="23"/>
        <v>0</v>
      </c>
    </row>
    <row r="345" spans="1:13" s="8" customFormat="1">
      <c r="A345" s="71"/>
      <c r="B345" s="71"/>
      <c r="C345" s="72"/>
      <c r="D345" s="111"/>
      <c r="E345" s="74"/>
      <c r="F345" s="75"/>
      <c r="G345" s="76"/>
      <c r="H345" s="77"/>
      <c r="I345" s="52">
        <f>SUMIF('Учет ДС'!C$13:C$35,J345,'Учет ДС'!D$13:D$35)</f>
        <v>0</v>
      </c>
      <c r="J345" s="70" t="str">
        <f t="shared" si="21"/>
        <v/>
      </c>
      <c r="K345" s="52">
        <f t="shared" si="22"/>
        <v>0</v>
      </c>
      <c r="L345" s="82"/>
      <c r="M345" s="55">
        <f t="shared" si="23"/>
        <v>0</v>
      </c>
    </row>
    <row r="346" spans="1:13" s="8" customFormat="1">
      <c r="A346" s="71"/>
      <c r="B346" s="71"/>
      <c r="C346" s="72"/>
      <c r="D346" s="111"/>
      <c r="E346" s="74"/>
      <c r="F346" s="75"/>
      <c r="G346" s="76"/>
      <c r="H346" s="77"/>
      <c r="I346" s="52">
        <f>SUMIF('Учет ДС'!C$13:C$35,J346,'Учет ДС'!D$13:D$35)</f>
        <v>0</v>
      </c>
      <c r="J346" s="70" t="str">
        <f t="shared" si="21"/>
        <v/>
      </c>
      <c r="K346" s="52">
        <f t="shared" si="22"/>
        <v>0</v>
      </c>
      <c r="L346" s="82"/>
      <c r="M346" s="55">
        <f t="shared" si="23"/>
        <v>0</v>
      </c>
    </row>
    <row r="347" spans="1:13" s="8" customFormat="1">
      <c r="A347" s="71"/>
      <c r="B347" s="71"/>
      <c r="C347" s="72"/>
      <c r="D347" s="111"/>
      <c r="E347" s="74"/>
      <c r="F347" s="75"/>
      <c r="G347" s="76"/>
      <c r="H347" s="77"/>
      <c r="I347" s="52">
        <f>SUMIF('Учет ДС'!C$13:C$35,J347,'Учет ДС'!D$13:D$35)</f>
        <v>0</v>
      </c>
      <c r="J347" s="70" t="str">
        <f t="shared" si="21"/>
        <v/>
      </c>
      <c r="K347" s="52">
        <f t="shared" si="22"/>
        <v>0</v>
      </c>
      <c r="L347" s="82"/>
      <c r="M347" s="55">
        <f t="shared" si="23"/>
        <v>0</v>
      </c>
    </row>
    <row r="348" spans="1:13" s="8" customFormat="1">
      <c r="A348" s="71"/>
      <c r="B348" s="71"/>
      <c r="C348" s="72"/>
      <c r="D348" s="111"/>
      <c r="E348" s="74"/>
      <c r="F348" s="75"/>
      <c r="G348" s="76"/>
      <c r="H348" s="77"/>
      <c r="I348" s="52">
        <f>SUMIF('Учет ДС'!C$13:C$35,J348,'Учет ДС'!D$13:D$35)</f>
        <v>0</v>
      </c>
      <c r="J348" s="70" t="str">
        <f t="shared" si="21"/>
        <v/>
      </c>
      <c r="K348" s="52">
        <f t="shared" si="22"/>
        <v>0</v>
      </c>
      <c r="L348" s="82"/>
      <c r="M348" s="55">
        <f t="shared" si="23"/>
        <v>0</v>
      </c>
    </row>
    <row r="349" spans="1:13" s="8" customFormat="1">
      <c r="A349" s="71"/>
      <c r="B349" s="71"/>
      <c r="C349" s="72"/>
      <c r="D349" s="111"/>
      <c r="E349" s="74"/>
      <c r="F349" s="75"/>
      <c r="G349" s="76"/>
      <c r="H349" s="77"/>
      <c r="I349" s="52">
        <f>SUMIF('Учет ДС'!C$13:C$35,J349,'Учет ДС'!D$13:D$35)</f>
        <v>0</v>
      </c>
      <c r="J349" s="70" t="str">
        <f t="shared" si="21"/>
        <v/>
      </c>
      <c r="K349" s="52">
        <f t="shared" si="22"/>
        <v>0</v>
      </c>
      <c r="L349" s="82"/>
      <c r="M349" s="55">
        <f t="shared" si="23"/>
        <v>0</v>
      </c>
    </row>
    <row r="350" spans="1:13" s="8" customFormat="1">
      <c r="A350" s="71"/>
      <c r="B350" s="71"/>
      <c r="C350" s="72"/>
      <c r="D350" s="111"/>
      <c r="E350" s="74"/>
      <c r="F350" s="75"/>
      <c r="G350" s="76"/>
      <c r="H350" s="77"/>
      <c r="I350" s="52">
        <f>SUMIF('Учет ДС'!C$13:C$35,J350,'Учет ДС'!D$13:D$35)</f>
        <v>0</v>
      </c>
      <c r="J350" s="70" t="str">
        <f t="shared" si="21"/>
        <v/>
      </c>
      <c r="K350" s="52">
        <f t="shared" si="22"/>
        <v>0</v>
      </c>
      <c r="L350" s="82"/>
      <c r="M350" s="55">
        <f t="shared" si="23"/>
        <v>0</v>
      </c>
    </row>
    <row r="351" spans="1:13" s="8" customFormat="1">
      <c r="A351" s="71"/>
      <c r="B351" s="71"/>
      <c r="C351" s="72"/>
      <c r="D351" s="111"/>
      <c r="E351" s="74"/>
      <c r="F351" s="75"/>
      <c r="G351" s="76"/>
      <c r="H351" s="77"/>
      <c r="I351" s="52">
        <f>SUMIF('Учет ДС'!C$13:C$35,J351,'Учет ДС'!D$13:D$35)</f>
        <v>0</v>
      </c>
      <c r="J351" s="70" t="str">
        <f t="shared" si="21"/>
        <v/>
      </c>
      <c r="K351" s="52">
        <f t="shared" si="22"/>
        <v>0</v>
      </c>
      <c r="L351" s="82"/>
      <c r="M351" s="55">
        <f t="shared" si="23"/>
        <v>0</v>
      </c>
    </row>
    <row r="352" spans="1:13" s="8" customFormat="1">
      <c r="A352" s="71"/>
      <c r="B352" s="71"/>
      <c r="C352" s="72"/>
      <c r="D352" s="111"/>
      <c r="E352" s="74"/>
      <c r="F352" s="75"/>
      <c r="G352" s="76"/>
      <c r="H352" s="77"/>
      <c r="I352" s="52">
        <f>SUMIF('Учет ДС'!C$13:C$35,J352,'Учет ДС'!D$13:D$35)</f>
        <v>0</v>
      </c>
      <c r="J352" s="70" t="str">
        <f t="shared" si="21"/>
        <v/>
      </c>
      <c r="K352" s="52">
        <f t="shared" si="22"/>
        <v>0</v>
      </c>
      <c r="L352" s="82"/>
      <c r="M352" s="55">
        <f t="shared" si="23"/>
        <v>0</v>
      </c>
    </row>
    <row r="353" spans="1:13" s="8" customFormat="1">
      <c r="A353" s="71"/>
      <c r="B353" s="71"/>
      <c r="C353" s="72"/>
      <c r="D353" s="111"/>
      <c r="E353" s="74"/>
      <c r="F353" s="75"/>
      <c r="G353" s="76"/>
      <c r="H353" s="77"/>
      <c r="I353" s="52">
        <f>SUMIF('Учет ДС'!C$13:C$35,J353,'Учет ДС'!D$13:D$35)</f>
        <v>0</v>
      </c>
      <c r="J353" s="70" t="str">
        <f t="shared" si="21"/>
        <v/>
      </c>
      <c r="K353" s="52">
        <f t="shared" si="22"/>
        <v>0</v>
      </c>
      <c r="L353" s="82"/>
      <c r="M353" s="55">
        <f t="shared" si="23"/>
        <v>0</v>
      </c>
    </row>
    <row r="354" spans="1:13" s="8" customFormat="1">
      <c r="A354" s="71"/>
      <c r="B354" s="71"/>
      <c r="C354" s="72"/>
      <c r="D354" s="111"/>
      <c r="E354" s="74"/>
      <c r="F354" s="75"/>
      <c r="G354" s="76"/>
      <c r="H354" s="77"/>
      <c r="I354" s="52">
        <f>SUMIF('Учет ДС'!C$13:C$35,J354,'Учет ДС'!D$13:D$35)</f>
        <v>0</v>
      </c>
      <c r="J354" s="70" t="str">
        <f t="shared" si="21"/>
        <v/>
      </c>
      <c r="K354" s="52">
        <f t="shared" si="22"/>
        <v>0</v>
      </c>
      <c r="L354" s="82"/>
      <c r="M354" s="55">
        <f t="shared" si="23"/>
        <v>0</v>
      </c>
    </row>
    <row r="355" spans="1:13" s="8" customFormat="1">
      <c r="A355" s="71"/>
      <c r="B355" s="71"/>
      <c r="C355" s="72"/>
      <c r="D355" s="111"/>
      <c r="E355" s="74"/>
      <c r="F355" s="75"/>
      <c r="G355" s="76"/>
      <c r="H355" s="77"/>
      <c r="I355" s="52">
        <f>SUMIF('Учет ДС'!C$13:C$35,J355,'Учет ДС'!D$13:D$35)</f>
        <v>0</v>
      </c>
      <c r="J355" s="70" t="str">
        <f t="shared" si="21"/>
        <v/>
      </c>
      <c r="K355" s="52">
        <f t="shared" si="22"/>
        <v>0</v>
      </c>
      <c r="L355" s="82"/>
      <c r="M355" s="55">
        <f t="shared" si="23"/>
        <v>0</v>
      </c>
    </row>
    <row r="356" spans="1:13" s="8" customFormat="1">
      <c r="A356" s="71"/>
      <c r="B356" s="71"/>
      <c r="C356" s="72"/>
      <c r="D356" s="111"/>
      <c r="E356" s="74"/>
      <c r="F356" s="75"/>
      <c r="G356" s="76"/>
      <c r="H356" s="77"/>
      <c r="I356" s="52">
        <f>SUMIF('Учет ДС'!C$13:C$35,J356,'Учет ДС'!D$13:D$35)</f>
        <v>0</v>
      </c>
      <c r="J356" s="70" t="str">
        <f t="shared" si="21"/>
        <v/>
      </c>
      <c r="K356" s="52">
        <f t="shared" si="22"/>
        <v>0</v>
      </c>
      <c r="L356" s="82"/>
      <c r="M356" s="55">
        <f t="shared" si="23"/>
        <v>0</v>
      </c>
    </row>
    <row r="357" spans="1:13" s="8" customFormat="1">
      <c r="A357" s="71"/>
      <c r="B357" s="71"/>
      <c r="C357" s="72"/>
      <c r="D357" s="111"/>
      <c r="E357" s="74"/>
      <c r="F357" s="75"/>
      <c r="G357" s="76"/>
      <c r="H357" s="77"/>
      <c r="I357" s="52">
        <f>SUMIF('Учет ДС'!C$13:C$35,J357,'Учет ДС'!D$13:D$35)</f>
        <v>0</v>
      </c>
      <c r="J357" s="70" t="str">
        <f t="shared" si="21"/>
        <v/>
      </c>
      <c r="K357" s="52">
        <f t="shared" si="22"/>
        <v>0</v>
      </c>
      <c r="L357" s="82"/>
      <c r="M357" s="55">
        <f t="shared" si="23"/>
        <v>0</v>
      </c>
    </row>
    <row r="358" spans="1:13" s="8" customFormat="1">
      <c r="A358" s="71"/>
      <c r="B358" s="71"/>
      <c r="C358" s="72"/>
      <c r="D358" s="111"/>
      <c r="E358" s="74"/>
      <c r="F358" s="75"/>
      <c r="G358" s="76"/>
      <c r="H358" s="77"/>
      <c r="I358" s="52">
        <f>SUMIF('Учет ДС'!C$13:C$35,J358,'Учет ДС'!D$13:D$35)</f>
        <v>0</v>
      </c>
      <c r="J358" s="70" t="str">
        <f t="shared" si="21"/>
        <v/>
      </c>
      <c r="K358" s="52">
        <f t="shared" si="22"/>
        <v>0</v>
      </c>
      <c r="L358" s="82"/>
      <c r="M358" s="55">
        <f t="shared" si="23"/>
        <v>0</v>
      </c>
    </row>
    <row r="359" spans="1:13" s="8" customFormat="1">
      <c r="A359" s="71"/>
      <c r="B359" s="71"/>
      <c r="C359" s="72"/>
      <c r="D359" s="111"/>
      <c r="E359" s="74"/>
      <c r="F359" s="75"/>
      <c r="G359" s="76"/>
      <c r="H359" s="77"/>
      <c r="I359" s="52">
        <f>SUMIF('Учет ДС'!C$13:C$35,J359,'Учет ДС'!D$13:D$35)</f>
        <v>0</v>
      </c>
      <c r="J359" s="70" t="str">
        <f t="shared" si="21"/>
        <v/>
      </c>
      <c r="K359" s="52">
        <f t="shared" si="22"/>
        <v>0</v>
      </c>
      <c r="L359" s="82"/>
      <c r="M359" s="55">
        <f t="shared" si="23"/>
        <v>0</v>
      </c>
    </row>
    <row r="360" spans="1:13" s="8" customFormat="1">
      <c r="A360" s="71"/>
      <c r="B360" s="71"/>
      <c r="C360" s="72"/>
      <c r="D360" s="111"/>
      <c r="E360" s="74"/>
      <c r="F360" s="75"/>
      <c r="G360" s="76"/>
      <c r="H360" s="77"/>
      <c r="I360" s="52">
        <f>SUMIF('Учет ДС'!C$13:C$35,J360,'Учет ДС'!D$13:D$35)</f>
        <v>0</v>
      </c>
      <c r="J360" s="70" t="str">
        <f t="shared" si="21"/>
        <v/>
      </c>
      <c r="K360" s="52">
        <f t="shared" si="22"/>
        <v>0</v>
      </c>
      <c r="L360" s="82"/>
      <c r="M360" s="55">
        <f t="shared" si="23"/>
        <v>0</v>
      </c>
    </row>
    <row r="361" spans="1:13" s="8" customFormat="1">
      <c r="A361" s="71"/>
      <c r="B361" s="71"/>
      <c r="C361" s="72"/>
      <c r="D361" s="111"/>
      <c r="E361" s="74"/>
      <c r="F361" s="75"/>
      <c r="G361" s="76"/>
      <c r="H361" s="77"/>
      <c r="I361" s="52">
        <f>SUMIF('Учет ДС'!C$13:C$35,J361,'Учет ДС'!D$13:D$35)</f>
        <v>0</v>
      </c>
      <c r="J361" s="70" t="str">
        <f t="shared" si="21"/>
        <v/>
      </c>
      <c r="K361" s="52">
        <f t="shared" si="22"/>
        <v>0</v>
      </c>
      <c r="L361" s="82"/>
      <c r="M361" s="55">
        <f t="shared" si="23"/>
        <v>0</v>
      </c>
    </row>
    <row r="362" spans="1:13" s="8" customFormat="1">
      <c r="A362" s="71"/>
      <c r="B362" s="71"/>
      <c r="C362" s="72"/>
      <c r="D362" s="111"/>
      <c r="E362" s="74"/>
      <c r="F362" s="75"/>
      <c r="G362" s="76"/>
      <c r="H362" s="77"/>
      <c r="I362" s="52">
        <f>SUMIF('Учет ДС'!C$13:C$35,J362,'Учет ДС'!D$13:D$35)</f>
        <v>0</v>
      </c>
      <c r="J362" s="70" t="str">
        <f t="shared" si="21"/>
        <v/>
      </c>
      <c r="K362" s="52">
        <f t="shared" si="22"/>
        <v>0</v>
      </c>
      <c r="L362" s="82"/>
      <c r="M362" s="55">
        <f t="shared" si="23"/>
        <v>0</v>
      </c>
    </row>
    <row r="363" spans="1:13" s="8" customFormat="1">
      <c r="A363" s="71"/>
      <c r="B363" s="71"/>
      <c r="C363" s="72"/>
      <c r="D363" s="111"/>
      <c r="E363" s="74"/>
      <c r="F363" s="75"/>
      <c r="G363" s="76"/>
      <c r="H363" s="77"/>
      <c r="I363" s="52">
        <f>SUMIF('Учет ДС'!C$13:C$35,J363,'Учет ДС'!D$13:D$35)</f>
        <v>0</v>
      </c>
      <c r="J363" s="70" t="str">
        <f t="shared" si="21"/>
        <v/>
      </c>
      <c r="K363" s="52">
        <f t="shared" si="22"/>
        <v>0</v>
      </c>
      <c r="L363" s="82"/>
      <c r="M363" s="55">
        <f t="shared" si="23"/>
        <v>0</v>
      </c>
    </row>
    <row r="364" spans="1:13" s="8" customFormat="1">
      <c r="A364" s="71"/>
      <c r="B364" s="71"/>
      <c r="C364" s="72"/>
      <c r="D364" s="111"/>
      <c r="E364" s="74"/>
      <c r="F364" s="75"/>
      <c r="G364" s="76"/>
      <c r="H364" s="77"/>
      <c r="I364" s="52">
        <f>SUMIF('Учет ДС'!C$13:C$35,J364,'Учет ДС'!D$13:D$35)</f>
        <v>0</v>
      </c>
      <c r="J364" s="70" t="str">
        <f t="shared" si="21"/>
        <v/>
      </c>
      <c r="K364" s="52">
        <f t="shared" si="22"/>
        <v>0</v>
      </c>
      <c r="L364" s="82"/>
      <c r="M364" s="55">
        <f t="shared" si="23"/>
        <v>0</v>
      </c>
    </row>
    <row r="365" spans="1:13" s="8" customFormat="1">
      <c r="A365" s="71"/>
      <c r="B365" s="71"/>
      <c r="C365" s="72"/>
      <c r="D365" s="111"/>
      <c r="E365" s="74"/>
      <c r="F365" s="75"/>
      <c r="G365" s="76"/>
      <c r="H365" s="77"/>
      <c r="I365" s="52">
        <f>SUMIF('Учет ДС'!C$13:C$35,J365,'Учет ДС'!D$13:D$35)</f>
        <v>0</v>
      </c>
      <c r="J365" s="70" t="str">
        <f t="shared" si="21"/>
        <v/>
      </c>
      <c r="K365" s="52">
        <f t="shared" si="22"/>
        <v>0</v>
      </c>
      <c r="L365" s="82"/>
      <c r="M365" s="55">
        <f t="shared" si="23"/>
        <v>0</v>
      </c>
    </row>
    <row r="366" spans="1:13" s="8" customFormat="1">
      <c r="A366" s="71"/>
      <c r="B366" s="71"/>
      <c r="C366" s="72"/>
      <c r="D366" s="111"/>
      <c r="E366" s="74"/>
      <c r="F366" s="75"/>
      <c r="G366" s="76"/>
      <c r="H366" s="77"/>
      <c r="I366" s="52">
        <f>SUMIF('Учет ДС'!C$13:C$35,J366,'Учет ДС'!D$13:D$35)</f>
        <v>0</v>
      </c>
      <c r="J366" s="70" t="str">
        <f t="shared" si="21"/>
        <v/>
      </c>
      <c r="K366" s="52">
        <f t="shared" si="22"/>
        <v>0</v>
      </c>
      <c r="L366" s="82"/>
      <c r="M366" s="55">
        <f t="shared" si="23"/>
        <v>0</v>
      </c>
    </row>
    <row r="367" spans="1:13" s="8" customFormat="1">
      <c r="A367" s="71"/>
      <c r="B367" s="71"/>
      <c r="C367" s="72"/>
      <c r="D367" s="111"/>
      <c r="E367" s="74"/>
      <c r="F367" s="75"/>
      <c r="G367" s="76"/>
      <c r="H367" s="77"/>
      <c r="I367" s="52">
        <f>SUMIF('Учет ДС'!C$13:C$35,J367,'Учет ДС'!D$13:D$35)</f>
        <v>0</v>
      </c>
      <c r="J367" s="70" t="str">
        <f t="shared" si="21"/>
        <v/>
      </c>
      <c r="K367" s="52">
        <f t="shared" si="22"/>
        <v>0</v>
      </c>
      <c r="L367" s="82"/>
      <c r="M367" s="55">
        <f t="shared" si="23"/>
        <v>0</v>
      </c>
    </row>
    <row r="368" spans="1:13" s="8" customFormat="1">
      <c r="A368" s="71"/>
      <c r="B368" s="71"/>
      <c r="C368" s="72"/>
      <c r="D368" s="111"/>
      <c r="E368" s="74"/>
      <c r="F368" s="75"/>
      <c r="G368" s="76"/>
      <c r="H368" s="77"/>
      <c r="I368" s="52">
        <f>SUMIF('Учет ДС'!C$13:C$35,J368,'Учет ДС'!D$13:D$35)</f>
        <v>0</v>
      </c>
      <c r="J368" s="70" t="str">
        <f t="shared" si="21"/>
        <v/>
      </c>
      <c r="K368" s="52">
        <f t="shared" si="22"/>
        <v>0</v>
      </c>
      <c r="L368" s="82"/>
      <c r="M368" s="55">
        <f t="shared" si="23"/>
        <v>0</v>
      </c>
    </row>
    <row r="369" spans="1:13" s="8" customFormat="1">
      <c r="A369" s="71"/>
      <c r="B369" s="71"/>
      <c r="C369" s="72"/>
      <c r="D369" s="111"/>
      <c r="E369" s="74"/>
      <c r="F369" s="75"/>
      <c r="G369" s="76"/>
      <c r="H369" s="77"/>
      <c r="I369" s="52">
        <f>SUMIF('Учет ДС'!C$13:C$35,J369,'Учет ДС'!D$13:D$35)</f>
        <v>0</v>
      </c>
      <c r="J369" s="70" t="str">
        <f t="shared" si="21"/>
        <v/>
      </c>
      <c r="K369" s="52">
        <f t="shared" si="22"/>
        <v>0</v>
      </c>
      <c r="L369" s="82"/>
      <c r="M369" s="55">
        <f t="shared" si="23"/>
        <v>0</v>
      </c>
    </row>
    <row r="370" spans="1:13" s="8" customFormat="1">
      <c r="A370" s="71"/>
      <c r="B370" s="71"/>
      <c r="C370" s="72"/>
      <c r="D370" s="111"/>
      <c r="E370" s="74"/>
      <c r="F370" s="75"/>
      <c r="G370" s="76"/>
      <c r="H370" s="77"/>
      <c r="I370" s="52">
        <f>SUMIF('Учет ДС'!C$13:C$35,J370,'Учет ДС'!D$13:D$35)</f>
        <v>0</v>
      </c>
      <c r="J370" s="70" t="str">
        <f t="shared" si="21"/>
        <v/>
      </c>
      <c r="K370" s="52">
        <f t="shared" si="22"/>
        <v>0</v>
      </c>
      <c r="L370" s="82"/>
      <c r="M370" s="55">
        <f t="shared" si="23"/>
        <v>0</v>
      </c>
    </row>
    <row r="371" spans="1:13" s="8" customFormat="1">
      <c r="A371" s="71"/>
      <c r="B371" s="71"/>
      <c r="C371" s="72"/>
      <c r="D371" s="111"/>
      <c r="E371" s="74"/>
      <c r="F371" s="75"/>
      <c r="G371" s="76"/>
      <c r="H371" s="77"/>
      <c r="I371" s="52">
        <f>SUMIF('Учет ДС'!C$13:C$35,J371,'Учет ДС'!D$13:D$35)</f>
        <v>0</v>
      </c>
      <c r="J371" s="70" t="str">
        <f t="shared" si="21"/>
        <v/>
      </c>
      <c r="K371" s="52">
        <f t="shared" si="22"/>
        <v>0</v>
      </c>
      <c r="L371" s="82"/>
      <c r="M371" s="55">
        <f t="shared" si="23"/>
        <v>0</v>
      </c>
    </row>
    <row r="372" spans="1:13" s="8" customFormat="1">
      <c r="A372" s="71"/>
      <c r="B372" s="71"/>
      <c r="C372" s="72"/>
      <c r="D372" s="111"/>
      <c r="E372" s="74"/>
      <c r="F372" s="75"/>
      <c r="G372" s="76"/>
      <c r="H372" s="77"/>
      <c r="I372" s="52">
        <f>SUMIF('Учет ДС'!C$13:C$35,J372,'Учет ДС'!D$13:D$35)</f>
        <v>0</v>
      </c>
      <c r="J372" s="70" t="str">
        <f t="shared" si="21"/>
        <v/>
      </c>
      <c r="K372" s="52">
        <f t="shared" si="22"/>
        <v>0</v>
      </c>
      <c r="L372" s="82"/>
      <c r="M372" s="55">
        <f t="shared" si="23"/>
        <v>0</v>
      </c>
    </row>
    <row r="373" spans="1:13" s="8" customFormat="1">
      <c r="A373" s="71"/>
      <c r="B373" s="71"/>
      <c r="C373" s="72"/>
      <c r="D373" s="111"/>
      <c r="E373" s="74"/>
      <c r="F373" s="75"/>
      <c r="G373" s="76"/>
      <c r="H373" s="77"/>
      <c r="I373" s="52">
        <f>SUMIF('Учет ДС'!C$13:C$35,J373,'Учет ДС'!D$13:D$35)</f>
        <v>0</v>
      </c>
      <c r="J373" s="70" t="str">
        <f t="shared" si="21"/>
        <v/>
      </c>
      <c r="K373" s="52">
        <f t="shared" si="22"/>
        <v>0</v>
      </c>
      <c r="L373" s="82"/>
      <c r="M373" s="55">
        <f t="shared" si="23"/>
        <v>0</v>
      </c>
    </row>
    <row r="374" spans="1:13" s="8" customFormat="1">
      <c r="A374" s="71"/>
      <c r="B374" s="71"/>
      <c r="C374" s="72"/>
      <c r="D374" s="111"/>
      <c r="E374" s="74"/>
      <c r="F374" s="75"/>
      <c r="G374" s="76"/>
      <c r="H374" s="77"/>
      <c r="I374" s="52">
        <f>SUMIF('Учет ДС'!C$13:C$35,J374,'Учет ДС'!D$13:D$35)</f>
        <v>0</v>
      </c>
      <c r="J374" s="70" t="str">
        <f t="shared" si="21"/>
        <v/>
      </c>
      <c r="K374" s="52">
        <f t="shared" si="22"/>
        <v>0</v>
      </c>
      <c r="L374" s="82"/>
      <c r="M374" s="55">
        <f t="shared" si="23"/>
        <v>0</v>
      </c>
    </row>
    <row r="375" spans="1:13" s="8" customFormat="1">
      <c r="A375" s="71"/>
      <c r="B375" s="71"/>
      <c r="C375" s="72"/>
      <c r="D375" s="111"/>
      <c r="E375" s="74"/>
      <c r="F375" s="75"/>
      <c r="G375" s="76"/>
      <c r="H375" s="77"/>
      <c r="I375" s="52">
        <f>SUMIF('Учет ДС'!C$13:C$35,J375,'Учет ДС'!D$13:D$35)</f>
        <v>0</v>
      </c>
      <c r="J375" s="70" t="str">
        <f t="shared" si="21"/>
        <v/>
      </c>
      <c r="K375" s="52">
        <f t="shared" si="22"/>
        <v>0</v>
      </c>
      <c r="L375" s="82"/>
      <c r="M375" s="55">
        <f t="shared" si="23"/>
        <v>0</v>
      </c>
    </row>
    <row r="376" spans="1:13" s="8" customFormat="1">
      <c r="A376" s="71"/>
      <c r="B376" s="71"/>
      <c r="C376" s="72"/>
      <c r="D376" s="111"/>
      <c r="E376" s="74"/>
      <c r="F376" s="75"/>
      <c r="G376" s="76"/>
      <c r="H376" s="77"/>
      <c r="I376" s="52">
        <f>SUMIF('Учет ДС'!C$13:C$35,J376,'Учет ДС'!D$13:D$35)</f>
        <v>0</v>
      </c>
      <c r="J376" s="70" t="str">
        <f t="shared" si="21"/>
        <v/>
      </c>
      <c r="K376" s="52">
        <f t="shared" si="22"/>
        <v>0</v>
      </c>
      <c r="L376" s="82"/>
      <c r="M376" s="55">
        <f t="shared" si="23"/>
        <v>0</v>
      </c>
    </row>
    <row r="377" spans="1:13" s="8" customFormat="1">
      <c r="A377" s="71"/>
      <c r="B377" s="71"/>
      <c r="C377" s="72"/>
      <c r="D377" s="111"/>
      <c r="E377" s="74"/>
      <c r="F377" s="75"/>
      <c r="G377" s="76"/>
      <c r="H377" s="77"/>
      <c r="I377" s="52">
        <f>SUMIF('Учет ДС'!C$13:C$35,J377,'Учет ДС'!D$13:D$35)</f>
        <v>0</v>
      </c>
      <c r="J377" s="70" t="str">
        <f t="shared" si="21"/>
        <v/>
      </c>
      <c r="K377" s="52">
        <f t="shared" si="22"/>
        <v>0</v>
      </c>
      <c r="L377" s="82"/>
      <c r="M377" s="55">
        <f t="shared" si="23"/>
        <v>0</v>
      </c>
    </row>
    <row r="378" spans="1:13" s="8" customFormat="1">
      <c r="A378" s="71"/>
      <c r="B378" s="71"/>
      <c r="C378" s="72"/>
      <c r="D378" s="111"/>
      <c r="E378" s="74"/>
      <c r="F378" s="75"/>
      <c r="G378" s="76"/>
      <c r="H378" s="77"/>
      <c r="I378" s="52">
        <f>SUMIF('Учет ДС'!C$13:C$35,J378,'Учет ДС'!D$13:D$35)</f>
        <v>0</v>
      </c>
      <c r="J378" s="70" t="str">
        <f t="shared" si="21"/>
        <v/>
      </c>
      <c r="K378" s="52">
        <f t="shared" si="22"/>
        <v>0</v>
      </c>
      <c r="L378" s="82"/>
      <c r="M378" s="55">
        <f t="shared" si="23"/>
        <v>0</v>
      </c>
    </row>
    <row r="379" spans="1:13" s="8" customFormat="1">
      <c r="A379" s="71"/>
      <c r="B379" s="71"/>
      <c r="C379" s="72"/>
      <c r="D379" s="111"/>
      <c r="E379" s="74"/>
      <c r="F379" s="75"/>
      <c r="G379" s="76"/>
      <c r="H379" s="77"/>
      <c r="I379" s="52">
        <f>SUMIF('Учет ДС'!C$13:C$35,J379,'Учет ДС'!D$13:D$35)</f>
        <v>0</v>
      </c>
      <c r="J379" s="70" t="str">
        <f t="shared" si="21"/>
        <v/>
      </c>
      <c r="K379" s="52">
        <f t="shared" si="22"/>
        <v>0</v>
      </c>
      <c r="L379" s="82"/>
      <c r="M379" s="55">
        <f t="shared" si="23"/>
        <v>0</v>
      </c>
    </row>
    <row r="380" spans="1:13" s="8" customFormat="1">
      <c r="A380" s="71"/>
      <c r="B380" s="71"/>
      <c r="C380" s="72"/>
      <c r="D380" s="111"/>
      <c r="E380" s="74"/>
      <c r="F380" s="75"/>
      <c r="G380" s="76"/>
      <c r="H380" s="77"/>
      <c r="I380" s="52">
        <f>SUMIF('Учет ДС'!C$13:C$35,J380,'Учет ДС'!D$13:D$35)</f>
        <v>0</v>
      </c>
      <c r="J380" s="70" t="str">
        <f t="shared" si="21"/>
        <v/>
      </c>
      <c r="K380" s="52">
        <f t="shared" si="22"/>
        <v>0</v>
      </c>
      <c r="L380" s="82"/>
      <c r="M380" s="55">
        <f t="shared" si="23"/>
        <v>0</v>
      </c>
    </row>
    <row r="381" spans="1:13" s="8" customFormat="1">
      <c r="A381" s="71"/>
      <c r="B381" s="71"/>
      <c r="C381" s="72"/>
      <c r="D381" s="111"/>
      <c r="E381" s="74"/>
      <c r="F381" s="75"/>
      <c r="G381" s="76"/>
      <c r="H381" s="77"/>
      <c r="I381" s="52">
        <f>SUMIF('Учет ДС'!C$13:C$35,J381,'Учет ДС'!D$13:D$35)</f>
        <v>0</v>
      </c>
      <c r="J381" s="70" t="str">
        <f t="shared" si="21"/>
        <v/>
      </c>
      <c r="K381" s="52">
        <f t="shared" si="22"/>
        <v>0</v>
      </c>
      <c r="L381" s="82"/>
      <c r="M381" s="55">
        <f t="shared" si="23"/>
        <v>0</v>
      </c>
    </row>
    <row r="382" spans="1:13" s="8" customFormat="1">
      <c r="A382" s="71"/>
      <c r="B382" s="71"/>
      <c r="C382" s="72"/>
      <c r="D382" s="111"/>
      <c r="E382" s="74"/>
      <c r="F382" s="75"/>
      <c r="G382" s="76"/>
      <c r="H382" s="77"/>
      <c r="I382" s="52">
        <f>SUMIF('Учет ДС'!C$13:C$35,J382,'Учет ДС'!D$13:D$35)</f>
        <v>0</v>
      </c>
      <c r="J382" s="70" t="str">
        <f t="shared" si="21"/>
        <v/>
      </c>
      <c r="K382" s="52">
        <f t="shared" si="22"/>
        <v>0</v>
      </c>
      <c r="L382" s="82"/>
      <c r="M382" s="55">
        <f t="shared" si="23"/>
        <v>0</v>
      </c>
    </row>
    <row r="383" spans="1:13" s="8" customFormat="1">
      <c r="A383" s="71"/>
      <c r="B383" s="71"/>
      <c r="C383" s="72"/>
      <c r="D383" s="111"/>
      <c r="E383" s="74"/>
      <c r="F383" s="75"/>
      <c r="G383" s="76"/>
      <c r="H383" s="77"/>
      <c r="I383" s="52">
        <f>SUMIF('Учет ДС'!C$13:C$35,J383,'Учет ДС'!D$13:D$35)</f>
        <v>0</v>
      </c>
      <c r="J383" s="70" t="str">
        <f t="shared" si="21"/>
        <v/>
      </c>
      <c r="K383" s="52">
        <f t="shared" si="22"/>
        <v>0</v>
      </c>
      <c r="L383" s="82"/>
      <c r="M383" s="55">
        <f t="shared" si="23"/>
        <v>0</v>
      </c>
    </row>
    <row r="384" spans="1:13" s="8" customFormat="1">
      <c r="A384" s="71"/>
      <c r="B384" s="71"/>
      <c r="C384" s="72"/>
      <c r="D384" s="111"/>
      <c r="E384" s="74"/>
      <c r="F384" s="75"/>
      <c r="G384" s="76"/>
      <c r="H384" s="77"/>
      <c r="I384" s="52">
        <f>SUMIF('Учет ДС'!C$13:C$35,J384,'Учет ДС'!D$13:D$35)</f>
        <v>0</v>
      </c>
      <c r="J384" s="70" t="str">
        <f t="shared" si="21"/>
        <v/>
      </c>
      <c r="K384" s="52">
        <f t="shared" si="22"/>
        <v>0</v>
      </c>
      <c r="L384" s="82"/>
      <c r="M384" s="55">
        <f t="shared" si="23"/>
        <v>0</v>
      </c>
    </row>
    <row r="385" spans="1:13" s="8" customFormat="1">
      <c r="A385" s="71"/>
      <c r="B385" s="71"/>
      <c r="C385" s="72"/>
      <c r="D385" s="111"/>
      <c r="E385" s="74"/>
      <c r="F385" s="75"/>
      <c r="G385" s="76"/>
      <c r="H385" s="77"/>
      <c r="I385" s="52">
        <f>SUMIF('Учет ДС'!C$13:C$35,J385,'Учет ДС'!D$13:D$35)</f>
        <v>0</v>
      </c>
      <c r="J385" s="70" t="str">
        <f t="shared" si="21"/>
        <v/>
      </c>
      <c r="K385" s="52">
        <f t="shared" si="22"/>
        <v>0</v>
      </c>
      <c r="L385" s="82"/>
      <c r="M385" s="55">
        <f t="shared" si="23"/>
        <v>0</v>
      </c>
    </row>
    <row r="386" spans="1:13" s="8" customFormat="1">
      <c r="A386" s="71"/>
      <c r="B386" s="71"/>
      <c r="C386" s="72"/>
      <c r="D386" s="111"/>
      <c r="E386" s="74"/>
      <c r="F386" s="75"/>
      <c r="G386" s="76"/>
      <c r="H386" s="77"/>
      <c r="I386" s="52">
        <f>SUMIF('Учет ДС'!C$13:C$35,J386,'Учет ДС'!D$13:D$35)</f>
        <v>0</v>
      </c>
      <c r="J386" s="70" t="str">
        <f t="shared" si="21"/>
        <v/>
      </c>
      <c r="K386" s="52">
        <f t="shared" si="22"/>
        <v>0</v>
      </c>
      <c r="L386" s="82"/>
      <c r="M386" s="55">
        <f t="shared" si="23"/>
        <v>0</v>
      </c>
    </row>
    <row r="387" spans="1:13" s="8" customFormat="1">
      <c r="A387" s="71"/>
      <c r="B387" s="71"/>
      <c r="C387" s="72"/>
      <c r="D387" s="111"/>
      <c r="E387" s="74"/>
      <c r="F387" s="75"/>
      <c r="G387" s="76"/>
      <c r="H387" s="77"/>
      <c r="I387" s="52">
        <f>SUMIF('Учет ДС'!C$13:C$35,J387,'Учет ДС'!D$13:D$35)</f>
        <v>0</v>
      </c>
      <c r="J387" s="70" t="str">
        <f t="shared" si="21"/>
        <v/>
      </c>
      <c r="K387" s="52">
        <f t="shared" si="22"/>
        <v>0</v>
      </c>
      <c r="L387" s="82"/>
      <c r="M387" s="55">
        <f t="shared" si="23"/>
        <v>0</v>
      </c>
    </row>
    <row r="388" spans="1:13" s="8" customFormat="1">
      <c r="A388" s="71"/>
      <c r="B388" s="71"/>
      <c r="C388" s="72"/>
      <c r="D388" s="111"/>
      <c r="E388" s="74"/>
      <c r="F388" s="75"/>
      <c r="G388" s="76"/>
      <c r="H388" s="77"/>
      <c r="I388" s="52">
        <f>SUMIF('Учет ДС'!C$13:C$35,J388,'Учет ДС'!D$13:D$35)</f>
        <v>0</v>
      </c>
      <c r="J388" s="70" t="str">
        <f t="shared" si="21"/>
        <v/>
      </c>
      <c r="K388" s="52">
        <f t="shared" si="22"/>
        <v>0</v>
      </c>
      <c r="L388" s="82"/>
      <c r="M388" s="55">
        <f t="shared" si="23"/>
        <v>0</v>
      </c>
    </row>
    <row r="389" spans="1:13" s="8" customFormat="1">
      <c r="A389" s="71"/>
      <c r="B389" s="71"/>
      <c r="C389" s="72"/>
      <c r="D389" s="111"/>
      <c r="E389" s="74"/>
      <c r="F389" s="75"/>
      <c r="G389" s="76"/>
      <c r="H389" s="77"/>
      <c r="I389" s="52">
        <f>SUMIF('Учет ДС'!C$13:C$35,J389,'Учет ДС'!D$13:D$35)</f>
        <v>0</v>
      </c>
      <c r="J389" s="70" t="str">
        <f t="shared" si="21"/>
        <v/>
      </c>
      <c r="K389" s="52">
        <f t="shared" si="22"/>
        <v>0</v>
      </c>
      <c r="L389" s="82"/>
      <c r="M389" s="55">
        <f t="shared" si="23"/>
        <v>0</v>
      </c>
    </row>
    <row r="390" spans="1:13" s="8" customFormat="1">
      <c r="A390" s="71"/>
      <c r="B390" s="71"/>
      <c r="C390" s="72"/>
      <c r="D390" s="111"/>
      <c r="E390" s="74"/>
      <c r="F390" s="75"/>
      <c r="G390" s="76"/>
      <c r="H390" s="77"/>
      <c r="I390" s="52">
        <f>SUMIF('Учет ДС'!C$13:C$35,J390,'Учет ДС'!D$13:D$35)</f>
        <v>0</v>
      </c>
      <c r="J390" s="70" t="str">
        <f t="shared" si="21"/>
        <v/>
      </c>
      <c r="K390" s="52">
        <f t="shared" si="22"/>
        <v>0</v>
      </c>
      <c r="L390" s="82"/>
      <c r="M390" s="55">
        <f t="shared" si="23"/>
        <v>0</v>
      </c>
    </row>
    <row r="391" spans="1:13" s="8" customFormat="1">
      <c r="A391" s="71"/>
      <c r="B391" s="71"/>
      <c r="C391" s="72"/>
      <c r="D391" s="111"/>
      <c r="E391" s="74"/>
      <c r="F391" s="75"/>
      <c r="G391" s="76"/>
      <c r="H391" s="77"/>
      <c r="I391" s="52">
        <f>SUMIF('Учет ДС'!C$13:C$35,J391,'Учет ДС'!D$13:D$35)</f>
        <v>0</v>
      </c>
      <c r="J391" s="70" t="str">
        <f t="shared" si="21"/>
        <v/>
      </c>
      <c r="K391" s="52">
        <f t="shared" si="22"/>
        <v>0</v>
      </c>
      <c r="L391" s="82"/>
      <c r="M391" s="55">
        <f t="shared" si="23"/>
        <v>0</v>
      </c>
    </row>
    <row r="392" spans="1:13" s="8" customFormat="1">
      <c r="A392" s="71"/>
      <c r="B392" s="71"/>
      <c r="C392" s="72"/>
      <c r="D392" s="111"/>
      <c r="E392" s="74"/>
      <c r="F392" s="75"/>
      <c r="G392" s="76"/>
      <c r="H392" s="77"/>
      <c r="I392" s="52">
        <f>SUMIF('Учет ДС'!C$13:C$35,J392,'Учет ДС'!D$13:D$35)</f>
        <v>0</v>
      </c>
      <c r="J392" s="70" t="str">
        <f t="shared" si="21"/>
        <v/>
      </c>
      <c r="K392" s="52">
        <f t="shared" si="22"/>
        <v>0</v>
      </c>
      <c r="L392" s="82"/>
      <c r="M392" s="55">
        <f t="shared" si="23"/>
        <v>0</v>
      </c>
    </row>
    <row r="393" spans="1:13" s="8" customFormat="1">
      <c r="A393" s="71"/>
      <c r="B393" s="71"/>
      <c r="C393" s="72"/>
      <c r="D393" s="111"/>
      <c r="E393" s="74"/>
      <c r="F393" s="75"/>
      <c r="G393" s="76"/>
      <c r="H393" s="77"/>
      <c r="I393" s="52">
        <f>SUMIF('Учет ДС'!C$13:C$35,J393,'Учет ДС'!D$13:D$35)</f>
        <v>0</v>
      </c>
      <c r="J393" s="70" t="str">
        <f t="shared" si="21"/>
        <v/>
      </c>
      <c r="K393" s="52">
        <f t="shared" si="22"/>
        <v>0</v>
      </c>
      <c r="L393" s="82"/>
      <c r="M393" s="55">
        <f t="shared" si="23"/>
        <v>0</v>
      </c>
    </row>
    <row r="394" spans="1:13" s="8" customFormat="1">
      <c r="A394" s="71"/>
      <c r="B394" s="71"/>
      <c r="C394" s="72"/>
      <c r="D394" s="111"/>
      <c r="E394" s="74"/>
      <c r="F394" s="75"/>
      <c r="G394" s="76"/>
      <c r="H394" s="77"/>
      <c r="I394" s="52">
        <f>SUMIF('Учет ДС'!C$13:C$35,J394,'Учет ДС'!D$13:D$35)</f>
        <v>0</v>
      </c>
      <c r="J394" s="70" t="str">
        <f t="shared" ref="J394:J457" si="24">CONCATENATE(E394,F394)</f>
        <v/>
      </c>
      <c r="K394" s="52">
        <f t="shared" ref="K394:K457" si="25">H394*I394</f>
        <v>0</v>
      </c>
      <c r="L394" s="82"/>
      <c r="M394" s="55">
        <f t="shared" ref="M394:M457" si="26">K394-L394</f>
        <v>0</v>
      </c>
    </row>
    <row r="395" spans="1:13" s="8" customFormat="1">
      <c r="A395" s="71"/>
      <c r="B395" s="71"/>
      <c r="C395" s="72"/>
      <c r="D395" s="111"/>
      <c r="E395" s="74"/>
      <c r="F395" s="75"/>
      <c r="G395" s="76"/>
      <c r="H395" s="77"/>
      <c r="I395" s="52">
        <f>SUMIF('Учет ДС'!C$13:C$35,J395,'Учет ДС'!D$13:D$35)</f>
        <v>0</v>
      </c>
      <c r="J395" s="70" t="str">
        <f t="shared" si="24"/>
        <v/>
      </c>
      <c r="K395" s="52">
        <f t="shared" si="25"/>
        <v>0</v>
      </c>
      <c r="L395" s="82"/>
      <c r="M395" s="55">
        <f t="shared" si="26"/>
        <v>0</v>
      </c>
    </row>
    <row r="396" spans="1:13" s="8" customFormat="1">
      <c r="A396" s="71"/>
      <c r="B396" s="71"/>
      <c r="C396" s="72"/>
      <c r="D396" s="111"/>
      <c r="E396" s="74"/>
      <c r="F396" s="75"/>
      <c r="G396" s="76"/>
      <c r="H396" s="77"/>
      <c r="I396" s="52">
        <f>SUMIF('Учет ДС'!C$13:C$35,J396,'Учет ДС'!D$13:D$35)</f>
        <v>0</v>
      </c>
      <c r="J396" s="70" t="str">
        <f t="shared" si="24"/>
        <v/>
      </c>
      <c r="K396" s="52">
        <f t="shared" si="25"/>
        <v>0</v>
      </c>
      <c r="L396" s="82"/>
      <c r="M396" s="55">
        <f t="shared" si="26"/>
        <v>0</v>
      </c>
    </row>
    <row r="397" spans="1:13" s="8" customFormat="1">
      <c r="A397" s="71"/>
      <c r="B397" s="71"/>
      <c r="C397" s="72"/>
      <c r="D397" s="111"/>
      <c r="E397" s="74"/>
      <c r="F397" s="75"/>
      <c r="G397" s="76"/>
      <c r="H397" s="77"/>
      <c r="I397" s="52">
        <f>SUMIF('Учет ДС'!C$13:C$35,J397,'Учет ДС'!D$13:D$35)</f>
        <v>0</v>
      </c>
      <c r="J397" s="70" t="str">
        <f t="shared" si="24"/>
        <v/>
      </c>
      <c r="K397" s="52">
        <f t="shared" si="25"/>
        <v>0</v>
      </c>
      <c r="L397" s="82"/>
      <c r="M397" s="55">
        <f t="shared" si="26"/>
        <v>0</v>
      </c>
    </row>
    <row r="398" spans="1:13" s="8" customFormat="1">
      <c r="A398" s="71"/>
      <c r="B398" s="71"/>
      <c r="C398" s="72"/>
      <c r="D398" s="111"/>
      <c r="E398" s="74"/>
      <c r="F398" s="75"/>
      <c r="G398" s="76"/>
      <c r="H398" s="77"/>
      <c r="I398" s="52">
        <f>SUMIF('Учет ДС'!C$13:C$35,J398,'Учет ДС'!D$13:D$35)</f>
        <v>0</v>
      </c>
      <c r="J398" s="70" t="str">
        <f t="shared" si="24"/>
        <v/>
      </c>
      <c r="K398" s="52">
        <f t="shared" si="25"/>
        <v>0</v>
      </c>
      <c r="L398" s="82"/>
      <c r="M398" s="55">
        <f t="shared" si="26"/>
        <v>0</v>
      </c>
    </row>
    <row r="399" spans="1:13" s="8" customFormat="1">
      <c r="A399" s="71"/>
      <c r="B399" s="71"/>
      <c r="C399" s="72"/>
      <c r="D399" s="111"/>
      <c r="E399" s="74"/>
      <c r="F399" s="75"/>
      <c r="G399" s="76"/>
      <c r="H399" s="77"/>
      <c r="I399" s="52">
        <f>SUMIF('Учет ДС'!C$13:C$35,J399,'Учет ДС'!D$13:D$35)</f>
        <v>0</v>
      </c>
      <c r="J399" s="70" t="str">
        <f t="shared" si="24"/>
        <v/>
      </c>
      <c r="K399" s="52">
        <f t="shared" si="25"/>
        <v>0</v>
      </c>
      <c r="L399" s="82"/>
      <c r="M399" s="55">
        <f t="shared" si="26"/>
        <v>0</v>
      </c>
    </row>
    <row r="400" spans="1:13" s="8" customFormat="1">
      <c r="A400" s="71"/>
      <c r="B400" s="71"/>
      <c r="C400" s="72"/>
      <c r="D400" s="111"/>
      <c r="E400" s="74"/>
      <c r="F400" s="75"/>
      <c r="G400" s="76"/>
      <c r="H400" s="77"/>
      <c r="I400" s="52">
        <f>SUMIF('Учет ДС'!C$13:C$35,J400,'Учет ДС'!D$13:D$35)</f>
        <v>0</v>
      </c>
      <c r="J400" s="70" t="str">
        <f t="shared" si="24"/>
        <v/>
      </c>
      <c r="K400" s="52">
        <f t="shared" si="25"/>
        <v>0</v>
      </c>
      <c r="L400" s="82"/>
      <c r="M400" s="55">
        <f t="shared" si="26"/>
        <v>0</v>
      </c>
    </row>
    <row r="401" spans="1:13" s="8" customFormat="1">
      <c r="A401" s="71"/>
      <c r="B401" s="71"/>
      <c r="C401" s="72"/>
      <c r="D401" s="111"/>
      <c r="E401" s="74"/>
      <c r="F401" s="75"/>
      <c r="G401" s="76"/>
      <c r="H401" s="77"/>
      <c r="I401" s="52">
        <f>SUMIF('Учет ДС'!C$13:C$35,J401,'Учет ДС'!D$13:D$35)</f>
        <v>0</v>
      </c>
      <c r="J401" s="70" t="str">
        <f t="shared" si="24"/>
        <v/>
      </c>
      <c r="K401" s="52">
        <f t="shared" si="25"/>
        <v>0</v>
      </c>
      <c r="L401" s="82"/>
      <c r="M401" s="55">
        <f t="shared" si="26"/>
        <v>0</v>
      </c>
    </row>
    <row r="402" spans="1:13" s="8" customFormat="1">
      <c r="A402" s="71"/>
      <c r="B402" s="71"/>
      <c r="C402" s="72"/>
      <c r="D402" s="111"/>
      <c r="E402" s="74"/>
      <c r="F402" s="75"/>
      <c r="G402" s="76"/>
      <c r="H402" s="77"/>
      <c r="I402" s="52">
        <f>SUMIF('Учет ДС'!C$13:C$35,J402,'Учет ДС'!D$13:D$35)</f>
        <v>0</v>
      </c>
      <c r="J402" s="70" t="str">
        <f t="shared" si="24"/>
        <v/>
      </c>
      <c r="K402" s="52">
        <f t="shared" si="25"/>
        <v>0</v>
      </c>
      <c r="L402" s="82"/>
      <c r="M402" s="55">
        <f t="shared" si="26"/>
        <v>0</v>
      </c>
    </row>
    <row r="403" spans="1:13" s="8" customFormat="1">
      <c r="A403" s="71"/>
      <c r="B403" s="71"/>
      <c r="C403" s="72"/>
      <c r="D403" s="111"/>
      <c r="E403" s="74"/>
      <c r="F403" s="75"/>
      <c r="G403" s="76"/>
      <c r="H403" s="77"/>
      <c r="I403" s="52">
        <f>SUMIF('Учет ДС'!C$13:C$35,J403,'Учет ДС'!D$13:D$35)</f>
        <v>0</v>
      </c>
      <c r="J403" s="70" t="str">
        <f t="shared" si="24"/>
        <v/>
      </c>
      <c r="K403" s="52">
        <f t="shared" si="25"/>
        <v>0</v>
      </c>
      <c r="L403" s="82"/>
      <c r="M403" s="55">
        <f t="shared" si="26"/>
        <v>0</v>
      </c>
    </row>
    <row r="404" spans="1:13" s="8" customFormat="1">
      <c r="A404" s="71"/>
      <c r="B404" s="71"/>
      <c r="C404" s="72"/>
      <c r="D404" s="111"/>
      <c r="E404" s="74"/>
      <c r="F404" s="75"/>
      <c r="G404" s="76"/>
      <c r="H404" s="77"/>
      <c r="I404" s="52">
        <f>SUMIF('Учет ДС'!C$13:C$35,J404,'Учет ДС'!D$13:D$35)</f>
        <v>0</v>
      </c>
      <c r="J404" s="70" t="str">
        <f t="shared" si="24"/>
        <v/>
      </c>
      <c r="K404" s="52">
        <f t="shared" si="25"/>
        <v>0</v>
      </c>
      <c r="L404" s="82"/>
      <c r="M404" s="55">
        <f t="shared" si="26"/>
        <v>0</v>
      </c>
    </row>
    <row r="405" spans="1:13" s="8" customFormat="1">
      <c r="A405" s="71"/>
      <c r="B405" s="71"/>
      <c r="C405" s="72"/>
      <c r="D405" s="111"/>
      <c r="E405" s="74"/>
      <c r="F405" s="75"/>
      <c r="G405" s="76"/>
      <c r="H405" s="77"/>
      <c r="I405" s="52">
        <f>SUMIF('Учет ДС'!C$13:C$35,J405,'Учет ДС'!D$13:D$35)</f>
        <v>0</v>
      </c>
      <c r="J405" s="70" t="str">
        <f t="shared" si="24"/>
        <v/>
      </c>
      <c r="K405" s="52">
        <f t="shared" si="25"/>
        <v>0</v>
      </c>
      <c r="L405" s="82"/>
      <c r="M405" s="55">
        <f t="shared" si="26"/>
        <v>0</v>
      </c>
    </row>
    <row r="406" spans="1:13" s="8" customFormat="1">
      <c r="A406" s="71"/>
      <c r="B406" s="71"/>
      <c r="C406" s="72"/>
      <c r="D406" s="111"/>
      <c r="E406" s="74"/>
      <c r="F406" s="75"/>
      <c r="G406" s="76"/>
      <c r="H406" s="77"/>
      <c r="I406" s="52">
        <f>SUMIF('Учет ДС'!C$13:C$35,J406,'Учет ДС'!D$13:D$35)</f>
        <v>0</v>
      </c>
      <c r="J406" s="70" t="str">
        <f t="shared" si="24"/>
        <v/>
      </c>
      <c r="K406" s="52">
        <f t="shared" si="25"/>
        <v>0</v>
      </c>
      <c r="L406" s="82"/>
      <c r="M406" s="55">
        <f t="shared" si="26"/>
        <v>0</v>
      </c>
    </row>
    <row r="407" spans="1:13" s="8" customFormat="1">
      <c r="A407" s="71"/>
      <c r="B407" s="71"/>
      <c r="C407" s="72"/>
      <c r="D407" s="111"/>
      <c r="E407" s="74"/>
      <c r="F407" s="75"/>
      <c r="G407" s="76"/>
      <c r="H407" s="77"/>
      <c r="I407" s="52">
        <f>SUMIF('Учет ДС'!C$13:C$35,J407,'Учет ДС'!D$13:D$35)</f>
        <v>0</v>
      </c>
      <c r="J407" s="70" t="str">
        <f t="shared" si="24"/>
        <v/>
      </c>
      <c r="K407" s="52">
        <f t="shared" si="25"/>
        <v>0</v>
      </c>
      <c r="L407" s="82"/>
      <c r="M407" s="55">
        <f t="shared" si="26"/>
        <v>0</v>
      </c>
    </row>
    <row r="408" spans="1:13" s="8" customFormat="1">
      <c r="A408" s="71"/>
      <c r="B408" s="71"/>
      <c r="C408" s="72"/>
      <c r="D408" s="111"/>
      <c r="E408" s="74"/>
      <c r="F408" s="75"/>
      <c r="G408" s="76"/>
      <c r="H408" s="77"/>
      <c r="I408" s="52">
        <f>SUMIF('Учет ДС'!C$13:C$35,J408,'Учет ДС'!D$13:D$35)</f>
        <v>0</v>
      </c>
      <c r="J408" s="70" t="str">
        <f t="shared" si="24"/>
        <v/>
      </c>
      <c r="K408" s="52">
        <f t="shared" si="25"/>
        <v>0</v>
      </c>
      <c r="L408" s="82"/>
      <c r="M408" s="55">
        <f t="shared" si="26"/>
        <v>0</v>
      </c>
    </row>
    <row r="409" spans="1:13" s="8" customFormat="1">
      <c r="A409" s="71"/>
      <c r="B409" s="71"/>
      <c r="C409" s="72"/>
      <c r="D409" s="111"/>
      <c r="E409" s="74"/>
      <c r="F409" s="75"/>
      <c r="G409" s="76"/>
      <c r="H409" s="77"/>
      <c r="I409" s="52">
        <f>SUMIF('Учет ДС'!C$13:C$35,J409,'Учет ДС'!D$13:D$35)</f>
        <v>0</v>
      </c>
      <c r="J409" s="70" t="str">
        <f t="shared" si="24"/>
        <v/>
      </c>
      <c r="K409" s="52">
        <f t="shared" si="25"/>
        <v>0</v>
      </c>
      <c r="L409" s="82"/>
      <c r="M409" s="55">
        <f t="shared" si="26"/>
        <v>0</v>
      </c>
    </row>
    <row r="410" spans="1:13" s="8" customFormat="1">
      <c r="A410" s="71"/>
      <c r="B410" s="71"/>
      <c r="C410" s="72"/>
      <c r="D410" s="111"/>
      <c r="E410" s="74"/>
      <c r="F410" s="75"/>
      <c r="G410" s="76"/>
      <c r="H410" s="77"/>
      <c r="I410" s="52">
        <f>SUMIF('Учет ДС'!C$13:C$35,J410,'Учет ДС'!D$13:D$35)</f>
        <v>0</v>
      </c>
      <c r="J410" s="70" t="str">
        <f t="shared" si="24"/>
        <v/>
      </c>
      <c r="K410" s="52">
        <f t="shared" si="25"/>
        <v>0</v>
      </c>
      <c r="L410" s="82"/>
      <c r="M410" s="55">
        <f t="shared" si="26"/>
        <v>0</v>
      </c>
    </row>
    <row r="411" spans="1:13" s="8" customFormat="1">
      <c r="A411" s="71"/>
      <c r="B411" s="71"/>
      <c r="C411" s="72"/>
      <c r="D411" s="111"/>
      <c r="E411" s="74"/>
      <c r="F411" s="75"/>
      <c r="G411" s="76"/>
      <c r="H411" s="77"/>
      <c r="I411" s="52">
        <f>SUMIF('Учет ДС'!C$13:C$35,J411,'Учет ДС'!D$13:D$35)</f>
        <v>0</v>
      </c>
      <c r="J411" s="70" t="str">
        <f t="shared" si="24"/>
        <v/>
      </c>
      <c r="K411" s="52">
        <f t="shared" si="25"/>
        <v>0</v>
      </c>
      <c r="L411" s="82"/>
      <c r="M411" s="55">
        <f t="shared" si="26"/>
        <v>0</v>
      </c>
    </row>
    <row r="412" spans="1:13" s="8" customFormat="1">
      <c r="A412" s="71"/>
      <c r="B412" s="71"/>
      <c r="C412" s="72"/>
      <c r="D412" s="111"/>
      <c r="E412" s="74"/>
      <c r="F412" s="75"/>
      <c r="G412" s="76"/>
      <c r="H412" s="77"/>
      <c r="I412" s="52">
        <f>SUMIF('Учет ДС'!C$13:C$35,J412,'Учет ДС'!D$13:D$35)</f>
        <v>0</v>
      </c>
      <c r="J412" s="70" t="str">
        <f t="shared" si="24"/>
        <v/>
      </c>
      <c r="K412" s="52">
        <f t="shared" si="25"/>
        <v>0</v>
      </c>
      <c r="L412" s="82"/>
      <c r="M412" s="55">
        <f t="shared" si="26"/>
        <v>0</v>
      </c>
    </row>
    <row r="413" spans="1:13" s="8" customFormat="1">
      <c r="A413" s="71"/>
      <c r="B413" s="71"/>
      <c r="C413" s="72"/>
      <c r="D413" s="111"/>
      <c r="E413" s="74"/>
      <c r="F413" s="75"/>
      <c r="G413" s="76"/>
      <c r="H413" s="77"/>
      <c r="I413" s="52">
        <f>SUMIF('Учет ДС'!C$13:C$35,J413,'Учет ДС'!D$13:D$35)</f>
        <v>0</v>
      </c>
      <c r="J413" s="70" t="str">
        <f t="shared" si="24"/>
        <v/>
      </c>
      <c r="K413" s="52">
        <f t="shared" si="25"/>
        <v>0</v>
      </c>
      <c r="L413" s="82"/>
      <c r="M413" s="55">
        <f t="shared" si="26"/>
        <v>0</v>
      </c>
    </row>
    <row r="414" spans="1:13" s="8" customFormat="1">
      <c r="A414" s="71"/>
      <c r="B414" s="71"/>
      <c r="C414" s="72"/>
      <c r="D414" s="111"/>
      <c r="E414" s="74"/>
      <c r="F414" s="75"/>
      <c r="G414" s="76"/>
      <c r="H414" s="77"/>
      <c r="I414" s="52">
        <f>SUMIF('Учет ДС'!C$13:C$35,J414,'Учет ДС'!D$13:D$35)</f>
        <v>0</v>
      </c>
      <c r="J414" s="70" t="str">
        <f t="shared" si="24"/>
        <v/>
      </c>
      <c r="K414" s="52">
        <f t="shared" si="25"/>
        <v>0</v>
      </c>
      <c r="L414" s="82"/>
      <c r="M414" s="55">
        <f t="shared" si="26"/>
        <v>0</v>
      </c>
    </row>
    <row r="415" spans="1:13" s="8" customFormat="1">
      <c r="A415" s="71"/>
      <c r="B415" s="71"/>
      <c r="C415" s="72"/>
      <c r="D415" s="111"/>
      <c r="E415" s="74"/>
      <c r="F415" s="75"/>
      <c r="G415" s="76"/>
      <c r="H415" s="77"/>
      <c r="I415" s="52">
        <f>SUMIF('Учет ДС'!C$13:C$35,J415,'Учет ДС'!D$13:D$35)</f>
        <v>0</v>
      </c>
      <c r="J415" s="70" t="str">
        <f t="shared" si="24"/>
        <v/>
      </c>
      <c r="K415" s="52">
        <f t="shared" si="25"/>
        <v>0</v>
      </c>
      <c r="L415" s="82"/>
      <c r="M415" s="55">
        <f t="shared" si="26"/>
        <v>0</v>
      </c>
    </row>
    <row r="416" spans="1:13" s="8" customFormat="1">
      <c r="A416" s="71"/>
      <c r="B416" s="71"/>
      <c r="C416" s="72"/>
      <c r="D416" s="111"/>
      <c r="E416" s="74"/>
      <c r="F416" s="75"/>
      <c r="G416" s="76"/>
      <c r="H416" s="77"/>
      <c r="I416" s="52">
        <f>SUMIF('Учет ДС'!C$13:C$35,J416,'Учет ДС'!D$13:D$35)</f>
        <v>0</v>
      </c>
      <c r="J416" s="70" t="str">
        <f t="shared" si="24"/>
        <v/>
      </c>
      <c r="K416" s="52">
        <f t="shared" si="25"/>
        <v>0</v>
      </c>
      <c r="L416" s="82"/>
      <c r="M416" s="55">
        <f t="shared" si="26"/>
        <v>0</v>
      </c>
    </row>
    <row r="417" spans="1:13" s="8" customFormat="1">
      <c r="A417" s="71"/>
      <c r="B417" s="71"/>
      <c r="C417" s="72"/>
      <c r="D417" s="111"/>
      <c r="E417" s="74"/>
      <c r="F417" s="75"/>
      <c r="G417" s="76"/>
      <c r="H417" s="77"/>
      <c r="I417" s="52">
        <f>SUMIF('Учет ДС'!C$13:C$35,J417,'Учет ДС'!D$13:D$35)</f>
        <v>0</v>
      </c>
      <c r="J417" s="70" t="str">
        <f t="shared" si="24"/>
        <v/>
      </c>
      <c r="K417" s="52">
        <f t="shared" si="25"/>
        <v>0</v>
      </c>
      <c r="L417" s="82"/>
      <c r="M417" s="55">
        <f t="shared" si="26"/>
        <v>0</v>
      </c>
    </row>
    <row r="418" spans="1:13" s="8" customFormat="1">
      <c r="A418" s="71"/>
      <c r="B418" s="71"/>
      <c r="C418" s="72"/>
      <c r="D418" s="111"/>
      <c r="E418" s="74"/>
      <c r="F418" s="75"/>
      <c r="G418" s="76"/>
      <c r="H418" s="77"/>
      <c r="I418" s="52">
        <f>SUMIF('Учет ДС'!C$13:C$35,J418,'Учет ДС'!D$13:D$35)</f>
        <v>0</v>
      </c>
      <c r="J418" s="70" t="str">
        <f t="shared" si="24"/>
        <v/>
      </c>
      <c r="K418" s="52">
        <f t="shared" si="25"/>
        <v>0</v>
      </c>
      <c r="L418" s="82"/>
      <c r="M418" s="55">
        <f t="shared" si="26"/>
        <v>0</v>
      </c>
    </row>
    <row r="419" spans="1:13" s="8" customFormat="1">
      <c r="A419" s="71"/>
      <c r="B419" s="71"/>
      <c r="C419" s="72"/>
      <c r="D419" s="111"/>
      <c r="E419" s="74"/>
      <c r="F419" s="75"/>
      <c r="G419" s="76"/>
      <c r="H419" s="77"/>
      <c r="I419" s="52">
        <f>SUMIF('Учет ДС'!C$13:C$35,J419,'Учет ДС'!D$13:D$35)</f>
        <v>0</v>
      </c>
      <c r="J419" s="70" t="str">
        <f t="shared" si="24"/>
        <v/>
      </c>
      <c r="K419" s="52">
        <f t="shared" si="25"/>
        <v>0</v>
      </c>
      <c r="L419" s="82"/>
      <c r="M419" s="55">
        <f t="shared" si="26"/>
        <v>0</v>
      </c>
    </row>
    <row r="420" spans="1:13" s="8" customFormat="1">
      <c r="A420" s="71"/>
      <c r="B420" s="71"/>
      <c r="C420" s="72"/>
      <c r="D420" s="111"/>
      <c r="E420" s="74"/>
      <c r="F420" s="75"/>
      <c r="G420" s="76"/>
      <c r="H420" s="77"/>
      <c r="I420" s="52">
        <f>SUMIF('Учет ДС'!C$13:C$35,J420,'Учет ДС'!D$13:D$35)</f>
        <v>0</v>
      </c>
      <c r="J420" s="70" t="str">
        <f t="shared" si="24"/>
        <v/>
      </c>
      <c r="K420" s="52">
        <f t="shared" si="25"/>
        <v>0</v>
      </c>
      <c r="L420" s="82"/>
      <c r="M420" s="55">
        <f t="shared" si="26"/>
        <v>0</v>
      </c>
    </row>
    <row r="421" spans="1:13" s="8" customFormat="1">
      <c r="A421" s="71"/>
      <c r="B421" s="71"/>
      <c r="C421" s="72"/>
      <c r="D421" s="111"/>
      <c r="E421" s="74"/>
      <c r="F421" s="75"/>
      <c r="G421" s="76"/>
      <c r="H421" s="77"/>
      <c r="I421" s="52">
        <f>SUMIF('Учет ДС'!C$13:C$35,J421,'Учет ДС'!D$13:D$35)</f>
        <v>0</v>
      </c>
      <c r="J421" s="70" t="str">
        <f t="shared" si="24"/>
        <v/>
      </c>
      <c r="K421" s="52">
        <f t="shared" si="25"/>
        <v>0</v>
      </c>
      <c r="L421" s="82"/>
      <c r="M421" s="55">
        <f t="shared" si="26"/>
        <v>0</v>
      </c>
    </row>
    <row r="422" spans="1:13" s="8" customFormat="1">
      <c r="A422" s="71"/>
      <c r="B422" s="71"/>
      <c r="C422" s="72"/>
      <c r="D422" s="111"/>
      <c r="E422" s="74"/>
      <c r="F422" s="75"/>
      <c r="G422" s="76"/>
      <c r="H422" s="77"/>
      <c r="I422" s="52">
        <f>SUMIF('Учет ДС'!C$13:C$35,J422,'Учет ДС'!D$13:D$35)</f>
        <v>0</v>
      </c>
      <c r="J422" s="70" t="str">
        <f t="shared" si="24"/>
        <v/>
      </c>
      <c r="K422" s="52">
        <f t="shared" si="25"/>
        <v>0</v>
      </c>
      <c r="L422" s="82"/>
      <c r="M422" s="55">
        <f t="shared" si="26"/>
        <v>0</v>
      </c>
    </row>
    <row r="423" spans="1:13" s="8" customFormat="1">
      <c r="A423" s="71"/>
      <c r="B423" s="71"/>
      <c r="C423" s="72"/>
      <c r="D423" s="111"/>
      <c r="E423" s="74"/>
      <c r="F423" s="75"/>
      <c r="G423" s="76"/>
      <c r="H423" s="77"/>
      <c r="I423" s="52">
        <f>SUMIF('Учет ДС'!C$13:C$35,J423,'Учет ДС'!D$13:D$35)</f>
        <v>0</v>
      </c>
      <c r="J423" s="70" t="str">
        <f t="shared" si="24"/>
        <v/>
      </c>
      <c r="K423" s="52">
        <f t="shared" si="25"/>
        <v>0</v>
      </c>
      <c r="L423" s="82"/>
      <c r="M423" s="55">
        <f t="shared" si="26"/>
        <v>0</v>
      </c>
    </row>
    <row r="424" spans="1:13" s="8" customFormat="1">
      <c r="A424" s="71"/>
      <c r="B424" s="71"/>
      <c r="C424" s="72"/>
      <c r="D424" s="111"/>
      <c r="E424" s="74"/>
      <c r="F424" s="75"/>
      <c r="G424" s="76"/>
      <c r="H424" s="77"/>
      <c r="I424" s="52">
        <f>SUMIF('Учет ДС'!C$13:C$35,J424,'Учет ДС'!D$13:D$35)</f>
        <v>0</v>
      </c>
      <c r="J424" s="70" t="str">
        <f t="shared" si="24"/>
        <v/>
      </c>
      <c r="K424" s="52">
        <f t="shared" si="25"/>
        <v>0</v>
      </c>
      <c r="L424" s="82"/>
      <c r="M424" s="55">
        <f t="shared" si="26"/>
        <v>0</v>
      </c>
    </row>
    <row r="425" spans="1:13" s="8" customFormat="1">
      <c r="A425" s="71"/>
      <c r="B425" s="71"/>
      <c r="C425" s="72"/>
      <c r="D425" s="111"/>
      <c r="E425" s="74"/>
      <c r="F425" s="75"/>
      <c r="G425" s="76"/>
      <c r="H425" s="77"/>
      <c r="I425" s="52">
        <f>SUMIF('Учет ДС'!C$13:C$35,J425,'Учет ДС'!D$13:D$35)</f>
        <v>0</v>
      </c>
      <c r="J425" s="70" t="str">
        <f t="shared" si="24"/>
        <v/>
      </c>
      <c r="K425" s="52">
        <f t="shared" si="25"/>
        <v>0</v>
      </c>
      <c r="L425" s="82"/>
      <c r="M425" s="55">
        <f t="shared" si="26"/>
        <v>0</v>
      </c>
    </row>
    <row r="426" spans="1:13" s="8" customFormat="1">
      <c r="A426" s="71"/>
      <c r="B426" s="71"/>
      <c r="C426" s="72"/>
      <c r="D426" s="111"/>
      <c r="E426" s="74"/>
      <c r="F426" s="75"/>
      <c r="G426" s="76"/>
      <c r="H426" s="77"/>
      <c r="I426" s="52">
        <f>SUMIF('Учет ДС'!C$13:C$35,J426,'Учет ДС'!D$13:D$35)</f>
        <v>0</v>
      </c>
      <c r="J426" s="70" t="str">
        <f t="shared" si="24"/>
        <v/>
      </c>
      <c r="K426" s="52">
        <f t="shared" si="25"/>
        <v>0</v>
      </c>
      <c r="L426" s="82"/>
      <c r="M426" s="55">
        <f t="shared" si="26"/>
        <v>0</v>
      </c>
    </row>
    <row r="427" spans="1:13" s="8" customFormat="1">
      <c r="A427" s="71"/>
      <c r="B427" s="71"/>
      <c r="C427" s="72"/>
      <c r="D427" s="111"/>
      <c r="E427" s="74"/>
      <c r="F427" s="75"/>
      <c r="G427" s="76"/>
      <c r="H427" s="77"/>
      <c r="I427" s="52">
        <f>SUMIF('Учет ДС'!C$13:C$35,J427,'Учет ДС'!D$13:D$35)</f>
        <v>0</v>
      </c>
      <c r="J427" s="70" t="str">
        <f t="shared" si="24"/>
        <v/>
      </c>
      <c r="K427" s="52">
        <f t="shared" si="25"/>
        <v>0</v>
      </c>
      <c r="L427" s="82"/>
      <c r="M427" s="55">
        <f t="shared" si="26"/>
        <v>0</v>
      </c>
    </row>
    <row r="428" spans="1:13" s="8" customFormat="1">
      <c r="A428" s="71"/>
      <c r="B428" s="71"/>
      <c r="C428" s="72"/>
      <c r="D428" s="111"/>
      <c r="E428" s="74"/>
      <c r="F428" s="75"/>
      <c r="G428" s="76"/>
      <c r="H428" s="77"/>
      <c r="I428" s="52">
        <f>SUMIF('Учет ДС'!C$13:C$35,J428,'Учет ДС'!D$13:D$35)</f>
        <v>0</v>
      </c>
      <c r="J428" s="70" t="str">
        <f t="shared" si="24"/>
        <v/>
      </c>
      <c r="K428" s="52">
        <f t="shared" si="25"/>
        <v>0</v>
      </c>
      <c r="L428" s="82"/>
      <c r="M428" s="55">
        <f t="shared" si="26"/>
        <v>0</v>
      </c>
    </row>
    <row r="429" spans="1:13" s="8" customFormat="1">
      <c r="A429" s="71"/>
      <c r="B429" s="71"/>
      <c r="C429" s="72"/>
      <c r="D429" s="111"/>
      <c r="E429" s="74"/>
      <c r="F429" s="75"/>
      <c r="G429" s="76"/>
      <c r="H429" s="77"/>
      <c r="I429" s="52">
        <f>SUMIF('Учет ДС'!C$13:C$35,J429,'Учет ДС'!D$13:D$35)</f>
        <v>0</v>
      </c>
      <c r="J429" s="70" t="str">
        <f t="shared" si="24"/>
        <v/>
      </c>
      <c r="K429" s="52">
        <f t="shared" si="25"/>
        <v>0</v>
      </c>
      <c r="L429" s="82"/>
      <c r="M429" s="55">
        <f t="shared" si="26"/>
        <v>0</v>
      </c>
    </row>
    <row r="430" spans="1:13" s="8" customFormat="1">
      <c r="A430" s="71"/>
      <c r="B430" s="71"/>
      <c r="C430" s="72"/>
      <c r="D430" s="111"/>
      <c r="E430" s="74"/>
      <c r="F430" s="75"/>
      <c r="G430" s="76"/>
      <c r="H430" s="77"/>
      <c r="I430" s="52">
        <f>SUMIF('Учет ДС'!C$13:C$35,J430,'Учет ДС'!D$13:D$35)</f>
        <v>0</v>
      </c>
      <c r="J430" s="70" t="str">
        <f t="shared" si="24"/>
        <v/>
      </c>
      <c r="K430" s="52">
        <f t="shared" si="25"/>
        <v>0</v>
      </c>
      <c r="L430" s="82"/>
      <c r="M430" s="55">
        <f t="shared" si="26"/>
        <v>0</v>
      </c>
    </row>
    <row r="431" spans="1:13" s="8" customFormat="1">
      <c r="A431" s="71"/>
      <c r="B431" s="71"/>
      <c r="C431" s="72"/>
      <c r="D431" s="111"/>
      <c r="E431" s="74"/>
      <c r="F431" s="75"/>
      <c r="G431" s="76"/>
      <c r="H431" s="77"/>
      <c r="I431" s="52">
        <f>SUMIF('Учет ДС'!C$13:C$35,J431,'Учет ДС'!D$13:D$35)</f>
        <v>0</v>
      </c>
      <c r="J431" s="70" t="str">
        <f t="shared" si="24"/>
        <v/>
      </c>
      <c r="K431" s="52">
        <f t="shared" si="25"/>
        <v>0</v>
      </c>
      <c r="L431" s="82"/>
      <c r="M431" s="55">
        <f t="shared" si="26"/>
        <v>0</v>
      </c>
    </row>
    <row r="432" spans="1:13" s="8" customFormat="1">
      <c r="A432" s="71"/>
      <c r="B432" s="71"/>
      <c r="C432" s="72"/>
      <c r="D432" s="111"/>
      <c r="E432" s="74"/>
      <c r="F432" s="75"/>
      <c r="G432" s="76"/>
      <c r="H432" s="77"/>
      <c r="I432" s="52">
        <f>SUMIF('Учет ДС'!C$13:C$35,J432,'Учет ДС'!D$13:D$35)</f>
        <v>0</v>
      </c>
      <c r="J432" s="70" t="str">
        <f t="shared" si="24"/>
        <v/>
      </c>
      <c r="K432" s="52">
        <f t="shared" si="25"/>
        <v>0</v>
      </c>
      <c r="L432" s="82"/>
      <c r="M432" s="55">
        <f t="shared" si="26"/>
        <v>0</v>
      </c>
    </row>
    <row r="433" spans="1:13" s="8" customFormat="1">
      <c r="A433" s="71"/>
      <c r="B433" s="71"/>
      <c r="C433" s="72"/>
      <c r="D433" s="111"/>
      <c r="E433" s="74"/>
      <c r="F433" s="75"/>
      <c r="G433" s="76"/>
      <c r="H433" s="77"/>
      <c r="I433" s="52">
        <f>SUMIF('Учет ДС'!C$13:C$35,J433,'Учет ДС'!D$13:D$35)</f>
        <v>0</v>
      </c>
      <c r="J433" s="70" t="str">
        <f t="shared" si="24"/>
        <v/>
      </c>
      <c r="K433" s="52">
        <f t="shared" si="25"/>
        <v>0</v>
      </c>
      <c r="L433" s="82"/>
      <c r="M433" s="55">
        <f t="shared" si="26"/>
        <v>0</v>
      </c>
    </row>
    <row r="434" spans="1:13" s="8" customFormat="1">
      <c r="A434" s="71"/>
      <c r="B434" s="71"/>
      <c r="C434" s="72"/>
      <c r="D434" s="111"/>
      <c r="E434" s="74"/>
      <c r="F434" s="75"/>
      <c r="G434" s="76"/>
      <c r="H434" s="77"/>
      <c r="I434" s="52">
        <f>SUMIF('Учет ДС'!C$13:C$35,J434,'Учет ДС'!D$13:D$35)</f>
        <v>0</v>
      </c>
      <c r="J434" s="70" t="str">
        <f t="shared" si="24"/>
        <v/>
      </c>
      <c r="K434" s="52">
        <f t="shared" si="25"/>
        <v>0</v>
      </c>
      <c r="L434" s="82"/>
      <c r="M434" s="55">
        <f t="shared" si="26"/>
        <v>0</v>
      </c>
    </row>
    <row r="435" spans="1:13" s="8" customFormat="1">
      <c r="A435" s="71"/>
      <c r="B435" s="71"/>
      <c r="C435" s="72"/>
      <c r="D435" s="111"/>
      <c r="E435" s="74"/>
      <c r="F435" s="75"/>
      <c r="G435" s="76"/>
      <c r="H435" s="77"/>
      <c r="I435" s="52">
        <f>SUMIF('Учет ДС'!C$13:C$35,J435,'Учет ДС'!D$13:D$35)</f>
        <v>0</v>
      </c>
      <c r="J435" s="70" t="str">
        <f t="shared" si="24"/>
        <v/>
      </c>
      <c r="K435" s="52">
        <f t="shared" si="25"/>
        <v>0</v>
      </c>
      <c r="L435" s="82"/>
      <c r="M435" s="55">
        <f t="shared" si="26"/>
        <v>0</v>
      </c>
    </row>
    <row r="436" spans="1:13" s="8" customFormat="1">
      <c r="A436" s="71"/>
      <c r="B436" s="71"/>
      <c r="C436" s="72"/>
      <c r="D436" s="111"/>
      <c r="E436" s="74"/>
      <c r="F436" s="75"/>
      <c r="G436" s="76"/>
      <c r="H436" s="77"/>
      <c r="I436" s="52">
        <f>SUMIF('Учет ДС'!C$13:C$35,J436,'Учет ДС'!D$13:D$35)</f>
        <v>0</v>
      </c>
      <c r="J436" s="70" t="str">
        <f t="shared" si="24"/>
        <v/>
      </c>
      <c r="K436" s="52">
        <f t="shared" si="25"/>
        <v>0</v>
      </c>
      <c r="L436" s="82"/>
      <c r="M436" s="55">
        <f t="shared" si="26"/>
        <v>0</v>
      </c>
    </row>
    <row r="437" spans="1:13" s="8" customFormat="1">
      <c r="A437" s="71"/>
      <c r="B437" s="71"/>
      <c r="C437" s="72"/>
      <c r="D437" s="111"/>
      <c r="E437" s="74"/>
      <c r="F437" s="75"/>
      <c r="G437" s="76"/>
      <c r="H437" s="77"/>
      <c r="I437" s="52">
        <f>SUMIF('Учет ДС'!C$13:C$35,J437,'Учет ДС'!D$13:D$35)</f>
        <v>0</v>
      </c>
      <c r="J437" s="70" t="str">
        <f t="shared" si="24"/>
        <v/>
      </c>
      <c r="K437" s="52">
        <f t="shared" si="25"/>
        <v>0</v>
      </c>
      <c r="L437" s="82"/>
      <c r="M437" s="55">
        <f t="shared" si="26"/>
        <v>0</v>
      </c>
    </row>
    <row r="438" spans="1:13" s="8" customFormat="1">
      <c r="A438" s="71"/>
      <c r="B438" s="71"/>
      <c r="C438" s="72"/>
      <c r="D438" s="111"/>
      <c r="E438" s="74"/>
      <c r="F438" s="75"/>
      <c r="G438" s="76"/>
      <c r="H438" s="77"/>
      <c r="I438" s="52">
        <f>SUMIF('Учет ДС'!C$13:C$35,J438,'Учет ДС'!D$13:D$35)</f>
        <v>0</v>
      </c>
      <c r="J438" s="70" t="str">
        <f t="shared" si="24"/>
        <v/>
      </c>
      <c r="K438" s="52">
        <f t="shared" si="25"/>
        <v>0</v>
      </c>
      <c r="L438" s="82"/>
      <c r="M438" s="55">
        <f t="shared" si="26"/>
        <v>0</v>
      </c>
    </row>
    <row r="439" spans="1:13" s="8" customFormat="1">
      <c r="A439" s="71"/>
      <c r="B439" s="71"/>
      <c r="C439" s="72"/>
      <c r="D439" s="111"/>
      <c r="E439" s="74"/>
      <c r="F439" s="75"/>
      <c r="G439" s="76"/>
      <c r="H439" s="77"/>
      <c r="I439" s="52">
        <f>SUMIF('Учет ДС'!C$13:C$35,J439,'Учет ДС'!D$13:D$35)</f>
        <v>0</v>
      </c>
      <c r="J439" s="70" t="str">
        <f t="shared" si="24"/>
        <v/>
      </c>
      <c r="K439" s="52">
        <f t="shared" si="25"/>
        <v>0</v>
      </c>
      <c r="L439" s="82"/>
      <c r="M439" s="55">
        <f t="shared" si="26"/>
        <v>0</v>
      </c>
    </row>
    <row r="440" spans="1:13" s="8" customFormat="1">
      <c r="A440" s="71"/>
      <c r="B440" s="71"/>
      <c r="C440" s="72"/>
      <c r="D440" s="111"/>
      <c r="E440" s="74"/>
      <c r="F440" s="75"/>
      <c r="G440" s="76"/>
      <c r="H440" s="77"/>
      <c r="I440" s="52">
        <f>SUMIF('Учет ДС'!C$13:C$35,J440,'Учет ДС'!D$13:D$35)</f>
        <v>0</v>
      </c>
      <c r="J440" s="70" t="str">
        <f t="shared" si="24"/>
        <v/>
      </c>
      <c r="K440" s="52">
        <f t="shared" si="25"/>
        <v>0</v>
      </c>
      <c r="L440" s="82"/>
      <c r="M440" s="55">
        <f t="shared" si="26"/>
        <v>0</v>
      </c>
    </row>
    <row r="441" spans="1:13" s="8" customFormat="1">
      <c r="A441" s="71"/>
      <c r="B441" s="71"/>
      <c r="C441" s="72"/>
      <c r="D441" s="111"/>
      <c r="E441" s="74"/>
      <c r="F441" s="75"/>
      <c r="G441" s="76"/>
      <c r="H441" s="77"/>
      <c r="I441" s="52">
        <f>SUMIF('Учет ДС'!C$13:C$35,J441,'Учет ДС'!D$13:D$35)</f>
        <v>0</v>
      </c>
      <c r="J441" s="70" t="str">
        <f t="shared" si="24"/>
        <v/>
      </c>
      <c r="K441" s="52">
        <f t="shared" si="25"/>
        <v>0</v>
      </c>
      <c r="L441" s="82"/>
      <c r="M441" s="55">
        <f t="shared" si="26"/>
        <v>0</v>
      </c>
    </row>
    <row r="442" spans="1:13" s="8" customFormat="1">
      <c r="A442" s="71"/>
      <c r="B442" s="71"/>
      <c r="C442" s="72"/>
      <c r="D442" s="111"/>
      <c r="E442" s="74"/>
      <c r="F442" s="75"/>
      <c r="G442" s="76"/>
      <c r="H442" s="77"/>
      <c r="I442" s="52">
        <f>SUMIF('Учет ДС'!C$13:C$35,J442,'Учет ДС'!D$13:D$35)</f>
        <v>0</v>
      </c>
      <c r="J442" s="70" t="str">
        <f t="shared" si="24"/>
        <v/>
      </c>
      <c r="K442" s="52">
        <f t="shared" si="25"/>
        <v>0</v>
      </c>
      <c r="L442" s="82"/>
      <c r="M442" s="55">
        <f t="shared" si="26"/>
        <v>0</v>
      </c>
    </row>
    <row r="443" spans="1:13" s="8" customFormat="1">
      <c r="A443" s="71"/>
      <c r="B443" s="71"/>
      <c r="C443" s="72"/>
      <c r="D443" s="111"/>
      <c r="E443" s="74"/>
      <c r="F443" s="75"/>
      <c r="G443" s="76"/>
      <c r="H443" s="77"/>
      <c r="I443" s="52">
        <f>SUMIF('Учет ДС'!C$13:C$35,J443,'Учет ДС'!D$13:D$35)</f>
        <v>0</v>
      </c>
      <c r="J443" s="70" t="str">
        <f t="shared" si="24"/>
        <v/>
      </c>
      <c r="K443" s="52">
        <f t="shared" si="25"/>
        <v>0</v>
      </c>
      <c r="L443" s="82"/>
      <c r="M443" s="55">
        <f t="shared" si="26"/>
        <v>0</v>
      </c>
    </row>
    <row r="444" spans="1:13" s="8" customFormat="1">
      <c r="A444" s="71"/>
      <c r="B444" s="71"/>
      <c r="C444" s="72"/>
      <c r="D444" s="111"/>
      <c r="E444" s="74"/>
      <c r="F444" s="75"/>
      <c r="G444" s="76"/>
      <c r="H444" s="77"/>
      <c r="I444" s="52">
        <f>SUMIF('Учет ДС'!C$13:C$35,J444,'Учет ДС'!D$13:D$35)</f>
        <v>0</v>
      </c>
      <c r="J444" s="70" t="str">
        <f t="shared" si="24"/>
        <v/>
      </c>
      <c r="K444" s="52">
        <f t="shared" si="25"/>
        <v>0</v>
      </c>
      <c r="L444" s="82"/>
      <c r="M444" s="55">
        <f t="shared" si="26"/>
        <v>0</v>
      </c>
    </row>
    <row r="445" spans="1:13" s="8" customFormat="1">
      <c r="A445" s="71"/>
      <c r="B445" s="71"/>
      <c r="C445" s="72"/>
      <c r="D445" s="111"/>
      <c r="E445" s="74"/>
      <c r="F445" s="75"/>
      <c r="G445" s="76"/>
      <c r="H445" s="77"/>
      <c r="I445" s="52">
        <f>SUMIF('Учет ДС'!C$13:C$35,J445,'Учет ДС'!D$13:D$35)</f>
        <v>0</v>
      </c>
      <c r="J445" s="70" t="str">
        <f t="shared" si="24"/>
        <v/>
      </c>
      <c r="K445" s="52">
        <f t="shared" si="25"/>
        <v>0</v>
      </c>
      <c r="L445" s="82"/>
      <c r="M445" s="55">
        <f t="shared" si="26"/>
        <v>0</v>
      </c>
    </row>
    <row r="446" spans="1:13" s="8" customFormat="1">
      <c r="A446" s="71"/>
      <c r="B446" s="71"/>
      <c r="C446" s="72"/>
      <c r="D446" s="111"/>
      <c r="E446" s="74"/>
      <c r="F446" s="75"/>
      <c r="G446" s="76"/>
      <c r="H446" s="77"/>
      <c r="I446" s="52">
        <f>SUMIF('Учет ДС'!C$13:C$35,J446,'Учет ДС'!D$13:D$35)</f>
        <v>0</v>
      </c>
      <c r="J446" s="70" t="str">
        <f t="shared" si="24"/>
        <v/>
      </c>
      <c r="K446" s="52">
        <f t="shared" si="25"/>
        <v>0</v>
      </c>
      <c r="L446" s="82"/>
      <c r="M446" s="55">
        <f t="shared" si="26"/>
        <v>0</v>
      </c>
    </row>
    <row r="447" spans="1:13" s="8" customFormat="1">
      <c r="A447" s="71"/>
      <c r="B447" s="71"/>
      <c r="C447" s="72"/>
      <c r="D447" s="111"/>
      <c r="E447" s="74"/>
      <c r="F447" s="75"/>
      <c r="G447" s="76"/>
      <c r="H447" s="77"/>
      <c r="I447" s="52">
        <f>SUMIF('Учет ДС'!C$13:C$35,J447,'Учет ДС'!D$13:D$35)</f>
        <v>0</v>
      </c>
      <c r="J447" s="70" t="str">
        <f t="shared" si="24"/>
        <v/>
      </c>
      <c r="K447" s="52">
        <f t="shared" si="25"/>
        <v>0</v>
      </c>
      <c r="L447" s="82"/>
      <c r="M447" s="55">
        <f t="shared" si="26"/>
        <v>0</v>
      </c>
    </row>
    <row r="448" spans="1:13" s="8" customFormat="1">
      <c r="A448" s="71"/>
      <c r="B448" s="71"/>
      <c r="C448" s="72"/>
      <c r="D448" s="111"/>
      <c r="E448" s="74"/>
      <c r="F448" s="75"/>
      <c r="G448" s="76"/>
      <c r="H448" s="77"/>
      <c r="I448" s="52">
        <f>SUMIF('Учет ДС'!C$13:C$35,J448,'Учет ДС'!D$13:D$35)</f>
        <v>0</v>
      </c>
      <c r="J448" s="70" t="str">
        <f t="shared" si="24"/>
        <v/>
      </c>
      <c r="K448" s="52">
        <f t="shared" si="25"/>
        <v>0</v>
      </c>
      <c r="L448" s="82"/>
      <c r="M448" s="55">
        <f t="shared" si="26"/>
        <v>0</v>
      </c>
    </row>
    <row r="449" spans="1:13" s="8" customFormat="1">
      <c r="A449" s="71"/>
      <c r="B449" s="71"/>
      <c r="C449" s="72"/>
      <c r="D449" s="111"/>
      <c r="E449" s="74"/>
      <c r="F449" s="75"/>
      <c r="G449" s="76"/>
      <c r="H449" s="77"/>
      <c r="I449" s="52">
        <f>SUMIF('Учет ДС'!C$13:C$35,J449,'Учет ДС'!D$13:D$35)</f>
        <v>0</v>
      </c>
      <c r="J449" s="70" t="str">
        <f t="shared" si="24"/>
        <v/>
      </c>
      <c r="K449" s="52">
        <f t="shared" si="25"/>
        <v>0</v>
      </c>
      <c r="L449" s="82"/>
      <c r="M449" s="55">
        <f t="shared" si="26"/>
        <v>0</v>
      </c>
    </row>
    <row r="450" spans="1:13" s="8" customFormat="1">
      <c r="A450" s="71"/>
      <c r="B450" s="71"/>
      <c r="C450" s="72"/>
      <c r="D450" s="111"/>
      <c r="E450" s="74"/>
      <c r="F450" s="75"/>
      <c r="G450" s="76"/>
      <c r="H450" s="77"/>
      <c r="I450" s="52">
        <f>SUMIF('Учет ДС'!C$13:C$35,J450,'Учет ДС'!D$13:D$35)</f>
        <v>0</v>
      </c>
      <c r="J450" s="70" t="str">
        <f t="shared" si="24"/>
        <v/>
      </c>
      <c r="K450" s="52">
        <f t="shared" si="25"/>
        <v>0</v>
      </c>
      <c r="L450" s="82"/>
      <c r="M450" s="55">
        <f t="shared" si="26"/>
        <v>0</v>
      </c>
    </row>
    <row r="451" spans="1:13" s="8" customFormat="1">
      <c r="A451" s="71"/>
      <c r="B451" s="71"/>
      <c r="C451" s="72"/>
      <c r="D451" s="111"/>
      <c r="E451" s="74"/>
      <c r="F451" s="75"/>
      <c r="G451" s="76"/>
      <c r="H451" s="77"/>
      <c r="I451" s="52">
        <f>SUMIF('Учет ДС'!C$13:C$35,J451,'Учет ДС'!D$13:D$35)</f>
        <v>0</v>
      </c>
      <c r="J451" s="70" t="str">
        <f t="shared" si="24"/>
        <v/>
      </c>
      <c r="K451" s="52">
        <f t="shared" si="25"/>
        <v>0</v>
      </c>
      <c r="L451" s="82"/>
      <c r="M451" s="55">
        <f t="shared" si="26"/>
        <v>0</v>
      </c>
    </row>
    <row r="452" spans="1:13" s="8" customFormat="1">
      <c r="A452" s="71"/>
      <c r="B452" s="71"/>
      <c r="C452" s="72"/>
      <c r="D452" s="111"/>
      <c r="E452" s="74"/>
      <c r="F452" s="75"/>
      <c r="G452" s="76"/>
      <c r="H452" s="77"/>
      <c r="I452" s="52">
        <f>SUMIF('Учет ДС'!C$13:C$35,J452,'Учет ДС'!D$13:D$35)</f>
        <v>0</v>
      </c>
      <c r="J452" s="70" t="str">
        <f t="shared" si="24"/>
        <v/>
      </c>
      <c r="K452" s="52">
        <f t="shared" si="25"/>
        <v>0</v>
      </c>
      <c r="L452" s="82"/>
      <c r="M452" s="55">
        <f t="shared" si="26"/>
        <v>0</v>
      </c>
    </row>
    <row r="453" spans="1:13" s="8" customFormat="1">
      <c r="A453" s="71"/>
      <c r="B453" s="71"/>
      <c r="C453" s="72"/>
      <c r="D453" s="111"/>
      <c r="E453" s="74"/>
      <c r="F453" s="75"/>
      <c r="G453" s="76"/>
      <c r="H453" s="77"/>
      <c r="I453" s="52">
        <f>SUMIF('Учет ДС'!C$13:C$35,J453,'Учет ДС'!D$13:D$35)</f>
        <v>0</v>
      </c>
      <c r="J453" s="70" t="str">
        <f t="shared" si="24"/>
        <v/>
      </c>
      <c r="K453" s="52">
        <f t="shared" si="25"/>
        <v>0</v>
      </c>
      <c r="L453" s="82"/>
      <c r="M453" s="55">
        <f t="shared" si="26"/>
        <v>0</v>
      </c>
    </row>
    <row r="454" spans="1:13" s="8" customFormat="1">
      <c r="A454" s="71"/>
      <c r="B454" s="71"/>
      <c r="C454" s="72"/>
      <c r="D454" s="111"/>
      <c r="E454" s="74"/>
      <c r="F454" s="75"/>
      <c r="G454" s="76"/>
      <c r="H454" s="77"/>
      <c r="I454" s="52">
        <f>SUMIF('Учет ДС'!C$13:C$35,J454,'Учет ДС'!D$13:D$35)</f>
        <v>0</v>
      </c>
      <c r="J454" s="70" t="str">
        <f t="shared" si="24"/>
        <v/>
      </c>
      <c r="K454" s="52">
        <f t="shared" si="25"/>
        <v>0</v>
      </c>
      <c r="L454" s="82"/>
      <c r="M454" s="55">
        <f t="shared" si="26"/>
        <v>0</v>
      </c>
    </row>
    <row r="455" spans="1:13" s="8" customFormat="1">
      <c r="A455" s="71"/>
      <c r="B455" s="71"/>
      <c r="C455" s="72"/>
      <c r="D455" s="111"/>
      <c r="E455" s="74"/>
      <c r="F455" s="75"/>
      <c r="G455" s="76"/>
      <c r="H455" s="77"/>
      <c r="I455" s="52">
        <f>SUMIF('Учет ДС'!C$13:C$35,J455,'Учет ДС'!D$13:D$35)</f>
        <v>0</v>
      </c>
      <c r="J455" s="70" t="str">
        <f t="shared" si="24"/>
        <v/>
      </c>
      <c r="K455" s="52">
        <f t="shared" si="25"/>
        <v>0</v>
      </c>
      <c r="L455" s="82"/>
      <c r="M455" s="55">
        <f t="shared" si="26"/>
        <v>0</v>
      </c>
    </row>
    <row r="456" spans="1:13" s="8" customFormat="1">
      <c r="A456" s="71"/>
      <c r="B456" s="71"/>
      <c r="C456" s="72"/>
      <c r="D456" s="111"/>
      <c r="E456" s="74"/>
      <c r="F456" s="75"/>
      <c r="G456" s="76"/>
      <c r="H456" s="77"/>
      <c r="I456" s="52">
        <f>SUMIF('Учет ДС'!C$13:C$35,J456,'Учет ДС'!D$13:D$35)</f>
        <v>0</v>
      </c>
      <c r="J456" s="70" t="str">
        <f t="shared" si="24"/>
        <v/>
      </c>
      <c r="K456" s="52">
        <f t="shared" si="25"/>
        <v>0</v>
      </c>
      <c r="L456" s="82"/>
      <c r="M456" s="55">
        <f t="shared" si="26"/>
        <v>0</v>
      </c>
    </row>
    <row r="457" spans="1:13" s="8" customFormat="1">
      <c r="A457" s="71"/>
      <c r="B457" s="71"/>
      <c r="C457" s="72"/>
      <c r="D457" s="111"/>
      <c r="E457" s="74"/>
      <c r="F457" s="75"/>
      <c r="G457" s="76"/>
      <c r="H457" s="77"/>
      <c r="I457" s="52">
        <f>SUMIF('Учет ДС'!C$13:C$35,J457,'Учет ДС'!D$13:D$35)</f>
        <v>0</v>
      </c>
      <c r="J457" s="70" t="str">
        <f t="shared" si="24"/>
        <v/>
      </c>
      <c r="K457" s="52">
        <f t="shared" si="25"/>
        <v>0</v>
      </c>
      <c r="L457" s="82"/>
      <c r="M457" s="55">
        <f t="shared" si="26"/>
        <v>0</v>
      </c>
    </row>
    <row r="458" spans="1:13" s="8" customFormat="1">
      <c r="A458" s="71"/>
      <c r="B458" s="71"/>
      <c r="C458" s="72"/>
      <c r="D458" s="111"/>
      <c r="E458" s="74"/>
      <c r="F458" s="75"/>
      <c r="G458" s="76"/>
      <c r="H458" s="77"/>
      <c r="I458" s="52">
        <f>SUMIF('Учет ДС'!C$13:C$35,J458,'Учет ДС'!D$13:D$35)</f>
        <v>0</v>
      </c>
      <c r="J458" s="70" t="str">
        <f t="shared" ref="J458:J477" si="27">CONCATENATE(E458,F458)</f>
        <v/>
      </c>
      <c r="K458" s="52">
        <f t="shared" ref="K458:K477" si="28">H458*I458</f>
        <v>0</v>
      </c>
      <c r="L458" s="82"/>
      <c r="M458" s="55">
        <f t="shared" ref="M458:M477" si="29">K458-L458</f>
        <v>0</v>
      </c>
    </row>
    <row r="459" spans="1:13" s="8" customFormat="1">
      <c r="A459" s="71"/>
      <c r="B459" s="71"/>
      <c r="C459" s="72"/>
      <c r="D459" s="111"/>
      <c r="E459" s="74"/>
      <c r="F459" s="75"/>
      <c r="G459" s="76"/>
      <c r="H459" s="77"/>
      <c r="I459" s="52">
        <f>SUMIF('Учет ДС'!C$13:C$35,J459,'Учет ДС'!D$13:D$35)</f>
        <v>0</v>
      </c>
      <c r="J459" s="70" t="str">
        <f t="shared" si="27"/>
        <v/>
      </c>
      <c r="K459" s="52">
        <f t="shared" si="28"/>
        <v>0</v>
      </c>
      <c r="L459" s="82"/>
      <c r="M459" s="55">
        <f t="shared" si="29"/>
        <v>0</v>
      </c>
    </row>
    <row r="460" spans="1:13" s="8" customFormat="1">
      <c r="A460" s="71"/>
      <c r="B460" s="71"/>
      <c r="C460" s="72"/>
      <c r="D460" s="111"/>
      <c r="E460" s="74"/>
      <c r="F460" s="75"/>
      <c r="G460" s="76"/>
      <c r="H460" s="77"/>
      <c r="I460" s="52">
        <f>SUMIF('Учет ДС'!C$13:C$35,J460,'Учет ДС'!D$13:D$35)</f>
        <v>0</v>
      </c>
      <c r="J460" s="70" t="str">
        <f t="shared" si="27"/>
        <v/>
      </c>
      <c r="K460" s="52">
        <f t="shared" si="28"/>
        <v>0</v>
      </c>
      <c r="L460" s="82"/>
      <c r="M460" s="55">
        <f t="shared" si="29"/>
        <v>0</v>
      </c>
    </row>
    <row r="461" spans="1:13" s="8" customFormat="1">
      <c r="A461" s="71"/>
      <c r="B461" s="71"/>
      <c r="C461" s="72"/>
      <c r="D461" s="111"/>
      <c r="E461" s="74"/>
      <c r="F461" s="75"/>
      <c r="G461" s="76"/>
      <c r="H461" s="77"/>
      <c r="I461" s="52">
        <f>SUMIF('Учет ДС'!C$13:C$35,J461,'Учет ДС'!D$13:D$35)</f>
        <v>0</v>
      </c>
      <c r="J461" s="70" t="str">
        <f t="shared" si="27"/>
        <v/>
      </c>
      <c r="K461" s="52">
        <f t="shared" si="28"/>
        <v>0</v>
      </c>
      <c r="L461" s="82"/>
      <c r="M461" s="55">
        <f t="shared" si="29"/>
        <v>0</v>
      </c>
    </row>
    <row r="462" spans="1:13" s="8" customFormat="1">
      <c r="A462" s="71"/>
      <c r="B462" s="71"/>
      <c r="C462" s="72"/>
      <c r="D462" s="111"/>
      <c r="E462" s="74"/>
      <c r="F462" s="75"/>
      <c r="G462" s="76"/>
      <c r="H462" s="77"/>
      <c r="I462" s="52">
        <f>SUMIF('Учет ДС'!C$13:C$35,J462,'Учет ДС'!D$13:D$35)</f>
        <v>0</v>
      </c>
      <c r="J462" s="70" t="str">
        <f t="shared" si="27"/>
        <v/>
      </c>
      <c r="K462" s="52">
        <f t="shared" si="28"/>
        <v>0</v>
      </c>
      <c r="L462" s="82"/>
      <c r="M462" s="55">
        <f t="shared" si="29"/>
        <v>0</v>
      </c>
    </row>
    <row r="463" spans="1:13" s="8" customFormat="1">
      <c r="A463" s="71"/>
      <c r="B463" s="71"/>
      <c r="C463" s="72"/>
      <c r="D463" s="111"/>
      <c r="E463" s="74"/>
      <c r="F463" s="75"/>
      <c r="G463" s="76"/>
      <c r="H463" s="77"/>
      <c r="I463" s="52">
        <f>SUMIF('Учет ДС'!C$13:C$35,J463,'Учет ДС'!D$13:D$35)</f>
        <v>0</v>
      </c>
      <c r="J463" s="70" t="str">
        <f t="shared" si="27"/>
        <v/>
      </c>
      <c r="K463" s="52">
        <f t="shared" si="28"/>
        <v>0</v>
      </c>
      <c r="L463" s="82"/>
      <c r="M463" s="55">
        <f t="shared" si="29"/>
        <v>0</v>
      </c>
    </row>
    <row r="464" spans="1:13" s="8" customFormat="1">
      <c r="A464" s="71"/>
      <c r="B464" s="71"/>
      <c r="C464" s="72"/>
      <c r="D464" s="111"/>
      <c r="E464" s="74"/>
      <c r="F464" s="75"/>
      <c r="G464" s="76"/>
      <c r="H464" s="77"/>
      <c r="I464" s="52">
        <f>SUMIF('Учет ДС'!C$13:C$35,J464,'Учет ДС'!D$13:D$35)</f>
        <v>0</v>
      </c>
      <c r="J464" s="70" t="str">
        <f t="shared" si="27"/>
        <v/>
      </c>
      <c r="K464" s="52">
        <f t="shared" si="28"/>
        <v>0</v>
      </c>
      <c r="L464" s="82"/>
      <c r="M464" s="55">
        <f t="shared" si="29"/>
        <v>0</v>
      </c>
    </row>
    <row r="465" spans="1:13" s="8" customFormat="1">
      <c r="A465" s="71"/>
      <c r="B465" s="71"/>
      <c r="C465" s="72"/>
      <c r="D465" s="111"/>
      <c r="E465" s="74"/>
      <c r="F465" s="75"/>
      <c r="G465" s="76"/>
      <c r="H465" s="77"/>
      <c r="I465" s="52">
        <f>SUMIF('Учет ДС'!C$13:C$35,J465,'Учет ДС'!D$13:D$35)</f>
        <v>0</v>
      </c>
      <c r="J465" s="70" t="str">
        <f t="shared" si="27"/>
        <v/>
      </c>
      <c r="K465" s="52">
        <f t="shared" si="28"/>
        <v>0</v>
      </c>
      <c r="L465" s="82"/>
      <c r="M465" s="55">
        <f t="shared" si="29"/>
        <v>0</v>
      </c>
    </row>
    <row r="466" spans="1:13" s="8" customFormat="1">
      <c r="A466" s="71"/>
      <c r="B466" s="71"/>
      <c r="C466" s="72"/>
      <c r="D466" s="111"/>
      <c r="E466" s="74"/>
      <c r="F466" s="75"/>
      <c r="G466" s="76"/>
      <c r="H466" s="77"/>
      <c r="I466" s="52">
        <f>SUMIF('Учет ДС'!C$13:C$35,J466,'Учет ДС'!D$13:D$35)</f>
        <v>0</v>
      </c>
      <c r="J466" s="70" t="str">
        <f t="shared" si="27"/>
        <v/>
      </c>
      <c r="K466" s="52">
        <f t="shared" si="28"/>
        <v>0</v>
      </c>
      <c r="L466" s="82"/>
      <c r="M466" s="55">
        <f t="shared" si="29"/>
        <v>0</v>
      </c>
    </row>
    <row r="467" spans="1:13" s="8" customFormat="1">
      <c r="A467" s="71"/>
      <c r="B467" s="71"/>
      <c r="C467" s="72"/>
      <c r="D467" s="111"/>
      <c r="E467" s="74"/>
      <c r="F467" s="75"/>
      <c r="G467" s="76"/>
      <c r="H467" s="77"/>
      <c r="I467" s="52">
        <f>SUMIF('Учет ДС'!C$13:C$35,J467,'Учет ДС'!D$13:D$35)</f>
        <v>0</v>
      </c>
      <c r="J467" s="70" t="str">
        <f t="shared" si="27"/>
        <v/>
      </c>
      <c r="K467" s="52">
        <f t="shared" si="28"/>
        <v>0</v>
      </c>
      <c r="L467" s="82"/>
      <c r="M467" s="55">
        <f t="shared" si="29"/>
        <v>0</v>
      </c>
    </row>
    <row r="468" spans="1:13" s="8" customFormat="1">
      <c r="A468" s="71"/>
      <c r="B468" s="71"/>
      <c r="C468" s="72"/>
      <c r="D468" s="111"/>
      <c r="E468" s="74"/>
      <c r="F468" s="75"/>
      <c r="G468" s="76"/>
      <c r="H468" s="77"/>
      <c r="I468" s="52">
        <f>SUMIF('Учет ДС'!C$13:C$35,J468,'Учет ДС'!D$13:D$35)</f>
        <v>0</v>
      </c>
      <c r="J468" s="70" t="str">
        <f t="shared" si="27"/>
        <v/>
      </c>
      <c r="K468" s="52">
        <f t="shared" si="28"/>
        <v>0</v>
      </c>
      <c r="L468" s="82"/>
      <c r="M468" s="55">
        <f t="shared" si="29"/>
        <v>0</v>
      </c>
    </row>
    <row r="469" spans="1:13" s="8" customFormat="1">
      <c r="A469" s="71"/>
      <c r="B469" s="71"/>
      <c r="C469" s="72"/>
      <c r="D469" s="111"/>
      <c r="E469" s="74"/>
      <c r="F469" s="75"/>
      <c r="G469" s="76"/>
      <c r="H469" s="77"/>
      <c r="I469" s="52">
        <f>SUMIF('Учет ДС'!C$13:C$35,J469,'Учет ДС'!D$13:D$35)</f>
        <v>0</v>
      </c>
      <c r="J469" s="70" t="str">
        <f t="shared" si="27"/>
        <v/>
      </c>
      <c r="K469" s="52">
        <f t="shared" si="28"/>
        <v>0</v>
      </c>
      <c r="L469" s="82"/>
      <c r="M469" s="55">
        <f t="shared" si="29"/>
        <v>0</v>
      </c>
    </row>
    <row r="470" spans="1:13" s="8" customFormat="1">
      <c r="A470" s="71"/>
      <c r="B470" s="71"/>
      <c r="C470" s="72"/>
      <c r="D470" s="111"/>
      <c r="E470" s="74"/>
      <c r="F470" s="75"/>
      <c r="G470" s="76"/>
      <c r="H470" s="77"/>
      <c r="I470" s="52">
        <f>SUMIF('Учет ДС'!C$13:C$35,J470,'Учет ДС'!D$13:D$35)</f>
        <v>0</v>
      </c>
      <c r="J470" s="70" t="str">
        <f t="shared" si="27"/>
        <v/>
      </c>
      <c r="K470" s="52">
        <f t="shared" si="28"/>
        <v>0</v>
      </c>
      <c r="L470" s="82"/>
      <c r="M470" s="55">
        <f t="shared" si="29"/>
        <v>0</v>
      </c>
    </row>
    <row r="471" spans="1:13" s="8" customFormat="1">
      <c r="A471" s="71"/>
      <c r="B471" s="71"/>
      <c r="C471" s="72"/>
      <c r="D471" s="111"/>
      <c r="E471" s="74"/>
      <c r="F471" s="75"/>
      <c r="G471" s="76"/>
      <c r="H471" s="77"/>
      <c r="I471" s="52">
        <f>SUMIF('Учет ДС'!C$13:C$35,J471,'Учет ДС'!D$13:D$35)</f>
        <v>0</v>
      </c>
      <c r="J471" s="70" t="str">
        <f t="shared" si="27"/>
        <v/>
      </c>
      <c r="K471" s="52">
        <f t="shared" si="28"/>
        <v>0</v>
      </c>
      <c r="L471" s="82"/>
      <c r="M471" s="55">
        <f t="shared" si="29"/>
        <v>0</v>
      </c>
    </row>
    <row r="472" spans="1:13" s="8" customFormat="1">
      <c r="A472" s="71"/>
      <c r="B472" s="71"/>
      <c r="C472" s="72"/>
      <c r="D472" s="111"/>
      <c r="E472" s="74"/>
      <c r="F472" s="75"/>
      <c r="G472" s="76"/>
      <c r="H472" s="77"/>
      <c r="I472" s="52">
        <f>SUMIF('Учет ДС'!C$13:C$35,J472,'Учет ДС'!D$13:D$35)</f>
        <v>0</v>
      </c>
      <c r="J472" s="70" t="str">
        <f t="shared" si="27"/>
        <v/>
      </c>
      <c r="K472" s="52">
        <f t="shared" si="28"/>
        <v>0</v>
      </c>
      <c r="L472" s="82"/>
      <c r="M472" s="55">
        <f t="shared" si="29"/>
        <v>0</v>
      </c>
    </row>
    <row r="473" spans="1:13" s="8" customFormat="1">
      <c r="A473" s="71"/>
      <c r="B473" s="71"/>
      <c r="C473" s="72"/>
      <c r="D473" s="111"/>
      <c r="E473" s="74"/>
      <c r="F473" s="75"/>
      <c r="G473" s="76"/>
      <c r="H473" s="77"/>
      <c r="I473" s="52">
        <f>SUMIF('Учет ДС'!C$13:C$35,J473,'Учет ДС'!D$13:D$35)</f>
        <v>0</v>
      </c>
      <c r="J473" s="70" t="str">
        <f t="shared" si="27"/>
        <v/>
      </c>
      <c r="K473" s="52">
        <f t="shared" si="28"/>
        <v>0</v>
      </c>
      <c r="L473" s="82"/>
      <c r="M473" s="55">
        <f t="shared" si="29"/>
        <v>0</v>
      </c>
    </row>
    <row r="474" spans="1:13" s="8" customFormat="1">
      <c r="A474" s="71"/>
      <c r="B474" s="71"/>
      <c r="C474" s="72"/>
      <c r="D474" s="111"/>
      <c r="E474" s="74"/>
      <c r="F474" s="75"/>
      <c r="G474" s="76"/>
      <c r="H474" s="77"/>
      <c r="I474" s="52">
        <f>SUMIF('Учет ДС'!C$13:C$35,J474,'Учет ДС'!D$13:D$35)</f>
        <v>0</v>
      </c>
      <c r="J474" s="70" t="str">
        <f t="shared" si="27"/>
        <v/>
      </c>
      <c r="K474" s="52">
        <f t="shared" si="28"/>
        <v>0</v>
      </c>
      <c r="L474" s="82"/>
      <c r="M474" s="55">
        <f t="shared" si="29"/>
        <v>0</v>
      </c>
    </row>
    <row r="475" spans="1:13" s="8" customFormat="1">
      <c r="A475" s="71"/>
      <c r="B475" s="71"/>
      <c r="C475" s="72"/>
      <c r="D475" s="111"/>
      <c r="E475" s="74"/>
      <c r="F475" s="75"/>
      <c r="G475" s="76"/>
      <c r="H475" s="77"/>
      <c r="I475" s="52">
        <f>SUMIF('Учет ДС'!C$13:C$35,J475,'Учет ДС'!D$13:D$35)</f>
        <v>0</v>
      </c>
      <c r="J475" s="70" t="str">
        <f t="shared" si="27"/>
        <v/>
      </c>
      <c r="K475" s="52">
        <f t="shared" si="28"/>
        <v>0</v>
      </c>
      <c r="L475" s="82"/>
      <c r="M475" s="55">
        <f t="shared" si="29"/>
        <v>0</v>
      </c>
    </row>
    <row r="476" spans="1:13" s="8" customFormat="1">
      <c r="A476" s="71"/>
      <c r="B476" s="71"/>
      <c r="C476" s="72"/>
      <c r="D476" s="111"/>
      <c r="E476" s="74"/>
      <c r="F476" s="75"/>
      <c r="G476" s="76"/>
      <c r="H476" s="77"/>
      <c r="I476" s="52">
        <f>SUMIF('Учет ДС'!C$13:C$35,J476,'Учет ДС'!D$13:D$35)</f>
        <v>0</v>
      </c>
      <c r="J476" s="70" t="str">
        <f t="shared" si="27"/>
        <v/>
      </c>
      <c r="K476" s="52">
        <f t="shared" si="28"/>
        <v>0</v>
      </c>
      <c r="L476" s="82"/>
      <c r="M476" s="55">
        <f t="shared" si="29"/>
        <v>0</v>
      </c>
    </row>
    <row r="477" spans="1:13" s="8" customFormat="1">
      <c r="A477" s="71"/>
      <c r="B477" s="71"/>
      <c r="C477" s="72"/>
      <c r="D477" s="111"/>
      <c r="E477" s="74"/>
      <c r="F477" s="75"/>
      <c r="G477" s="76"/>
      <c r="H477" s="77"/>
      <c r="I477" s="52">
        <f>SUMIF('Учет ДС'!C$13:C$35,J477,'Учет ДС'!D$13:D$35)</f>
        <v>0</v>
      </c>
      <c r="J477" s="70" t="str">
        <f t="shared" si="27"/>
        <v/>
      </c>
      <c r="K477" s="52">
        <f t="shared" si="28"/>
        <v>0</v>
      </c>
      <c r="L477" s="82"/>
      <c r="M477" s="55">
        <f t="shared" si="29"/>
        <v>0</v>
      </c>
    </row>
    <row r="478" spans="1:13" s="8" customFormat="1">
      <c r="A478" s="71"/>
      <c r="B478" s="71"/>
      <c r="C478" s="72"/>
      <c r="D478" s="111"/>
      <c r="E478" s="74"/>
      <c r="F478" s="75"/>
      <c r="G478" s="76"/>
      <c r="H478" s="77"/>
      <c r="I478" s="52">
        <f>SUMIF('Учет ДС'!C$13:C$35,J478,'Учет ДС'!D$13:D$35)</f>
        <v>0</v>
      </c>
      <c r="J478" s="70" t="str">
        <f t="shared" ref="J478:J541" si="30">CONCATENATE(E478,F478)</f>
        <v/>
      </c>
      <c r="K478" s="52">
        <f t="shared" ref="K478:K541" si="31">H478*I478</f>
        <v>0</v>
      </c>
      <c r="L478" s="82"/>
      <c r="M478" s="55">
        <f t="shared" ref="M478:M541" si="32">K478-L478</f>
        <v>0</v>
      </c>
    </row>
    <row r="479" spans="1:13" s="8" customFormat="1">
      <c r="A479" s="71"/>
      <c r="B479" s="71"/>
      <c r="C479" s="72"/>
      <c r="D479" s="111"/>
      <c r="E479" s="74"/>
      <c r="F479" s="75"/>
      <c r="G479" s="76"/>
      <c r="H479" s="77"/>
      <c r="I479" s="52">
        <f>SUMIF('Учет ДС'!C$13:C$35,J479,'Учет ДС'!D$13:D$35)</f>
        <v>0</v>
      </c>
      <c r="J479" s="70" t="str">
        <f t="shared" si="30"/>
        <v/>
      </c>
      <c r="K479" s="52">
        <f t="shared" si="31"/>
        <v>0</v>
      </c>
      <c r="L479" s="82"/>
      <c r="M479" s="55">
        <f t="shared" si="32"/>
        <v>0</v>
      </c>
    </row>
    <row r="480" spans="1:13" s="8" customFormat="1">
      <c r="A480" s="71"/>
      <c r="B480" s="71"/>
      <c r="C480" s="72"/>
      <c r="D480" s="111"/>
      <c r="E480" s="74"/>
      <c r="F480" s="75"/>
      <c r="G480" s="76"/>
      <c r="H480" s="77"/>
      <c r="I480" s="52">
        <f>SUMIF('Учет ДС'!C$13:C$35,J480,'Учет ДС'!D$13:D$35)</f>
        <v>0</v>
      </c>
      <c r="J480" s="70" t="str">
        <f t="shared" si="30"/>
        <v/>
      </c>
      <c r="K480" s="52">
        <f t="shared" si="31"/>
        <v>0</v>
      </c>
      <c r="L480" s="82"/>
      <c r="M480" s="55">
        <f t="shared" si="32"/>
        <v>0</v>
      </c>
    </row>
    <row r="481" spans="1:13" s="8" customFormat="1">
      <c r="A481" s="71"/>
      <c r="B481" s="71"/>
      <c r="C481" s="72"/>
      <c r="D481" s="111"/>
      <c r="E481" s="74"/>
      <c r="F481" s="75"/>
      <c r="G481" s="76"/>
      <c r="H481" s="77"/>
      <c r="I481" s="52">
        <f>SUMIF('Учет ДС'!C$13:C$35,J481,'Учет ДС'!D$13:D$35)</f>
        <v>0</v>
      </c>
      <c r="J481" s="70" t="str">
        <f t="shared" si="30"/>
        <v/>
      </c>
      <c r="K481" s="52">
        <f t="shared" si="31"/>
        <v>0</v>
      </c>
      <c r="L481" s="82"/>
      <c r="M481" s="55">
        <f t="shared" si="32"/>
        <v>0</v>
      </c>
    </row>
    <row r="482" spans="1:13" s="8" customFormat="1">
      <c r="A482" s="71"/>
      <c r="B482" s="71"/>
      <c r="C482" s="72"/>
      <c r="D482" s="111"/>
      <c r="E482" s="74"/>
      <c r="F482" s="75"/>
      <c r="G482" s="76"/>
      <c r="H482" s="77"/>
      <c r="I482" s="52">
        <f>SUMIF('Учет ДС'!C$13:C$35,J482,'Учет ДС'!D$13:D$35)</f>
        <v>0</v>
      </c>
      <c r="J482" s="70" t="str">
        <f t="shared" si="30"/>
        <v/>
      </c>
      <c r="K482" s="52">
        <f t="shared" si="31"/>
        <v>0</v>
      </c>
      <c r="L482" s="82"/>
      <c r="M482" s="55">
        <f t="shared" si="32"/>
        <v>0</v>
      </c>
    </row>
    <row r="483" spans="1:13" s="8" customFormat="1">
      <c r="A483" s="71"/>
      <c r="B483" s="71"/>
      <c r="C483" s="72"/>
      <c r="D483" s="111"/>
      <c r="E483" s="74"/>
      <c r="F483" s="75"/>
      <c r="G483" s="76"/>
      <c r="H483" s="77"/>
      <c r="I483" s="52">
        <f>SUMIF('Учет ДС'!C$13:C$35,J483,'Учет ДС'!D$13:D$35)</f>
        <v>0</v>
      </c>
      <c r="J483" s="70" t="str">
        <f t="shared" si="30"/>
        <v/>
      </c>
      <c r="K483" s="52">
        <f t="shared" si="31"/>
        <v>0</v>
      </c>
      <c r="L483" s="82"/>
      <c r="M483" s="55">
        <f t="shared" si="32"/>
        <v>0</v>
      </c>
    </row>
    <row r="484" spans="1:13" s="8" customFormat="1">
      <c r="A484" s="71"/>
      <c r="B484" s="71"/>
      <c r="C484" s="72"/>
      <c r="D484" s="111"/>
      <c r="E484" s="74"/>
      <c r="F484" s="75"/>
      <c r="G484" s="76"/>
      <c r="H484" s="77"/>
      <c r="I484" s="52">
        <f>SUMIF('Учет ДС'!C$13:C$35,J484,'Учет ДС'!D$13:D$35)</f>
        <v>0</v>
      </c>
      <c r="J484" s="70" t="str">
        <f t="shared" si="30"/>
        <v/>
      </c>
      <c r="K484" s="52">
        <f t="shared" si="31"/>
        <v>0</v>
      </c>
      <c r="L484" s="82"/>
      <c r="M484" s="55">
        <f t="shared" si="32"/>
        <v>0</v>
      </c>
    </row>
    <row r="485" spans="1:13" s="8" customFormat="1">
      <c r="A485" s="71"/>
      <c r="B485" s="71"/>
      <c r="C485" s="72"/>
      <c r="D485" s="111"/>
      <c r="E485" s="74"/>
      <c r="F485" s="75"/>
      <c r="G485" s="76"/>
      <c r="H485" s="77"/>
      <c r="I485" s="52">
        <f>SUMIF('Учет ДС'!C$13:C$35,J485,'Учет ДС'!D$13:D$35)</f>
        <v>0</v>
      </c>
      <c r="J485" s="70" t="str">
        <f t="shared" si="30"/>
        <v/>
      </c>
      <c r="K485" s="52">
        <f t="shared" si="31"/>
        <v>0</v>
      </c>
      <c r="L485" s="82"/>
      <c r="M485" s="55">
        <f t="shared" si="32"/>
        <v>0</v>
      </c>
    </row>
    <row r="486" spans="1:13" s="8" customFormat="1">
      <c r="A486" s="71"/>
      <c r="B486" s="71"/>
      <c r="C486" s="72"/>
      <c r="D486" s="111"/>
      <c r="E486" s="74"/>
      <c r="F486" s="75"/>
      <c r="G486" s="76"/>
      <c r="H486" s="77"/>
      <c r="I486" s="52">
        <f>SUMIF('Учет ДС'!C$13:C$35,J486,'Учет ДС'!D$13:D$35)</f>
        <v>0</v>
      </c>
      <c r="J486" s="70" t="str">
        <f t="shared" si="30"/>
        <v/>
      </c>
      <c r="K486" s="52">
        <f t="shared" si="31"/>
        <v>0</v>
      </c>
      <c r="L486" s="82"/>
      <c r="M486" s="55">
        <f t="shared" si="32"/>
        <v>0</v>
      </c>
    </row>
    <row r="487" spans="1:13" s="8" customFormat="1">
      <c r="A487" s="71"/>
      <c r="B487" s="71"/>
      <c r="C487" s="72"/>
      <c r="D487" s="111"/>
      <c r="E487" s="74"/>
      <c r="F487" s="75"/>
      <c r="G487" s="76"/>
      <c r="H487" s="77"/>
      <c r="I487" s="52">
        <f>SUMIF('Учет ДС'!C$13:C$35,J487,'Учет ДС'!D$13:D$35)</f>
        <v>0</v>
      </c>
      <c r="J487" s="70" t="str">
        <f t="shared" si="30"/>
        <v/>
      </c>
      <c r="K487" s="52">
        <f t="shared" si="31"/>
        <v>0</v>
      </c>
      <c r="L487" s="82"/>
      <c r="M487" s="55">
        <f t="shared" si="32"/>
        <v>0</v>
      </c>
    </row>
    <row r="488" spans="1:13" s="8" customFormat="1">
      <c r="A488" s="71"/>
      <c r="B488" s="71"/>
      <c r="C488" s="72"/>
      <c r="D488" s="111"/>
      <c r="E488" s="74"/>
      <c r="F488" s="75"/>
      <c r="G488" s="76"/>
      <c r="H488" s="77"/>
      <c r="I488" s="52">
        <f>SUMIF('Учет ДС'!C$13:C$35,J488,'Учет ДС'!D$13:D$35)</f>
        <v>0</v>
      </c>
      <c r="J488" s="70" t="str">
        <f t="shared" si="30"/>
        <v/>
      </c>
      <c r="K488" s="52">
        <f t="shared" si="31"/>
        <v>0</v>
      </c>
      <c r="L488" s="82"/>
      <c r="M488" s="55">
        <f t="shared" si="32"/>
        <v>0</v>
      </c>
    </row>
    <row r="489" spans="1:13" s="8" customFormat="1">
      <c r="A489" s="71"/>
      <c r="B489" s="71"/>
      <c r="C489" s="72"/>
      <c r="D489" s="111"/>
      <c r="E489" s="74"/>
      <c r="F489" s="75"/>
      <c r="G489" s="76"/>
      <c r="H489" s="77"/>
      <c r="I489" s="52">
        <f>SUMIF('Учет ДС'!C$13:C$35,J489,'Учет ДС'!D$13:D$35)</f>
        <v>0</v>
      </c>
      <c r="J489" s="70" t="str">
        <f t="shared" si="30"/>
        <v/>
      </c>
      <c r="K489" s="52">
        <f t="shared" si="31"/>
        <v>0</v>
      </c>
      <c r="L489" s="82"/>
      <c r="M489" s="55">
        <f t="shared" si="32"/>
        <v>0</v>
      </c>
    </row>
    <row r="490" spans="1:13" s="8" customFormat="1">
      <c r="A490" s="71"/>
      <c r="B490" s="71"/>
      <c r="C490" s="72"/>
      <c r="D490" s="111"/>
      <c r="E490" s="74"/>
      <c r="F490" s="75"/>
      <c r="G490" s="76"/>
      <c r="H490" s="77"/>
      <c r="I490" s="52">
        <f>SUMIF('Учет ДС'!C$13:C$35,J490,'Учет ДС'!D$13:D$35)</f>
        <v>0</v>
      </c>
      <c r="J490" s="70" t="str">
        <f t="shared" si="30"/>
        <v/>
      </c>
      <c r="K490" s="52">
        <f t="shared" si="31"/>
        <v>0</v>
      </c>
      <c r="L490" s="82"/>
      <c r="M490" s="55">
        <f t="shared" si="32"/>
        <v>0</v>
      </c>
    </row>
    <row r="491" spans="1:13" s="8" customFormat="1">
      <c r="A491" s="71"/>
      <c r="B491" s="71"/>
      <c r="C491" s="72"/>
      <c r="D491" s="111"/>
      <c r="E491" s="74"/>
      <c r="F491" s="75"/>
      <c r="G491" s="76"/>
      <c r="H491" s="77"/>
      <c r="I491" s="52">
        <f>SUMIF('Учет ДС'!C$13:C$35,J491,'Учет ДС'!D$13:D$35)</f>
        <v>0</v>
      </c>
      <c r="J491" s="70" t="str">
        <f t="shared" si="30"/>
        <v/>
      </c>
      <c r="K491" s="52">
        <f t="shared" si="31"/>
        <v>0</v>
      </c>
      <c r="L491" s="82"/>
      <c r="M491" s="55">
        <f t="shared" si="32"/>
        <v>0</v>
      </c>
    </row>
    <row r="492" spans="1:13" s="8" customFormat="1">
      <c r="A492" s="71"/>
      <c r="B492" s="71"/>
      <c r="C492" s="72"/>
      <c r="D492" s="111"/>
      <c r="E492" s="74"/>
      <c r="F492" s="75"/>
      <c r="G492" s="76"/>
      <c r="H492" s="77"/>
      <c r="I492" s="52">
        <f>SUMIF('Учет ДС'!C$13:C$35,J492,'Учет ДС'!D$13:D$35)</f>
        <v>0</v>
      </c>
      <c r="J492" s="70" t="str">
        <f t="shared" si="30"/>
        <v/>
      </c>
      <c r="K492" s="52">
        <f t="shared" si="31"/>
        <v>0</v>
      </c>
      <c r="L492" s="82"/>
      <c r="M492" s="55">
        <f t="shared" si="32"/>
        <v>0</v>
      </c>
    </row>
    <row r="493" spans="1:13" s="8" customFormat="1">
      <c r="A493" s="71"/>
      <c r="B493" s="71"/>
      <c r="C493" s="72"/>
      <c r="D493" s="111"/>
      <c r="E493" s="74"/>
      <c r="F493" s="75"/>
      <c r="G493" s="76"/>
      <c r="H493" s="77"/>
      <c r="I493" s="52">
        <f>SUMIF('Учет ДС'!C$13:C$35,J493,'Учет ДС'!D$13:D$35)</f>
        <v>0</v>
      </c>
      <c r="J493" s="70" t="str">
        <f t="shared" si="30"/>
        <v/>
      </c>
      <c r="K493" s="52">
        <f t="shared" si="31"/>
        <v>0</v>
      </c>
      <c r="L493" s="82"/>
      <c r="M493" s="55">
        <f t="shared" si="32"/>
        <v>0</v>
      </c>
    </row>
    <row r="494" spans="1:13" s="8" customFormat="1">
      <c r="A494" s="71"/>
      <c r="B494" s="71"/>
      <c r="C494" s="72"/>
      <c r="D494" s="111"/>
      <c r="E494" s="74"/>
      <c r="F494" s="75"/>
      <c r="G494" s="76"/>
      <c r="H494" s="77"/>
      <c r="I494" s="52">
        <f>SUMIF('Учет ДС'!C$13:C$35,J494,'Учет ДС'!D$13:D$35)</f>
        <v>0</v>
      </c>
      <c r="J494" s="70" t="str">
        <f t="shared" si="30"/>
        <v/>
      </c>
      <c r="K494" s="52">
        <f t="shared" si="31"/>
        <v>0</v>
      </c>
      <c r="L494" s="82"/>
      <c r="M494" s="55">
        <f t="shared" si="32"/>
        <v>0</v>
      </c>
    </row>
    <row r="495" spans="1:13" s="8" customFormat="1">
      <c r="A495" s="71"/>
      <c r="B495" s="71"/>
      <c r="C495" s="72"/>
      <c r="D495" s="111"/>
      <c r="E495" s="74"/>
      <c r="F495" s="75"/>
      <c r="G495" s="76"/>
      <c r="H495" s="77"/>
      <c r="I495" s="52">
        <f>SUMIF('Учет ДС'!C$13:C$35,J495,'Учет ДС'!D$13:D$35)</f>
        <v>0</v>
      </c>
      <c r="J495" s="70" t="str">
        <f t="shared" si="30"/>
        <v/>
      </c>
      <c r="K495" s="52">
        <f t="shared" si="31"/>
        <v>0</v>
      </c>
      <c r="L495" s="82"/>
      <c r="M495" s="55">
        <f t="shared" si="32"/>
        <v>0</v>
      </c>
    </row>
    <row r="496" spans="1:13" s="8" customFormat="1">
      <c r="A496" s="71"/>
      <c r="B496" s="71"/>
      <c r="C496" s="72"/>
      <c r="D496" s="111"/>
      <c r="E496" s="74"/>
      <c r="F496" s="75"/>
      <c r="G496" s="76"/>
      <c r="H496" s="77"/>
      <c r="I496" s="52">
        <f>SUMIF('Учет ДС'!C$13:C$35,J496,'Учет ДС'!D$13:D$35)</f>
        <v>0</v>
      </c>
      <c r="J496" s="70" t="str">
        <f t="shared" si="30"/>
        <v/>
      </c>
      <c r="K496" s="52">
        <f t="shared" si="31"/>
        <v>0</v>
      </c>
      <c r="L496" s="82"/>
      <c r="M496" s="55">
        <f t="shared" si="32"/>
        <v>0</v>
      </c>
    </row>
    <row r="497" spans="1:13" s="8" customFormat="1">
      <c r="A497" s="71"/>
      <c r="B497" s="71"/>
      <c r="C497" s="72"/>
      <c r="D497" s="111"/>
      <c r="E497" s="74"/>
      <c r="F497" s="75"/>
      <c r="G497" s="76"/>
      <c r="H497" s="77"/>
      <c r="I497" s="52">
        <f>SUMIF('Учет ДС'!C$13:C$35,J497,'Учет ДС'!D$13:D$35)</f>
        <v>0</v>
      </c>
      <c r="J497" s="70" t="str">
        <f t="shared" si="30"/>
        <v/>
      </c>
      <c r="K497" s="52">
        <f t="shared" si="31"/>
        <v>0</v>
      </c>
      <c r="L497" s="82"/>
      <c r="M497" s="55">
        <f t="shared" si="32"/>
        <v>0</v>
      </c>
    </row>
    <row r="498" spans="1:13" s="8" customFormat="1">
      <c r="A498" s="71"/>
      <c r="B498" s="71"/>
      <c r="C498" s="72"/>
      <c r="D498" s="111"/>
      <c r="E498" s="74"/>
      <c r="F498" s="75"/>
      <c r="G498" s="76"/>
      <c r="H498" s="77"/>
      <c r="I498" s="52">
        <f>SUMIF('Учет ДС'!C$13:C$35,J498,'Учет ДС'!D$13:D$35)</f>
        <v>0</v>
      </c>
      <c r="J498" s="70" t="str">
        <f t="shared" si="30"/>
        <v/>
      </c>
      <c r="K498" s="52">
        <f t="shared" si="31"/>
        <v>0</v>
      </c>
      <c r="L498" s="82"/>
      <c r="M498" s="55">
        <f t="shared" si="32"/>
        <v>0</v>
      </c>
    </row>
    <row r="499" spans="1:13" s="8" customFormat="1">
      <c r="A499" s="71"/>
      <c r="B499" s="71"/>
      <c r="C499" s="72"/>
      <c r="D499" s="111"/>
      <c r="E499" s="74"/>
      <c r="F499" s="75"/>
      <c r="G499" s="76"/>
      <c r="H499" s="77"/>
      <c r="I499" s="52">
        <f>SUMIF('Учет ДС'!C$13:C$35,J499,'Учет ДС'!D$13:D$35)</f>
        <v>0</v>
      </c>
      <c r="J499" s="70" t="str">
        <f t="shared" si="30"/>
        <v/>
      </c>
      <c r="K499" s="52">
        <f t="shared" si="31"/>
        <v>0</v>
      </c>
      <c r="L499" s="82"/>
      <c r="M499" s="55">
        <f t="shared" si="32"/>
        <v>0</v>
      </c>
    </row>
    <row r="500" spans="1:13" s="8" customFormat="1">
      <c r="A500" s="71"/>
      <c r="B500" s="71"/>
      <c r="C500" s="72"/>
      <c r="D500" s="111"/>
      <c r="E500" s="74"/>
      <c r="F500" s="75"/>
      <c r="G500" s="76"/>
      <c r="H500" s="77"/>
      <c r="I500" s="52">
        <f>SUMIF('Учет ДС'!C$13:C$35,J500,'Учет ДС'!D$13:D$35)</f>
        <v>0</v>
      </c>
      <c r="J500" s="70" t="str">
        <f t="shared" si="30"/>
        <v/>
      </c>
      <c r="K500" s="52">
        <f t="shared" si="31"/>
        <v>0</v>
      </c>
      <c r="L500" s="82"/>
      <c r="M500" s="55">
        <f t="shared" si="32"/>
        <v>0</v>
      </c>
    </row>
    <row r="501" spans="1:13" s="8" customFormat="1">
      <c r="A501" s="71"/>
      <c r="B501" s="71"/>
      <c r="C501" s="72"/>
      <c r="D501" s="111"/>
      <c r="E501" s="74"/>
      <c r="F501" s="75"/>
      <c r="G501" s="76"/>
      <c r="H501" s="77"/>
      <c r="I501" s="52">
        <f>SUMIF('Учет ДС'!C$13:C$35,J501,'Учет ДС'!D$13:D$35)</f>
        <v>0</v>
      </c>
      <c r="J501" s="70" t="str">
        <f t="shared" si="30"/>
        <v/>
      </c>
      <c r="K501" s="52">
        <f t="shared" si="31"/>
        <v>0</v>
      </c>
      <c r="L501" s="82"/>
      <c r="M501" s="55">
        <f t="shared" si="32"/>
        <v>0</v>
      </c>
    </row>
    <row r="502" spans="1:13" s="8" customFormat="1">
      <c r="A502" s="71"/>
      <c r="B502" s="71"/>
      <c r="C502" s="72"/>
      <c r="D502" s="111"/>
      <c r="E502" s="74"/>
      <c r="F502" s="75"/>
      <c r="G502" s="76"/>
      <c r="H502" s="77"/>
      <c r="I502" s="52">
        <f>SUMIF('Учет ДС'!C$13:C$35,J502,'Учет ДС'!D$13:D$35)</f>
        <v>0</v>
      </c>
      <c r="J502" s="70" t="str">
        <f t="shared" si="30"/>
        <v/>
      </c>
      <c r="K502" s="52">
        <f t="shared" si="31"/>
        <v>0</v>
      </c>
      <c r="L502" s="82"/>
      <c r="M502" s="55">
        <f t="shared" si="32"/>
        <v>0</v>
      </c>
    </row>
    <row r="503" spans="1:13" s="8" customFormat="1">
      <c r="A503" s="71"/>
      <c r="B503" s="71"/>
      <c r="C503" s="72"/>
      <c r="D503" s="111"/>
      <c r="E503" s="74"/>
      <c r="F503" s="75"/>
      <c r="G503" s="76"/>
      <c r="H503" s="77"/>
      <c r="I503" s="52">
        <f>SUMIF('Учет ДС'!C$13:C$35,J503,'Учет ДС'!D$13:D$35)</f>
        <v>0</v>
      </c>
      <c r="J503" s="70" t="str">
        <f t="shared" si="30"/>
        <v/>
      </c>
      <c r="K503" s="52">
        <f t="shared" si="31"/>
        <v>0</v>
      </c>
      <c r="L503" s="82"/>
      <c r="M503" s="55">
        <f t="shared" si="32"/>
        <v>0</v>
      </c>
    </row>
    <row r="504" spans="1:13" s="8" customFormat="1">
      <c r="A504" s="71"/>
      <c r="B504" s="71"/>
      <c r="C504" s="72"/>
      <c r="D504" s="111"/>
      <c r="E504" s="74"/>
      <c r="F504" s="75"/>
      <c r="G504" s="76"/>
      <c r="H504" s="77"/>
      <c r="I504" s="52">
        <f>SUMIF('Учет ДС'!C$13:C$35,J504,'Учет ДС'!D$13:D$35)</f>
        <v>0</v>
      </c>
      <c r="J504" s="70" t="str">
        <f t="shared" si="30"/>
        <v/>
      </c>
      <c r="K504" s="52">
        <f t="shared" si="31"/>
        <v>0</v>
      </c>
      <c r="L504" s="82"/>
      <c r="M504" s="55">
        <f t="shared" si="32"/>
        <v>0</v>
      </c>
    </row>
    <row r="505" spans="1:13" s="8" customFormat="1">
      <c r="A505" s="71"/>
      <c r="B505" s="71"/>
      <c r="C505" s="72"/>
      <c r="D505" s="111"/>
      <c r="E505" s="74"/>
      <c r="F505" s="75"/>
      <c r="G505" s="76"/>
      <c r="H505" s="77"/>
      <c r="I505" s="52">
        <f>SUMIF('Учет ДС'!C$13:C$35,J505,'Учет ДС'!D$13:D$35)</f>
        <v>0</v>
      </c>
      <c r="J505" s="70" t="str">
        <f t="shared" si="30"/>
        <v/>
      </c>
      <c r="K505" s="52">
        <f t="shared" si="31"/>
        <v>0</v>
      </c>
      <c r="L505" s="82"/>
      <c r="M505" s="55">
        <f t="shared" si="32"/>
        <v>0</v>
      </c>
    </row>
    <row r="506" spans="1:13" s="8" customFormat="1">
      <c r="A506" s="71"/>
      <c r="B506" s="71"/>
      <c r="C506" s="72"/>
      <c r="D506" s="111"/>
      <c r="E506" s="74"/>
      <c r="F506" s="75"/>
      <c r="G506" s="76"/>
      <c r="H506" s="77"/>
      <c r="I506" s="52">
        <f>SUMIF('Учет ДС'!C$13:C$35,J506,'Учет ДС'!D$13:D$35)</f>
        <v>0</v>
      </c>
      <c r="J506" s="70" t="str">
        <f t="shared" si="30"/>
        <v/>
      </c>
      <c r="K506" s="52">
        <f t="shared" si="31"/>
        <v>0</v>
      </c>
      <c r="L506" s="82"/>
      <c r="M506" s="55">
        <f t="shared" si="32"/>
        <v>0</v>
      </c>
    </row>
    <row r="507" spans="1:13" s="8" customFormat="1">
      <c r="A507" s="71"/>
      <c r="B507" s="71"/>
      <c r="C507" s="72"/>
      <c r="D507" s="111"/>
      <c r="E507" s="74"/>
      <c r="F507" s="75"/>
      <c r="G507" s="76"/>
      <c r="H507" s="77"/>
      <c r="I507" s="52">
        <f>SUMIF('Учет ДС'!C$13:C$35,J507,'Учет ДС'!D$13:D$35)</f>
        <v>0</v>
      </c>
      <c r="J507" s="70" t="str">
        <f t="shared" si="30"/>
        <v/>
      </c>
      <c r="K507" s="52">
        <f t="shared" si="31"/>
        <v>0</v>
      </c>
      <c r="L507" s="82"/>
      <c r="M507" s="55">
        <f t="shared" si="32"/>
        <v>0</v>
      </c>
    </row>
    <row r="508" spans="1:13" s="8" customFormat="1">
      <c r="A508" s="71"/>
      <c r="B508" s="71"/>
      <c r="C508" s="72"/>
      <c r="D508" s="111"/>
      <c r="E508" s="74"/>
      <c r="F508" s="75"/>
      <c r="G508" s="76"/>
      <c r="H508" s="77"/>
      <c r="I508" s="52">
        <f>SUMIF('Учет ДС'!C$13:C$35,J508,'Учет ДС'!D$13:D$35)</f>
        <v>0</v>
      </c>
      <c r="J508" s="70" t="str">
        <f t="shared" si="30"/>
        <v/>
      </c>
      <c r="K508" s="52">
        <f t="shared" si="31"/>
        <v>0</v>
      </c>
      <c r="L508" s="82"/>
      <c r="M508" s="55">
        <f t="shared" si="32"/>
        <v>0</v>
      </c>
    </row>
    <row r="509" spans="1:13" s="8" customFormat="1">
      <c r="A509" s="71"/>
      <c r="B509" s="71"/>
      <c r="C509" s="72"/>
      <c r="D509" s="111"/>
      <c r="E509" s="74"/>
      <c r="F509" s="75"/>
      <c r="G509" s="76"/>
      <c r="H509" s="77"/>
      <c r="I509" s="52">
        <f>SUMIF('Учет ДС'!C$13:C$35,J509,'Учет ДС'!D$13:D$35)</f>
        <v>0</v>
      </c>
      <c r="J509" s="70" t="str">
        <f t="shared" si="30"/>
        <v/>
      </c>
      <c r="K509" s="52">
        <f t="shared" si="31"/>
        <v>0</v>
      </c>
      <c r="L509" s="82"/>
      <c r="M509" s="55">
        <f t="shared" si="32"/>
        <v>0</v>
      </c>
    </row>
    <row r="510" spans="1:13" s="8" customFormat="1">
      <c r="A510" s="71"/>
      <c r="B510" s="71"/>
      <c r="C510" s="72"/>
      <c r="D510" s="111"/>
      <c r="E510" s="74"/>
      <c r="F510" s="75"/>
      <c r="G510" s="76"/>
      <c r="H510" s="77"/>
      <c r="I510" s="52">
        <f>SUMIF('Учет ДС'!C$13:C$35,J510,'Учет ДС'!D$13:D$35)</f>
        <v>0</v>
      </c>
      <c r="J510" s="70" t="str">
        <f t="shared" si="30"/>
        <v/>
      </c>
      <c r="K510" s="52">
        <f t="shared" si="31"/>
        <v>0</v>
      </c>
      <c r="L510" s="82"/>
      <c r="M510" s="55">
        <f t="shared" si="32"/>
        <v>0</v>
      </c>
    </row>
    <row r="511" spans="1:13" s="8" customFormat="1">
      <c r="A511" s="71"/>
      <c r="B511" s="71"/>
      <c r="C511" s="72"/>
      <c r="D511" s="111"/>
      <c r="E511" s="74"/>
      <c r="F511" s="75"/>
      <c r="G511" s="76"/>
      <c r="H511" s="77"/>
      <c r="I511" s="52">
        <f>SUMIF('Учет ДС'!C$13:C$35,J511,'Учет ДС'!D$13:D$35)</f>
        <v>0</v>
      </c>
      <c r="J511" s="70" t="str">
        <f t="shared" si="30"/>
        <v/>
      </c>
      <c r="K511" s="52">
        <f t="shared" si="31"/>
        <v>0</v>
      </c>
      <c r="L511" s="82"/>
      <c r="M511" s="55">
        <f t="shared" si="32"/>
        <v>0</v>
      </c>
    </row>
    <row r="512" spans="1:13" s="8" customFormat="1">
      <c r="A512" s="71"/>
      <c r="B512" s="71"/>
      <c r="C512" s="72"/>
      <c r="D512" s="111"/>
      <c r="E512" s="74"/>
      <c r="F512" s="75"/>
      <c r="G512" s="76"/>
      <c r="H512" s="77"/>
      <c r="I512" s="52">
        <f>SUMIF('Учет ДС'!C$13:C$35,J512,'Учет ДС'!D$13:D$35)</f>
        <v>0</v>
      </c>
      <c r="J512" s="70" t="str">
        <f t="shared" si="30"/>
        <v/>
      </c>
      <c r="K512" s="52">
        <f t="shared" si="31"/>
        <v>0</v>
      </c>
      <c r="L512" s="82"/>
      <c r="M512" s="55">
        <f t="shared" si="32"/>
        <v>0</v>
      </c>
    </row>
    <row r="513" spans="1:13" s="8" customFormat="1">
      <c r="A513" s="71"/>
      <c r="B513" s="71"/>
      <c r="C513" s="72"/>
      <c r="D513" s="111"/>
      <c r="E513" s="74"/>
      <c r="F513" s="75"/>
      <c r="G513" s="76"/>
      <c r="H513" s="77"/>
      <c r="I513" s="52">
        <f>SUMIF('Учет ДС'!C$13:C$35,J513,'Учет ДС'!D$13:D$35)</f>
        <v>0</v>
      </c>
      <c r="J513" s="70" t="str">
        <f t="shared" si="30"/>
        <v/>
      </c>
      <c r="K513" s="52">
        <f t="shared" si="31"/>
        <v>0</v>
      </c>
      <c r="L513" s="82"/>
      <c r="M513" s="55">
        <f t="shared" si="32"/>
        <v>0</v>
      </c>
    </row>
    <row r="514" spans="1:13" s="8" customFormat="1">
      <c r="A514" s="71"/>
      <c r="B514" s="71"/>
      <c r="C514" s="72"/>
      <c r="D514" s="111"/>
      <c r="E514" s="74"/>
      <c r="F514" s="75"/>
      <c r="G514" s="76"/>
      <c r="H514" s="77"/>
      <c r="I514" s="52">
        <f>SUMIF('Учет ДС'!C$13:C$35,J514,'Учет ДС'!D$13:D$35)</f>
        <v>0</v>
      </c>
      <c r="J514" s="70" t="str">
        <f t="shared" si="30"/>
        <v/>
      </c>
      <c r="K514" s="52">
        <f t="shared" si="31"/>
        <v>0</v>
      </c>
      <c r="L514" s="82"/>
      <c r="M514" s="55">
        <f t="shared" si="32"/>
        <v>0</v>
      </c>
    </row>
    <row r="515" spans="1:13" s="8" customFormat="1">
      <c r="A515" s="71"/>
      <c r="B515" s="71"/>
      <c r="C515" s="72"/>
      <c r="D515" s="111"/>
      <c r="E515" s="74"/>
      <c r="F515" s="75"/>
      <c r="G515" s="76"/>
      <c r="H515" s="77"/>
      <c r="I515" s="52">
        <f>SUMIF('Учет ДС'!C$13:C$35,J515,'Учет ДС'!D$13:D$35)</f>
        <v>0</v>
      </c>
      <c r="J515" s="70" t="str">
        <f t="shared" si="30"/>
        <v/>
      </c>
      <c r="K515" s="52">
        <f t="shared" si="31"/>
        <v>0</v>
      </c>
      <c r="L515" s="82"/>
      <c r="M515" s="55">
        <f t="shared" si="32"/>
        <v>0</v>
      </c>
    </row>
    <row r="516" spans="1:13" s="8" customFormat="1">
      <c r="A516" s="71"/>
      <c r="B516" s="71"/>
      <c r="C516" s="72"/>
      <c r="D516" s="111"/>
      <c r="E516" s="74"/>
      <c r="F516" s="75"/>
      <c r="G516" s="76"/>
      <c r="H516" s="77"/>
      <c r="I516" s="52">
        <f>SUMIF('Учет ДС'!C$13:C$35,J516,'Учет ДС'!D$13:D$35)</f>
        <v>0</v>
      </c>
      <c r="J516" s="70" t="str">
        <f t="shared" si="30"/>
        <v/>
      </c>
      <c r="K516" s="52">
        <f t="shared" si="31"/>
        <v>0</v>
      </c>
      <c r="L516" s="82"/>
      <c r="M516" s="55">
        <f t="shared" si="32"/>
        <v>0</v>
      </c>
    </row>
    <row r="517" spans="1:13" s="8" customFormat="1">
      <c r="A517" s="71"/>
      <c r="B517" s="71"/>
      <c r="C517" s="72"/>
      <c r="D517" s="111"/>
      <c r="E517" s="74"/>
      <c r="F517" s="75"/>
      <c r="G517" s="76"/>
      <c r="H517" s="77"/>
      <c r="I517" s="52">
        <f>SUMIF('Учет ДС'!C$13:C$35,J517,'Учет ДС'!D$13:D$35)</f>
        <v>0</v>
      </c>
      <c r="J517" s="70" t="str">
        <f t="shared" si="30"/>
        <v/>
      </c>
      <c r="K517" s="52">
        <f t="shared" si="31"/>
        <v>0</v>
      </c>
      <c r="L517" s="82"/>
      <c r="M517" s="55">
        <f t="shared" si="32"/>
        <v>0</v>
      </c>
    </row>
    <row r="518" spans="1:13" s="8" customFormat="1">
      <c r="A518" s="71"/>
      <c r="B518" s="71"/>
      <c r="C518" s="72"/>
      <c r="D518" s="111"/>
      <c r="E518" s="74"/>
      <c r="F518" s="75"/>
      <c r="G518" s="76"/>
      <c r="H518" s="77"/>
      <c r="I518" s="52">
        <f>SUMIF('Учет ДС'!C$13:C$35,J518,'Учет ДС'!D$13:D$35)</f>
        <v>0</v>
      </c>
      <c r="J518" s="70" t="str">
        <f t="shared" si="30"/>
        <v/>
      </c>
      <c r="K518" s="52">
        <f t="shared" si="31"/>
        <v>0</v>
      </c>
      <c r="L518" s="82"/>
      <c r="M518" s="55">
        <f t="shared" si="32"/>
        <v>0</v>
      </c>
    </row>
    <row r="519" spans="1:13" s="8" customFormat="1">
      <c r="A519" s="71"/>
      <c r="B519" s="71"/>
      <c r="C519" s="72"/>
      <c r="D519" s="111"/>
      <c r="E519" s="74"/>
      <c r="F519" s="75"/>
      <c r="G519" s="76"/>
      <c r="H519" s="77"/>
      <c r="I519" s="52">
        <f>SUMIF('Учет ДС'!C$13:C$35,J519,'Учет ДС'!D$13:D$35)</f>
        <v>0</v>
      </c>
      <c r="J519" s="70" t="str">
        <f t="shared" si="30"/>
        <v/>
      </c>
      <c r="K519" s="52">
        <f t="shared" si="31"/>
        <v>0</v>
      </c>
      <c r="L519" s="82"/>
      <c r="M519" s="55">
        <f t="shared" si="32"/>
        <v>0</v>
      </c>
    </row>
    <row r="520" spans="1:13" s="8" customFormat="1">
      <c r="A520" s="71"/>
      <c r="B520" s="71"/>
      <c r="C520" s="72"/>
      <c r="D520" s="111"/>
      <c r="E520" s="74"/>
      <c r="F520" s="75"/>
      <c r="G520" s="76"/>
      <c r="H520" s="77"/>
      <c r="I520" s="52">
        <f>SUMIF('Учет ДС'!C$13:C$35,J520,'Учет ДС'!D$13:D$35)</f>
        <v>0</v>
      </c>
      <c r="J520" s="70" t="str">
        <f t="shared" si="30"/>
        <v/>
      </c>
      <c r="K520" s="52">
        <f t="shared" si="31"/>
        <v>0</v>
      </c>
      <c r="L520" s="82"/>
      <c r="M520" s="55">
        <f t="shared" si="32"/>
        <v>0</v>
      </c>
    </row>
    <row r="521" spans="1:13" s="8" customFormat="1">
      <c r="A521" s="71"/>
      <c r="B521" s="71"/>
      <c r="C521" s="72"/>
      <c r="D521" s="111"/>
      <c r="E521" s="74"/>
      <c r="F521" s="75"/>
      <c r="G521" s="76"/>
      <c r="H521" s="77"/>
      <c r="I521" s="52">
        <f>SUMIF('Учет ДС'!C$13:C$35,J521,'Учет ДС'!D$13:D$35)</f>
        <v>0</v>
      </c>
      <c r="J521" s="70" t="str">
        <f t="shared" si="30"/>
        <v/>
      </c>
      <c r="K521" s="52">
        <f t="shared" si="31"/>
        <v>0</v>
      </c>
      <c r="L521" s="82"/>
      <c r="M521" s="55">
        <f t="shared" si="32"/>
        <v>0</v>
      </c>
    </row>
    <row r="522" spans="1:13" s="8" customFormat="1">
      <c r="A522" s="71"/>
      <c r="B522" s="71"/>
      <c r="C522" s="72"/>
      <c r="D522" s="111"/>
      <c r="E522" s="74"/>
      <c r="F522" s="75"/>
      <c r="G522" s="76"/>
      <c r="H522" s="77"/>
      <c r="I522" s="52">
        <f>SUMIF('Учет ДС'!C$13:C$35,J522,'Учет ДС'!D$13:D$35)</f>
        <v>0</v>
      </c>
      <c r="J522" s="70" t="str">
        <f t="shared" si="30"/>
        <v/>
      </c>
      <c r="K522" s="52">
        <f t="shared" si="31"/>
        <v>0</v>
      </c>
      <c r="L522" s="82"/>
      <c r="M522" s="55">
        <f t="shared" si="32"/>
        <v>0</v>
      </c>
    </row>
    <row r="523" spans="1:13" s="8" customFormat="1">
      <c r="A523" s="71"/>
      <c r="B523" s="71"/>
      <c r="C523" s="72"/>
      <c r="D523" s="111"/>
      <c r="E523" s="74"/>
      <c r="F523" s="75"/>
      <c r="G523" s="76"/>
      <c r="H523" s="77"/>
      <c r="I523" s="52">
        <f>SUMIF('Учет ДС'!C$13:C$35,J523,'Учет ДС'!D$13:D$35)</f>
        <v>0</v>
      </c>
      <c r="J523" s="70" t="str">
        <f t="shared" si="30"/>
        <v/>
      </c>
      <c r="K523" s="52">
        <f t="shared" si="31"/>
        <v>0</v>
      </c>
      <c r="L523" s="82"/>
      <c r="M523" s="55">
        <f t="shared" si="32"/>
        <v>0</v>
      </c>
    </row>
    <row r="524" spans="1:13" s="8" customFormat="1">
      <c r="A524" s="71"/>
      <c r="B524" s="71"/>
      <c r="C524" s="72"/>
      <c r="D524" s="111"/>
      <c r="E524" s="74"/>
      <c r="F524" s="75"/>
      <c r="G524" s="76"/>
      <c r="H524" s="77"/>
      <c r="I524" s="52">
        <f>SUMIF('Учет ДС'!C$13:C$35,J524,'Учет ДС'!D$13:D$35)</f>
        <v>0</v>
      </c>
      <c r="J524" s="70" t="str">
        <f t="shared" si="30"/>
        <v/>
      </c>
      <c r="K524" s="52">
        <f t="shared" si="31"/>
        <v>0</v>
      </c>
      <c r="L524" s="82"/>
      <c r="M524" s="55">
        <f t="shared" si="32"/>
        <v>0</v>
      </c>
    </row>
    <row r="525" spans="1:13" s="8" customFormat="1">
      <c r="A525" s="71"/>
      <c r="B525" s="71"/>
      <c r="C525" s="72"/>
      <c r="D525" s="111"/>
      <c r="E525" s="74"/>
      <c r="F525" s="75"/>
      <c r="G525" s="76"/>
      <c r="H525" s="77"/>
      <c r="I525" s="52">
        <f>SUMIF('Учет ДС'!C$13:C$35,J525,'Учет ДС'!D$13:D$35)</f>
        <v>0</v>
      </c>
      <c r="J525" s="70" t="str">
        <f t="shared" si="30"/>
        <v/>
      </c>
      <c r="K525" s="52">
        <f t="shared" si="31"/>
        <v>0</v>
      </c>
      <c r="L525" s="82"/>
      <c r="M525" s="55">
        <f t="shared" si="32"/>
        <v>0</v>
      </c>
    </row>
    <row r="526" spans="1:13" s="8" customFormat="1">
      <c r="A526" s="71"/>
      <c r="B526" s="71"/>
      <c r="C526" s="72"/>
      <c r="D526" s="111"/>
      <c r="E526" s="74"/>
      <c r="F526" s="75"/>
      <c r="G526" s="76"/>
      <c r="H526" s="77"/>
      <c r="I526" s="52">
        <f>SUMIF('Учет ДС'!C$13:C$35,J526,'Учет ДС'!D$13:D$35)</f>
        <v>0</v>
      </c>
      <c r="J526" s="70" t="str">
        <f t="shared" si="30"/>
        <v/>
      </c>
      <c r="K526" s="52">
        <f t="shared" si="31"/>
        <v>0</v>
      </c>
      <c r="L526" s="82"/>
      <c r="M526" s="55">
        <f t="shared" si="32"/>
        <v>0</v>
      </c>
    </row>
    <row r="527" spans="1:13" s="8" customFormat="1">
      <c r="A527" s="71"/>
      <c r="B527" s="71"/>
      <c r="C527" s="72"/>
      <c r="D527" s="111"/>
      <c r="E527" s="74"/>
      <c r="F527" s="75"/>
      <c r="G527" s="76"/>
      <c r="H527" s="77"/>
      <c r="I527" s="52">
        <f>SUMIF('Учет ДС'!C$13:C$35,J527,'Учет ДС'!D$13:D$35)</f>
        <v>0</v>
      </c>
      <c r="J527" s="70" t="str">
        <f t="shared" si="30"/>
        <v/>
      </c>
      <c r="K527" s="52">
        <f t="shared" si="31"/>
        <v>0</v>
      </c>
      <c r="L527" s="82"/>
      <c r="M527" s="55">
        <f t="shared" si="32"/>
        <v>0</v>
      </c>
    </row>
    <row r="528" spans="1:13" s="8" customFormat="1">
      <c r="A528" s="71"/>
      <c r="B528" s="71"/>
      <c r="C528" s="72"/>
      <c r="D528" s="111"/>
      <c r="E528" s="74"/>
      <c r="F528" s="75"/>
      <c r="G528" s="76"/>
      <c r="H528" s="77"/>
      <c r="I528" s="52">
        <f>SUMIF('Учет ДС'!C$13:C$35,J528,'Учет ДС'!D$13:D$35)</f>
        <v>0</v>
      </c>
      <c r="J528" s="70" t="str">
        <f t="shared" si="30"/>
        <v/>
      </c>
      <c r="K528" s="52">
        <f t="shared" si="31"/>
        <v>0</v>
      </c>
      <c r="L528" s="82"/>
      <c r="M528" s="55">
        <f t="shared" si="32"/>
        <v>0</v>
      </c>
    </row>
    <row r="529" spans="1:13" s="8" customFormat="1">
      <c r="A529" s="71"/>
      <c r="B529" s="71"/>
      <c r="C529" s="72"/>
      <c r="D529" s="111"/>
      <c r="E529" s="74"/>
      <c r="F529" s="75"/>
      <c r="G529" s="76"/>
      <c r="H529" s="77"/>
      <c r="I529" s="52">
        <f>SUMIF('Учет ДС'!C$13:C$35,J529,'Учет ДС'!D$13:D$35)</f>
        <v>0</v>
      </c>
      <c r="J529" s="70" t="str">
        <f t="shared" si="30"/>
        <v/>
      </c>
      <c r="K529" s="52">
        <f t="shared" si="31"/>
        <v>0</v>
      </c>
      <c r="L529" s="82"/>
      <c r="M529" s="55">
        <f t="shared" si="32"/>
        <v>0</v>
      </c>
    </row>
    <row r="530" spans="1:13" s="8" customFormat="1">
      <c r="A530" s="71"/>
      <c r="B530" s="71"/>
      <c r="C530" s="72"/>
      <c r="D530" s="111"/>
      <c r="E530" s="74"/>
      <c r="F530" s="75"/>
      <c r="G530" s="76"/>
      <c r="H530" s="77"/>
      <c r="I530" s="52">
        <f>SUMIF('Учет ДС'!C$13:C$35,J530,'Учет ДС'!D$13:D$35)</f>
        <v>0</v>
      </c>
      <c r="J530" s="70" t="str">
        <f t="shared" si="30"/>
        <v/>
      </c>
      <c r="K530" s="52">
        <f t="shared" si="31"/>
        <v>0</v>
      </c>
      <c r="L530" s="82"/>
      <c r="M530" s="55">
        <f t="shared" si="32"/>
        <v>0</v>
      </c>
    </row>
    <row r="531" spans="1:13" s="8" customFormat="1">
      <c r="A531" s="71"/>
      <c r="B531" s="71"/>
      <c r="C531" s="72"/>
      <c r="D531" s="111"/>
      <c r="E531" s="74"/>
      <c r="F531" s="75"/>
      <c r="G531" s="76"/>
      <c r="H531" s="77"/>
      <c r="I531" s="52">
        <f>SUMIF('Учет ДС'!C$13:C$35,J531,'Учет ДС'!D$13:D$35)</f>
        <v>0</v>
      </c>
      <c r="J531" s="70" t="str">
        <f t="shared" si="30"/>
        <v/>
      </c>
      <c r="K531" s="52">
        <f t="shared" si="31"/>
        <v>0</v>
      </c>
      <c r="L531" s="82"/>
      <c r="M531" s="55">
        <f t="shared" si="32"/>
        <v>0</v>
      </c>
    </row>
    <row r="532" spans="1:13" s="8" customFormat="1">
      <c r="A532" s="71"/>
      <c r="B532" s="71"/>
      <c r="C532" s="72"/>
      <c r="D532" s="111"/>
      <c r="E532" s="74"/>
      <c r="F532" s="75"/>
      <c r="G532" s="76"/>
      <c r="H532" s="77"/>
      <c r="I532" s="52">
        <f>SUMIF('Учет ДС'!C$13:C$35,J532,'Учет ДС'!D$13:D$35)</f>
        <v>0</v>
      </c>
      <c r="J532" s="70" t="str">
        <f t="shared" si="30"/>
        <v/>
      </c>
      <c r="K532" s="52">
        <f t="shared" si="31"/>
        <v>0</v>
      </c>
      <c r="L532" s="82"/>
      <c r="M532" s="55">
        <f t="shared" si="32"/>
        <v>0</v>
      </c>
    </row>
    <row r="533" spans="1:13" s="8" customFormat="1">
      <c r="A533" s="71"/>
      <c r="B533" s="71"/>
      <c r="C533" s="72"/>
      <c r="D533" s="111"/>
      <c r="E533" s="74"/>
      <c r="F533" s="75"/>
      <c r="G533" s="76"/>
      <c r="H533" s="77"/>
      <c r="I533" s="52">
        <f>SUMIF('Учет ДС'!C$13:C$35,J533,'Учет ДС'!D$13:D$35)</f>
        <v>0</v>
      </c>
      <c r="J533" s="70" t="str">
        <f t="shared" si="30"/>
        <v/>
      </c>
      <c r="K533" s="52">
        <f t="shared" si="31"/>
        <v>0</v>
      </c>
      <c r="L533" s="82"/>
      <c r="M533" s="55">
        <f t="shared" si="32"/>
        <v>0</v>
      </c>
    </row>
    <row r="534" spans="1:13" s="8" customFormat="1">
      <c r="A534" s="71"/>
      <c r="B534" s="71"/>
      <c r="C534" s="72"/>
      <c r="D534" s="111"/>
      <c r="E534" s="74"/>
      <c r="F534" s="75"/>
      <c r="G534" s="76"/>
      <c r="H534" s="77"/>
      <c r="I534" s="52">
        <f>SUMIF('Учет ДС'!C$13:C$35,J534,'Учет ДС'!D$13:D$35)</f>
        <v>0</v>
      </c>
      <c r="J534" s="70" t="str">
        <f t="shared" si="30"/>
        <v/>
      </c>
      <c r="K534" s="52">
        <f t="shared" si="31"/>
        <v>0</v>
      </c>
      <c r="L534" s="82"/>
      <c r="M534" s="55">
        <f t="shared" si="32"/>
        <v>0</v>
      </c>
    </row>
    <row r="535" spans="1:13" s="8" customFormat="1">
      <c r="A535" s="71"/>
      <c r="B535" s="71"/>
      <c r="C535" s="72"/>
      <c r="D535" s="111"/>
      <c r="E535" s="74"/>
      <c r="F535" s="75"/>
      <c r="G535" s="76"/>
      <c r="H535" s="77"/>
      <c r="I535" s="52">
        <f>SUMIF('Учет ДС'!C$13:C$35,J535,'Учет ДС'!D$13:D$35)</f>
        <v>0</v>
      </c>
      <c r="J535" s="70" t="str">
        <f t="shared" si="30"/>
        <v/>
      </c>
      <c r="K535" s="52">
        <f t="shared" si="31"/>
        <v>0</v>
      </c>
      <c r="L535" s="82"/>
      <c r="M535" s="55">
        <f t="shared" si="32"/>
        <v>0</v>
      </c>
    </row>
    <row r="536" spans="1:13" s="8" customFormat="1">
      <c r="A536" s="71"/>
      <c r="B536" s="71"/>
      <c r="C536" s="72"/>
      <c r="D536" s="111"/>
      <c r="E536" s="74"/>
      <c r="F536" s="75"/>
      <c r="G536" s="76"/>
      <c r="H536" s="77"/>
      <c r="I536" s="52">
        <f>SUMIF('Учет ДС'!C$13:C$35,J536,'Учет ДС'!D$13:D$35)</f>
        <v>0</v>
      </c>
      <c r="J536" s="70" t="str">
        <f t="shared" si="30"/>
        <v/>
      </c>
      <c r="K536" s="52">
        <f t="shared" si="31"/>
        <v>0</v>
      </c>
      <c r="L536" s="82"/>
      <c r="M536" s="55">
        <f t="shared" si="32"/>
        <v>0</v>
      </c>
    </row>
    <row r="537" spans="1:13" s="8" customFormat="1">
      <c r="A537" s="71"/>
      <c r="B537" s="71"/>
      <c r="C537" s="72"/>
      <c r="D537" s="111"/>
      <c r="E537" s="74"/>
      <c r="F537" s="75"/>
      <c r="G537" s="76"/>
      <c r="H537" s="77"/>
      <c r="I537" s="52">
        <f>SUMIF('Учет ДС'!C$13:C$35,J537,'Учет ДС'!D$13:D$35)</f>
        <v>0</v>
      </c>
      <c r="J537" s="70" t="str">
        <f t="shared" si="30"/>
        <v/>
      </c>
      <c r="K537" s="52">
        <f t="shared" si="31"/>
        <v>0</v>
      </c>
      <c r="L537" s="82"/>
      <c r="M537" s="55">
        <f t="shared" si="32"/>
        <v>0</v>
      </c>
    </row>
    <row r="538" spans="1:13" s="8" customFormat="1">
      <c r="A538" s="71"/>
      <c r="B538" s="71"/>
      <c r="C538" s="72"/>
      <c r="D538" s="111"/>
      <c r="E538" s="74"/>
      <c r="F538" s="75"/>
      <c r="G538" s="76"/>
      <c r="H538" s="77"/>
      <c r="I538" s="52">
        <f>SUMIF('Учет ДС'!C$13:C$35,J538,'Учет ДС'!D$13:D$35)</f>
        <v>0</v>
      </c>
      <c r="J538" s="70" t="str">
        <f t="shared" si="30"/>
        <v/>
      </c>
      <c r="K538" s="52">
        <f t="shared" si="31"/>
        <v>0</v>
      </c>
      <c r="L538" s="82"/>
      <c r="M538" s="55">
        <f t="shared" si="32"/>
        <v>0</v>
      </c>
    </row>
    <row r="539" spans="1:13" s="8" customFormat="1">
      <c r="A539" s="71"/>
      <c r="B539" s="71"/>
      <c r="C539" s="72"/>
      <c r="D539" s="111"/>
      <c r="E539" s="74"/>
      <c r="F539" s="75"/>
      <c r="G539" s="76"/>
      <c r="H539" s="77"/>
      <c r="I539" s="52">
        <f>SUMIF('Учет ДС'!C$13:C$35,J539,'Учет ДС'!D$13:D$35)</f>
        <v>0</v>
      </c>
      <c r="J539" s="70" t="str">
        <f t="shared" si="30"/>
        <v/>
      </c>
      <c r="K539" s="52">
        <f t="shared" si="31"/>
        <v>0</v>
      </c>
      <c r="L539" s="82"/>
      <c r="M539" s="55">
        <f t="shared" si="32"/>
        <v>0</v>
      </c>
    </row>
    <row r="540" spans="1:13" s="8" customFormat="1">
      <c r="A540" s="71"/>
      <c r="B540" s="71"/>
      <c r="C540" s="72"/>
      <c r="D540" s="111"/>
      <c r="E540" s="74"/>
      <c r="F540" s="75"/>
      <c r="G540" s="76"/>
      <c r="H540" s="77"/>
      <c r="I540" s="52">
        <f>SUMIF('Учет ДС'!C$13:C$35,J540,'Учет ДС'!D$13:D$35)</f>
        <v>0</v>
      </c>
      <c r="J540" s="70" t="str">
        <f t="shared" si="30"/>
        <v/>
      </c>
      <c r="K540" s="52">
        <f t="shared" si="31"/>
        <v>0</v>
      </c>
      <c r="L540" s="82"/>
      <c r="M540" s="55">
        <f t="shared" si="32"/>
        <v>0</v>
      </c>
    </row>
    <row r="541" spans="1:13" s="8" customFormat="1">
      <c r="A541" s="71"/>
      <c r="B541" s="71"/>
      <c r="C541" s="72"/>
      <c r="D541" s="111"/>
      <c r="E541" s="74"/>
      <c r="F541" s="75"/>
      <c r="G541" s="76"/>
      <c r="H541" s="77"/>
      <c r="I541" s="52">
        <f>SUMIF('Учет ДС'!C$13:C$35,J541,'Учет ДС'!D$13:D$35)</f>
        <v>0</v>
      </c>
      <c r="J541" s="70" t="str">
        <f t="shared" si="30"/>
        <v/>
      </c>
      <c r="K541" s="52">
        <f t="shared" si="31"/>
        <v>0</v>
      </c>
      <c r="L541" s="82"/>
      <c r="M541" s="55">
        <f t="shared" si="32"/>
        <v>0</v>
      </c>
    </row>
    <row r="542" spans="1:13" s="8" customFormat="1">
      <c r="A542" s="71"/>
      <c r="B542" s="71"/>
      <c r="C542" s="72"/>
      <c r="D542" s="111"/>
      <c r="E542" s="74"/>
      <c r="F542" s="75"/>
      <c r="G542" s="76"/>
      <c r="H542" s="77"/>
      <c r="I542" s="52">
        <f>SUMIF('Учет ДС'!C$13:C$35,J542,'Учет ДС'!D$13:D$35)</f>
        <v>0</v>
      </c>
      <c r="J542" s="70" t="str">
        <f t="shared" ref="J542:J600" si="33">CONCATENATE(E542,F542)</f>
        <v/>
      </c>
      <c r="K542" s="52">
        <f t="shared" ref="K542:K600" si="34">H542*I542</f>
        <v>0</v>
      </c>
      <c r="L542" s="82"/>
      <c r="M542" s="55">
        <f t="shared" ref="M542:M600" si="35">K542-L542</f>
        <v>0</v>
      </c>
    </row>
    <row r="543" spans="1:13" s="8" customFormat="1">
      <c r="A543" s="71"/>
      <c r="B543" s="71"/>
      <c r="C543" s="72"/>
      <c r="D543" s="111"/>
      <c r="E543" s="74"/>
      <c r="F543" s="75"/>
      <c r="G543" s="76"/>
      <c r="H543" s="77"/>
      <c r="I543" s="52">
        <f>SUMIF('Учет ДС'!C$13:C$35,J543,'Учет ДС'!D$13:D$35)</f>
        <v>0</v>
      </c>
      <c r="J543" s="70" t="str">
        <f t="shared" si="33"/>
        <v/>
      </c>
      <c r="K543" s="52">
        <f t="shared" si="34"/>
        <v>0</v>
      </c>
      <c r="L543" s="82"/>
      <c r="M543" s="55">
        <f t="shared" si="35"/>
        <v>0</v>
      </c>
    </row>
    <row r="544" spans="1:13" s="8" customFormat="1">
      <c r="A544" s="71"/>
      <c r="B544" s="71"/>
      <c r="C544" s="72"/>
      <c r="D544" s="111"/>
      <c r="E544" s="74"/>
      <c r="F544" s="75"/>
      <c r="G544" s="76"/>
      <c r="H544" s="77"/>
      <c r="I544" s="52">
        <f>SUMIF('Учет ДС'!C$13:C$35,J544,'Учет ДС'!D$13:D$35)</f>
        <v>0</v>
      </c>
      <c r="J544" s="70" t="str">
        <f t="shared" si="33"/>
        <v/>
      </c>
      <c r="K544" s="52">
        <f t="shared" si="34"/>
        <v>0</v>
      </c>
      <c r="L544" s="82"/>
      <c r="M544" s="55">
        <f t="shared" si="35"/>
        <v>0</v>
      </c>
    </row>
    <row r="545" spans="1:13" s="8" customFormat="1">
      <c r="A545" s="71"/>
      <c r="B545" s="71"/>
      <c r="C545" s="72"/>
      <c r="D545" s="111"/>
      <c r="E545" s="74"/>
      <c r="F545" s="75"/>
      <c r="G545" s="76"/>
      <c r="H545" s="77"/>
      <c r="I545" s="52">
        <f>SUMIF('Учет ДС'!C$13:C$35,J545,'Учет ДС'!D$13:D$35)</f>
        <v>0</v>
      </c>
      <c r="J545" s="70" t="str">
        <f t="shared" si="33"/>
        <v/>
      </c>
      <c r="K545" s="52">
        <f t="shared" si="34"/>
        <v>0</v>
      </c>
      <c r="L545" s="82"/>
      <c r="M545" s="55">
        <f t="shared" si="35"/>
        <v>0</v>
      </c>
    </row>
    <row r="546" spans="1:13" s="8" customFormat="1">
      <c r="A546" s="71"/>
      <c r="B546" s="71"/>
      <c r="C546" s="72"/>
      <c r="D546" s="111"/>
      <c r="E546" s="74"/>
      <c r="F546" s="75"/>
      <c r="G546" s="76"/>
      <c r="H546" s="77"/>
      <c r="I546" s="52">
        <f>SUMIF('Учет ДС'!C$13:C$35,J546,'Учет ДС'!D$13:D$35)</f>
        <v>0</v>
      </c>
      <c r="J546" s="70" t="str">
        <f t="shared" si="33"/>
        <v/>
      </c>
      <c r="K546" s="52">
        <f t="shared" si="34"/>
        <v>0</v>
      </c>
      <c r="L546" s="82"/>
      <c r="M546" s="55">
        <f t="shared" si="35"/>
        <v>0</v>
      </c>
    </row>
    <row r="547" spans="1:13" s="8" customFormat="1">
      <c r="A547" s="71"/>
      <c r="B547" s="71"/>
      <c r="C547" s="72"/>
      <c r="D547" s="111"/>
      <c r="E547" s="74"/>
      <c r="F547" s="75"/>
      <c r="G547" s="76"/>
      <c r="H547" s="77"/>
      <c r="I547" s="52">
        <f>SUMIF('Учет ДС'!C$13:C$35,J547,'Учет ДС'!D$13:D$35)</f>
        <v>0</v>
      </c>
      <c r="J547" s="70" t="str">
        <f t="shared" si="33"/>
        <v/>
      </c>
      <c r="K547" s="52">
        <f t="shared" si="34"/>
        <v>0</v>
      </c>
      <c r="L547" s="82"/>
      <c r="M547" s="55">
        <f t="shared" si="35"/>
        <v>0</v>
      </c>
    </row>
    <row r="548" spans="1:13" s="8" customFormat="1">
      <c r="A548" s="71"/>
      <c r="B548" s="71"/>
      <c r="C548" s="72"/>
      <c r="D548" s="111"/>
      <c r="E548" s="74"/>
      <c r="F548" s="75"/>
      <c r="G548" s="76"/>
      <c r="H548" s="77"/>
      <c r="I548" s="52">
        <f>SUMIF('Учет ДС'!C$13:C$35,J548,'Учет ДС'!D$13:D$35)</f>
        <v>0</v>
      </c>
      <c r="J548" s="70" t="str">
        <f t="shared" si="33"/>
        <v/>
      </c>
      <c r="K548" s="52">
        <f t="shared" si="34"/>
        <v>0</v>
      </c>
      <c r="L548" s="82"/>
      <c r="M548" s="55">
        <f t="shared" si="35"/>
        <v>0</v>
      </c>
    </row>
    <row r="549" spans="1:13" s="8" customFormat="1">
      <c r="A549" s="71"/>
      <c r="B549" s="71"/>
      <c r="C549" s="72"/>
      <c r="D549" s="111"/>
      <c r="E549" s="74"/>
      <c r="F549" s="75"/>
      <c r="G549" s="76"/>
      <c r="H549" s="77"/>
      <c r="I549" s="52">
        <f>SUMIF('Учет ДС'!C$13:C$35,J549,'Учет ДС'!D$13:D$35)</f>
        <v>0</v>
      </c>
      <c r="J549" s="70" t="str">
        <f t="shared" si="33"/>
        <v/>
      </c>
      <c r="K549" s="52">
        <f t="shared" si="34"/>
        <v>0</v>
      </c>
      <c r="L549" s="82"/>
      <c r="M549" s="55">
        <f t="shared" si="35"/>
        <v>0</v>
      </c>
    </row>
    <row r="550" spans="1:13" s="8" customFormat="1">
      <c r="A550" s="71"/>
      <c r="B550" s="71"/>
      <c r="C550" s="72"/>
      <c r="D550" s="111"/>
      <c r="E550" s="74"/>
      <c r="F550" s="75"/>
      <c r="G550" s="76"/>
      <c r="H550" s="77"/>
      <c r="I550" s="52">
        <f>SUMIF('Учет ДС'!C$13:C$35,J550,'Учет ДС'!D$13:D$35)</f>
        <v>0</v>
      </c>
      <c r="J550" s="70" t="str">
        <f t="shared" si="33"/>
        <v/>
      </c>
      <c r="K550" s="52">
        <f t="shared" si="34"/>
        <v>0</v>
      </c>
      <c r="L550" s="82"/>
      <c r="M550" s="55">
        <f t="shared" si="35"/>
        <v>0</v>
      </c>
    </row>
    <row r="551" spans="1:13" s="8" customFormat="1">
      <c r="A551" s="71"/>
      <c r="B551" s="71"/>
      <c r="C551" s="72"/>
      <c r="D551" s="111"/>
      <c r="E551" s="74"/>
      <c r="F551" s="75"/>
      <c r="G551" s="76"/>
      <c r="H551" s="77"/>
      <c r="I551" s="52">
        <f>SUMIF('Учет ДС'!C$13:C$35,J551,'Учет ДС'!D$13:D$35)</f>
        <v>0</v>
      </c>
      <c r="J551" s="70" t="str">
        <f t="shared" si="33"/>
        <v/>
      </c>
      <c r="K551" s="52">
        <f t="shared" si="34"/>
        <v>0</v>
      </c>
      <c r="L551" s="82"/>
      <c r="M551" s="55">
        <f t="shared" si="35"/>
        <v>0</v>
      </c>
    </row>
    <row r="552" spans="1:13" s="8" customFormat="1">
      <c r="A552" s="71"/>
      <c r="B552" s="71"/>
      <c r="C552" s="72"/>
      <c r="D552" s="111"/>
      <c r="E552" s="74"/>
      <c r="F552" s="75"/>
      <c r="G552" s="76"/>
      <c r="H552" s="77"/>
      <c r="I552" s="52">
        <f>SUMIF('Учет ДС'!C$13:C$35,J552,'Учет ДС'!D$13:D$35)</f>
        <v>0</v>
      </c>
      <c r="J552" s="70" t="str">
        <f t="shared" si="33"/>
        <v/>
      </c>
      <c r="K552" s="52">
        <f t="shared" si="34"/>
        <v>0</v>
      </c>
      <c r="L552" s="82"/>
      <c r="M552" s="55">
        <f t="shared" si="35"/>
        <v>0</v>
      </c>
    </row>
    <row r="553" spans="1:13" s="8" customFormat="1">
      <c r="A553" s="71"/>
      <c r="B553" s="71"/>
      <c r="C553" s="72"/>
      <c r="D553" s="111"/>
      <c r="E553" s="74"/>
      <c r="F553" s="75"/>
      <c r="G553" s="76"/>
      <c r="H553" s="77"/>
      <c r="I553" s="52">
        <f>SUMIF('Учет ДС'!C$13:C$35,J553,'Учет ДС'!D$13:D$35)</f>
        <v>0</v>
      </c>
      <c r="J553" s="70" t="str">
        <f t="shared" si="33"/>
        <v/>
      </c>
      <c r="K553" s="52">
        <f t="shared" si="34"/>
        <v>0</v>
      </c>
      <c r="L553" s="82"/>
      <c r="M553" s="55">
        <f t="shared" si="35"/>
        <v>0</v>
      </c>
    </row>
    <row r="554" spans="1:13" s="8" customFormat="1">
      <c r="A554" s="71"/>
      <c r="B554" s="71"/>
      <c r="C554" s="72"/>
      <c r="D554" s="111"/>
      <c r="E554" s="74"/>
      <c r="F554" s="75"/>
      <c r="G554" s="76"/>
      <c r="H554" s="77"/>
      <c r="I554" s="52">
        <f>SUMIF('Учет ДС'!C$13:C$35,J554,'Учет ДС'!D$13:D$35)</f>
        <v>0</v>
      </c>
      <c r="J554" s="70" t="str">
        <f t="shared" si="33"/>
        <v/>
      </c>
      <c r="K554" s="52">
        <f t="shared" si="34"/>
        <v>0</v>
      </c>
      <c r="L554" s="82"/>
      <c r="M554" s="55">
        <f t="shared" si="35"/>
        <v>0</v>
      </c>
    </row>
    <row r="555" spans="1:13" s="8" customFormat="1">
      <c r="A555" s="71"/>
      <c r="B555" s="71"/>
      <c r="C555" s="72"/>
      <c r="D555" s="111"/>
      <c r="E555" s="74"/>
      <c r="F555" s="75"/>
      <c r="G555" s="76"/>
      <c r="H555" s="77"/>
      <c r="I555" s="52">
        <f>SUMIF('Учет ДС'!C$13:C$35,J555,'Учет ДС'!D$13:D$35)</f>
        <v>0</v>
      </c>
      <c r="J555" s="70" t="str">
        <f t="shared" si="33"/>
        <v/>
      </c>
      <c r="K555" s="52">
        <f t="shared" si="34"/>
        <v>0</v>
      </c>
      <c r="L555" s="82"/>
      <c r="M555" s="55">
        <f t="shared" si="35"/>
        <v>0</v>
      </c>
    </row>
    <row r="556" spans="1:13" s="8" customFormat="1">
      <c r="A556" s="71"/>
      <c r="B556" s="71"/>
      <c r="C556" s="72"/>
      <c r="D556" s="111"/>
      <c r="E556" s="74"/>
      <c r="F556" s="75"/>
      <c r="G556" s="76"/>
      <c r="H556" s="77"/>
      <c r="I556" s="52">
        <f>SUMIF('Учет ДС'!C$13:C$35,J556,'Учет ДС'!D$13:D$35)</f>
        <v>0</v>
      </c>
      <c r="J556" s="70" t="str">
        <f t="shared" si="33"/>
        <v/>
      </c>
      <c r="K556" s="52">
        <f t="shared" si="34"/>
        <v>0</v>
      </c>
      <c r="L556" s="82"/>
      <c r="M556" s="55">
        <f t="shared" si="35"/>
        <v>0</v>
      </c>
    </row>
    <row r="557" spans="1:13" s="8" customFormat="1">
      <c r="A557" s="71"/>
      <c r="B557" s="71"/>
      <c r="C557" s="72"/>
      <c r="D557" s="111"/>
      <c r="E557" s="74"/>
      <c r="F557" s="75"/>
      <c r="G557" s="76"/>
      <c r="H557" s="77"/>
      <c r="I557" s="52">
        <f>SUMIF('Учет ДС'!C$13:C$35,J557,'Учет ДС'!D$13:D$35)</f>
        <v>0</v>
      </c>
      <c r="J557" s="70" t="str">
        <f t="shared" si="33"/>
        <v/>
      </c>
      <c r="K557" s="52">
        <f t="shared" si="34"/>
        <v>0</v>
      </c>
      <c r="L557" s="82"/>
      <c r="M557" s="55">
        <f t="shared" si="35"/>
        <v>0</v>
      </c>
    </row>
    <row r="558" spans="1:13" s="8" customFormat="1">
      <c r="A558" s="71"/>
      <c r="B558" s="71"/>
      <c r="C558" s="72"/>
      <c r="D558" s="111"/>
      <c r="E558" s="74"/>
      <c r="F558" s="75"/>
      <c r="G558" s="76"/>
      <c r="H558" s="77"/>
      <c r="I558" s="52">
        <f>SUMIF('Учет ДС'!C$13:C$35,J558,'Учет ДС'!D$13:D$35)</f>
        <v>0</v>
      </c>
      <c r="J558" s="70" t="str">
        <f t="shared" si="33"/>
        <v/>
      </c>
      <c r="K558" s="52">
        <f t="shared" si="34"/>
        <v>0</v>
      </c>
      <c r="L558" s="82"/>
      <c r="M558" s="55">
        <f t="shared" si="35"/>
        <v>0</v>
      </c>
    </row>
    <row r="559" spans="1:13" s="8" customFormat="1">
      <c r="A559" s="71"/>
      <c r="B559" s="71"/>
      <c r="C559" s="72"/>
      <c r="D559" s="111"/>
      <c r="E559" s="74"/>
      <c r="F559" s="75"/>
      <c r="G559" s="76"/>
      <c r="H559" s="77"/>
      <c r="I559" s="52">
        <f>SUMIF('Учет ДС'!C$13:C$35,J559,'Учет ДС'!D$13:D$35)</f>
        <v>0</v>
      </c>
      <c r="J559" s="70" t="str">
        <f t="shared" si="33"/>
        <v/>
      </c>
      <c r="K559" s="52">
        <f t="shared" si="34"/>
        <v>0</v>
      </c>
      <c r="L559" s="82"/>
      <c r="M559" s="55">
        <f t="shared" si="35"/>
        <v>0</v>
      </c>
    </row>
    <row r="560" spans="1:13" s="8" customFormat="1">
      <c r="A560" s="71"/>
      <c r="B560" s="71"/>
      <c r="C560" s="72"/>
      <c r="D560" s="111"/>
      <c r="E560" s="74"/>
      <c r="F560" s="75"/>
      <c r="G560" s="76"/>
      <c r="H560" s="77"/>
      <c r="I560" s="52">
        <f>SUMIF('Учет ДС'!C$13:C$35,J560,'Учет ДС'!D$13:D$35)</f>
        <v>0</v>
      </c>
      <c r="J560" s="70" t="str">
        <f t="shared" si="33"/>
        <v/>
      </c>
      <c r="K560" s="52">
        <f t="shared" si="34"/>
        <v>0</v>
      </c>
      <c r="L560" s="82"/>
      <c r="M560" s="55">
        <f t="shared" si="35"/>
        <v>0</v>
      </c>
    </row>
    <row r="561" spans="1:13" s="8" customFormat="1">
      <c r="A561" s="71"/>
      <c r="B561" s="71"/>
      <c r="C561" s="72"/>
      <c r="D561" s="111"/>
      <c r="E561" s="74"/>
      <c r="F561" s="75"/>
      <c r="G561" s="76"/>
      <c r="H561" s="77"/>
      <c r="I561" s="52">
        <f>SUMIF('Учет ДС'!C$13:C$35,J561,'Учет ДС'!D$13:D$35)</f>
        <v>0</v>
      </c>
      <c r="J561" s="70" t="str">
        <f t="shared" si="33"/>
        <v/>
      </c>
      <c r="K561" s="52">
        <f t="shared" si="34"/>
        <v>0</v>
      </c>
      <c r="L561" s="82"/>
      <c r="M561" s="55">
        <f t="shared" si="35"/>
        <v>0</v>
      </c>
    </row>
    <row r="562" spans="1:13" s="8" customFormat="1">
      <c r="A562" s="71"/>
      <c r="B562" s="71"/>
      <c r="C562" s="72"/>
      <c r="D562" s="111"/>
      <c r="E562" s="74"/>
      <c r="F562" s="75"/>
      <c r="G562" s="76"/>
      <c r="H562" s="77"/>
      <c r="I562" s="52">
        <f>SUMIF('Учет ДС'!C$13:C$35,J562,'Учет ДС'!D$13:D$35)</f>
        <v>0</v>
      </c>
      <c r="J562" s="70" t="str">
        <f t="shared" si="33"/>
        <v/>
      </c>
      <c r="K562" s="52">
        <f t="shared" si="34"/>
        <v>0</v>
      </c>
      <c r="L562" s="82"/>
      <c r="M562" s="55">
        <f t="shared" si="35"/>
        <v>0</v>
      </c>
    </row>
    <row r="563" spans="1:13" s="8" customFormat="1">
      <c r="A563" s="71"/>
      <c r="B563" s="71"/>
      <c r="C563" s="72"/>
      <c r="D563" s="111"/>
      <c r="E563" s="74"/>
      <c r="F563" s="75"/>
      <c r="G563" s="76"/>
      <c r="H563" s="77"/>
      <c r="I563" s="52">
        <f>SUMIF('Учет ДС'!C$13:C$35,J563,'Учет ДС'!D$13:D$35)</f>
        <v>0</v>
      </c>
      <c r="J563" s="70" t="str">
        <f t="shared" si="33"/>
        <v/>
      </c>
      <c r="K563" s="52">
        <f t="shared" si="34"/>
        <v>0</v>
      </c>
      <c r="L563" s="82"/>
      <c r="M563" s="55">
        <f t="shared" si="35"/>
        <v>0</v>
      </c>
    </row>
    <row r="564" spans="1:13" s="8" customFormat="1">
      <c r="A564" s="71"/>
      <c r="B564" s="71"/>
      <c r="C564" s="72"/>
      <c r="D564" s="111"/>
      <c r="E564" s="74"/>
      <c r="F564" s="75"/>
      <c r="G564" s="76"/>
      <c r="H564" s="77"/>
      <c r="I564" s="52">
        <f>SUMIF('Учет ДС'!C$13:C$35,J564,'Учет ДС'!D$13:D$35)</f>
        <v>0</v>
      </c>
      <c r="J564" s="70" t="str">
        <f t="shared" si="33"/>
        <v/>
      </c>
      <c r="K564" s="52">
        <f t="shared" si="34"/>
        <v>0</v>
      </c>
      <c r="L564" s="82"/>
      <c r="M564" s="55">
        <f t="shared" si="35"/>
        <v>0</v>
      </c>
    </row>
    <row r="565" spans="1:13" s="8" customFormat="1">
      <c r="A565" s="71"/>
      <c r="B565" s="71"/>
      <c r="C565" s="72"/>
      <c r="D565" s="111"/>
      <c r="E565" s="74"/>
      <c r="F565" s="75"/>
      <c r="G565" s="76"/>
      <c r="H565" s="77"/>
      <c r="I565" s="52">
        <f>SUMIF('Учет ДС'!C$13:C$35,J565,'Учет ДС'!D$13:D$35)</f>
        <v>0</v>
      </c>
      <c r="J565" s="70" t="str">
        <f t="shared" si="33"/>
        <v/>
      </c>
      <c r="K565" s="52">
        <f t="shared" si="34"/>
        <v>0</v>
      </c>
      <c r="L565" s="82"/>
      <c r="M565" s="55">
        <f t="shared" si="35"/>
        <v>0</v>
      </c>
    </row>
    <row r="566" spans="1:13" s="8" customFormat="1">
      <c r="A566" s="71"/>
      <c r="B566" s="71"/>
      <c r="C566" s="72"/>
      <c r="D566" s="111"/>
      <c r="E566" s="74"/>
      <c r="F566" s="75"/>
      <c r="G566" s="76"/>
      <c r="H566" s="77"/>
      <c r="I566" s="52">
        <f>SUMIF('Учет ДС'!C$13:C$35,J566,'Учет ДС'!D$13:D$35)</f>
        <v>0</v>
      </c>
      <c r="J566" s="70" t="str">
        <f t="shared" si="33"/>
        <v/>
      </c>
      <c r="K566" s="52">
        <f t="shared" si="34"/>
        <v>0</v>
      </c>
      <c r="L566" s="82"/>
      <c r="M566" s="55">
        <f t="shared" si="35"/>
        <v>0</v>
      </c>
    </row>
    <row r="567" spans="1:13" s="8" customFormat="1">
      <c r="A567" s="71"/>
      <c r="B567" s="71"/>
      <c r="C567" s="72"/>
      <c r="D567" s="111"/>
      <c r="E567" s="74"/>
      <c r="F567" s="75"/>
      <c r="G567" s="76"/>
      <c r="H567" s="77"/>
      <c r="I567" s="52">
        <f>SUMIF('Учет ДС'!C$13:C$35,J567,'Учет ДС'!D$13:D$35)</f>
        <v>0</v>
      </c>
      <c r="J567" s="70" t="str">
        <f t="shared" si="33"/>
        <v/>
      </c>
      <c r="K567" s="52">
        <f t="shared" si="34"/>
        <v>0</v>
      </c>
      <c r="L567" s="82"/>
      <c r="M567" s="55">
        <f t="shared" si="35"/>
        <v>0</v>
      </c>
    </row>
    <row r="568" spans="1:13" s="8" customFormat="1">
      <c r="A568" s="71"/>
      <c r="B568" s="71"/>
      <c r="C568" s="72"/>
      <c r="D568" s="111"/>
      <c r="E568" s="74"/>
      <c r="F568" s="75"/>
      <c r="G568" s="76"/>
      <c r="H568" s="77"/>
      <c r="I568" s="52">
        <f>SUMIF('Учет ДС'!C$13:C$35,J568,'Учет ДС'!D$13:D$35)</f>
        <v>0</v>
      </c>
      <c r="J568" s="70" t="str">
        <f t="shared" si="33"/>
        <v/>
      </c>
      <c r="K568" s="52">
        <f t="shared" si="34"/>
        <v>0</v>
      </c>
      <c r="L568" s="82"/>
      <c r="M568" s="55">
        <f t="shared" si="35"/>
        <v>0</v>
      </c>
    </row>
    <row r="569" spans="1:13" s="8" customFormat="1">
      <c r="A569" s="71"/>
      <c r="B569" s="71"/>
      <c r="C569" s="72"/>
      <c r="D569" s="111"/>
      <c r="E569" s="74"/>
      <c r="F569" s="75"/>
      <c r="G569" s="76"/>
      <c r="H569" s="77"/>
      <c r="I569" s="52">
        <f>SUMIF('Учет ДС'!C$13:C$35,J569,'Учет ДС'!D$13:D$35)</f>
        <v>0</v>
      </c>
      <c r="J569" s="70" t="str">
        <f t="shared" si="33"/>
        <v/>
      </c>
      <c r="K569" s="52">
        <f t="shared" si="34"/>
        <v>0</v>
      </c>
      <c r="L569" s="82"/>
      <c r="M569" s="55">
        <f t="shared" si="35"/>
        <v>0</v>
      </c>
    </row>
    <row r="570" spans="1:13" s="8" customFormat="1">
      <c r="A570" s="71"/>
      <c r="B570" s="71"/>
      <c r="C570" s="72"/>
      <c r="D570" s="111"/>
      <c r="E570" s="74"/>
      <c r="F570" s="75"/>
      <c r="G570" s="76"/>
      <c r="H570" s="77"/>
      <c r="I570" s="52">
        <f>SUMIF('Учет ДС'!C$13:C$35,J570,'Учет ДС'!D$13:D$35)</f>
        <v>0</v>
      </c>
      <c r="J570" s="70" t="str">
        <f t="shared" si="33"/>
        <v/>
      </c>
      <c r="K570" s="52">
        <f t="shared" si="34"/>
        <v>0</v>
      </c>
      <c r="L570" s="82"/>
      <c r="M570" s="55">
        <f t="shared" si="35"/>
        <v>0</v>
      </c>
    </row>
    <row r="571" spans="1:13" s="8" customFormat="1">
      <c r="A571" s="71"/>
      <c r="B571" s="71"/>
      <c r="C571" s="72"/>
      <c r="D571" s="111"/>
      <c r="E571" s="74"/>
      <c r="F571" s="75"/>
      <c r="G571" s="76"/>
      <c r="H571" s="77"/>
      <c r="I571" s="52">
        <f>SUMIF('Учет ДС'!C$13:C$35,J571,'Учет ДС'!D$13:D$35)</f>
        <v>0</v>
      </c>
      <c r="J571" s="70" t="str">
        <f t="shared" si="33"/>
        <v/>
      </c>
      <c r="K571" s="52">
        <f t="shared" si="34"/>
        <v>0</v>
      </c>
      <c r="L571" s="82"/>
      <c r="M571" s="55">
        <f t="shared" si="35"/>
        <v>0</v>
      </c>
    </row>
    <row r="572" spans="1:13" s="8" customFormat="1">
      <c r="A572" s="71"/>
      <c r="B572" s="71"/>
      <c r="C572" s="72"/>
      <c r="D572" s="111"/>
      <c r="E572" s="74"/>
      <c r="F572" s="75"/>
      <c r="G572" s="76"/>
      <c r="H572" s="77"/>
      <c r="I572" s="52">
        <f>SUMIF('Учет ДС'!C$13:C$35,J572,'Учет ДС'!D$13:D$35)</f>
        <v>0</v>
      </c>
      <c r="J572" s="70" t="str">
        <f t="shared" si="33"/>
        <v/>
      </c>
      <c r="K572" s="52">
        <f t="shared" si="34"/>
        <v>0</v>
      </c>
      <c r="L572" s="82"/>
      <c r="M572" s="55">
        <f t="shared" si="35"/>
        <v>0</v>
      </c>
    </row>
    <row r="573" spans="1:13" s="8" customFormat="1">
      <c r="A573" s="71"/>
      <c r="B573" s="71"/>
      <c r="C573" s="72"/>
      <c r="D573" s="111"/>
      <c r="E573" s="74"/>
      <c r="F573" s="75"/>
      <c r="G573" s="76"/>
      <c r="H573" s="77"/>
      <c r="I573" s="52">
        <f>SUMIF('Учет ДС'!C$13:C$35,J573,'Учет ДС'!D$13:D$35)</f>
        <v>0</v>
      </c>
      <c r="J573" s="70" t="str">
        <f t="shared" si="33"/>
        <v/>
      </c>
      <c r="K573" s="52">
        <f t="shared" si="34"/>
        <v>0</v>
      </c>
      <c r="L573" s="82"/>
      <c r="M573" s="55">
        <f t="shared" si="35"/>
        <v>0</v>
      </c>
    </row>
    <row r="574" spans="1:13" s="8" customFormat="1">
      <c r="A574" s="71"/>
      <c r="B574" s="71"/>
      <c r="C574" s="72"/>
      <c r="D574" s="111"/>
      <c r="E574" s="74"/>
      <c r="F574" s="75"/>
      <c r="G574" s="76"/>
      <c r="H574" s="77"/>
      <c r="I574" s="52">
        <f>SUMIF('Учет ДС'!C$13:C$35,J574,'Учет ДС'!D$13:D$35)</f>
        <v>0</v>
      </c>
      <c r="J574" s="70" t="str">
        <f t="shared" si="33"/>
        <v/>
      </c>
      <c r="K574" s="52">
        <f t="shared" si="34"/>
        <v>0</v>
      </c>
      <c r="L574" s="82"/>
      <c r="M574" s="55">
        <f t="shared" si="35"/>
        <v>0</v>
      </c>
    </row>
    <row r="575" spans="1:13" s="8" customFormat="1">
      <c r="A575" s="71"/>
      <c r="B575" s="71"/>
      <c r="C575" s="72"/>
      <c r="D575" s="111"/>
      <c r="E575" s="74"/>
      <c r="F575" s="75"/>
      <c r="G575" s="76"/>
      <c r="H575" s="77"/>
      <c r="I575" s="52">
        <f>SUMIF('Учет ДС'!C$13:C$35,J575,'Учет ДС'!D$13:D$35)</f>
        <v>0</v>
      </c>
      <c r="J575" s="70" t="str">
        <f t="shared" si="33"/>
        <v/>
      </c>
      <c r="K575" s="52">
        <f t="shared" si="34"/>
        <v>0</v>
      </c>
      <c r="L575" s="82"/>
      <c r="M575" s="55">
        <f t="shared" si="35"/>
        <v>0</v>
      </c>
    </row>
    <row r="576" spans="1:13" s="8" customFormat="1">
      <c r="A576" s="71"/>
      <c r="B576" s="71"/>
      <c r="C576" s="72"/>
      <c r="D576" s="111"/>
      <c r="E576" s="74"/>
      <c r="F576" s="75"/>
      <c r="G576" s="76"/>
      <c r="H576" s="77"/>
      <c r="I576" s="52">
        <f>SUMIF('Учет ДС'!C$13:C$35,J576,'Учет ДС'!D$13:D$35)</f>
        <v>0</v>
      </c>
      <c r="J576" s="70" t="str">
        <f t="shared" si="33"/>
        <v/>
      </c>
      <c r="K576" s="52">
        <f t="shared" si="34"/>
        <v>0</v>
      </c>
      <c r="L576" s="82"/>
      <c r="M576" s="55">
        <f t="shared" si="35"/>
        <v>0</v>
      </c>
    </row>
    <row r="577" spans="1:13" s="8" customFormat="1">
      <c r="A577" s="71"/>
      <c r="B577" s="71"/>
      <c r="C577" s="72"/>
      <c r="D577" s="111"/>
      <c r="E577" s="74"/>
      <c r="F577" s="75"/>
      <c r="G577" s="76"/>
      <c r="H577" s="77"/>
      <c r="I577" s="52">
        <f>SUMIF('Учет ДС'!C$13:C$35,J577,'Учет ДС'!D$13:D$35)</f>
        <v>0</v>
      </c>
      <c r="J577" s="70" t="str">
        <f t="shared" si="33"/>
        <v/>
      </c>
      <c r="K577" s="52">
        <f t="shared" si="34"/>
        <v>0</v>
      </c>
      <c r="L577" s="82"/>
      <c r="M577" s="55">
        <f t="shared" si="35"/>
        <v>0</v>
      </c>
    </row>
    <row r="578" spans="1:13" s="8" customFormat="1">
      <c r="A578" s="71"/>
      <c r="B578" s="71"/>
      <c r="C578" s="72"/>
      <c r="D578" s="111"/>
      <c r="E578" s="74"/>
      <c r="F578" s="75"/>
      <c r="G578" s="76"/>
      <c r="H578" s="77"/>
      <c r="I578" s="52">
        <f>SUMIF('Учет ДС'!C$13:C$35,J578,'Учет ДС'!D$13:D$35)</f>
        <v>0</v>
      </c>
      <c r="J578" s="70" t="str">
        <f t="shared" si="33"/>
        <v/>
      </c>
      <c r="K578" s="52">
        <f t="shared" si="34"/>
        <v>0</v>
      </c>
      <c r="L578" s="82"/>
      <c r="M578" s="55">
        <f t="shared" si="35"/>
        <v>0</v>
      </c>
    </row>
    <row r="579" spans="1:13" s="8" customFormat="1">
      <c r="A579" s="71"/>
      <c r="B579" s="71"/>
      <c r="C579" s="72"/>
      <c r="D579" s="111"/>
      <c r="E579" s="74"/>
      <c r="F579" s="75"/>
      <c r="G579" s="76"/>
      <c r="H579" s="77"/>
      <c r="I579" s="52">
        <f>SUMIF('Учет ДС'!C$13:C$35,J579,'Учет ДС'!D$13:D$35)</f>
        <v>0</v>
      </c>
      <c r="J579" s="70" t="str">
        <f t="shared" si="33"/>
        <v/>
      </c>
      <c r="K579" s="52">
        <f t="shared" si="34"/>
        <v>0</v>
      </c>
      <c r="L579" s="82"/>
      <c r="M579" s="55">
        <f t="shared" si="35"/>
        <v>0</v>
      </c>
    </row>
    <row r="580" spans="1:13" s="8" customFormat="1">
      <c r="A580" s="71"/>
      <c r="B580" s="71"/>
      <c r="C580" s="72"/>
      <c r="D580" s="111"/>
      <c r="E580" s="74"/>
      <c r="F580" s="75"/>
      <c r="G580" s="76"/>
      <c r="H580" s="77"/>
      <c r="I580" s="52">
        <f>SUMIF('Учет ДС'!C$13:C$35,J580,'Учет ДС'!D$13:D$35)</f>
        <v>0</v>
      </c>
      <c r="J580" s="70" t="str">
        <f t="shared" si="33"/>
        <v/>
      </c>
      <c r="K580" s="52">
        <f t="shared" si="34"/>
        <v>0</v>
      </c>
      <c r="L580" s="82"/>
      <c r="M580" s="55">
        <f t="shared" si="35"/>
        <v>0</v>
      </c>
    </row>
    <row r="581" spans="1:13" s="8" customFormat="1">
      <c r="A581" s="71"/>
      <c r="B581" s="71"/>
      <c r="C581" s="72"/>
      <c r="D581" s="111"/>
      <c r="E581" s="74"/>
      <c r="F581" s="75"/>
      <c r="G581" s="76"/>
      <c r="H581" s="77"/>
      <c r="I581" s="52">
        <f>SUMIF('Учет ДС'!C$13:C$35,J581,'Учет ДС'!D$13:D$35)</f>
        <v>0</v>
      </c>
      <c r="J581" s="70" t="str">
        <f t="shared" si="33"/>
        <v/>
      </c>
      <c r="K581" s="52">
        <f t="shared" si="34"/>
        <v>0</v>
      </c>
      <c r="L581" s="82"/>
      <c r="M581" s="55">
        <f t="shared" si="35"/>
        <v>0</v>
      </c>
    </row>
    <row r="582" spans="1:13" s="8" customFormat="1">
      <c r="A582" s="71"/>
      <c r="B582" s="71"/>
      <c r="C582" s="72"/>
      <c r="D582" s="111"/>
      <c r="E582" s="74"/>
      <c r="F582" s="75"/>
      <c r="G582" s="76"/>
      <c r="H582" s="77"/>
      <c r="I582" s="52">
        <f>SUMIF('Учет ДС'!C$13:C$35,J582,'Учет ДС'!D$13:D$35)</f>
        <v>0</v>
      </c>
      <c r="J582" s="70" t="str">
        <f t="shared" si="33"/>
        <v/>
      </c>
      <c r="K582" s="52">
        <f t="shared" si="34"/>
        <v>0</v>
      </c>
      <c r="L582" s="82"/>
      <c r="M582" s="55">
        <f t="shared" si="35"/>
        <v>0</v>
      </c>
    </row>
    <row r="583" spans="1:13" s="8" customFormat="1">
      <c r="A583" s="71"/>
      <c r="B583" s="71"/>
      <c r="C583" s="72"/>
      <c r="D583" s="111"/>
      <c r="E583" s="74"/>
      <c r="F583" s="75"/>
      <c r="G583" s="76"/>
      <c r="H583" s="77"/>
      <c r="I583" s="52">
        <f>SUMIF('Учет ДС'!C$13:C$35,J583,'Учет ДС'!D$13:D$35)</f>
        <v>0</v>
      </c>
      <c r="J583" s="70" t="str">
        <f t="shared" si="33"/>
        <v/>
      </c>
      <c r="K583" s="52">
        <f t="shared" si="34"/>
        <v>0</v>
      </c>
      <c r="L583" s="82"/>
      <c r="M583" s="55">
        <f t="shared" si="35"/>
        <v>0</v>
      </c>
    </row>
    <row r="584" spans="1:13" s="8" customFormat="1">
      <c r="A584" s="71"/>
      <c r="B584" s="71"/>
      <c r="C584" s="72"/>
      <c r="D584" s="111"/>
      <c r="E584" s="74"/>
      <c r="F584" s="75"/>
      <c r="G584" s="76"/>
      <c r="H584" s="77"/>
      <c r="I584" s="52">
        <f>SUMIF('Учет ДС'!C$13:C$35,J584,'Учет ДС'!D$13:D$35)</f>
        <v>0</v>
      </c>
      <c r="J584" s="70" t="str">
        <f t="shared" si="33"/>
        <v/>
      </c>
      <c r="K584" s="52">
        <f t="shared" si="34"/>
        <v>0</v>
      </c>
      <c r="L584" s="82"/>
      <c r="M584" s="55">
        <f t="shared" si="35"/>
        <v>0</v>
      </c>
    </row>
    <row r="585" spans="1:13" s="8" customFormat="1">
      <c r="A585" s="71"/>
      <c r="B585" s="71"/>
      <c r="C585" s="72"/>
      <c r="D585" s="111"/>
      <c r="E585" s="74"/>
      <c r="F585" s="75"/>
      <c r="G585" s="76"/>
      <c r="H585" s="77"/>
      <c r="I585" s="52">
        <f>SUMIF('Учет ДС'!C$13:C$35,J585,'Учет ДС'!D$13:D$35)</f>
        <v>0</v>
      </c>
      <c r="J585" s="70" t="str">
        <f t="shared" si="33"/>
        <v/>
      </c>
      <c r="K585" s="52">
        <f t="shared" si="34"/>
        <v>0</v>
      </c>
      <c r="L585" s="82"/>
      <c r="M585" s="55">
        <f t="shared" si="35"/>
        <v>0</v>
      </c>
    </row>
    <row r="586" spans="1:13" s="8" customFormat="1">
      <c r="A586" s="71"/>
      <c r="B586" s="71"/>
      <c r="C586" s="72"/>
      <c r="D586" s="111"/>
      <c r="E586" s="74"/>
      <c r="F586" s="75"/>
      <c r="G586" s="76"/>
      <c r="H586" s="77"/>
      <c r="I586" s="52">
        <f>SUMIF('Учет ДС'!C$13:C$35,J586,'Учет ДС'!D$13:D$35)</f>
        <v>0</v>
      </c>
      <c r="J586" s="70" t="str">
        <f t="shared" si="33"/>
        <v/>
      </c>
      <c r="K586" s="52">
        <f t="shared" si="34"/>
        <v>0</v>
      </c>
      <c r="L586" s="82"/>
      <c r="M586" s="55">
        <f t="shared" si="35"/>
        <v>0</v>
      </c>
    </row>
    <row r="587" spans="1:13" s="8" customFormat="1">
      <c r="A587" s="71"/>
      <c r="B587" s="71"/>
      <c r="C587" s="72"/>
      <c r="D587" s="111"/>
      <c r="E587" s="74"/>
      <c r="F587" s="75"/>
      <c r="G587" s="76"/>
      <c r="H587" s="77"/>
      <c r="I587" s="52">
        <f>SUMIF('Учет ДС'!C$13:C$35,J587,'Учет ДС'!D$13:D$35)</f>
        <v>0</v>
      </c>
      <c r="J587" s="70" t="str">
        <f t="shared" si="33"/>
        <v/>
      </c>
      <c r="K587" s="52">
        <f t="shared" si="34"/>
        <v>0</v>
      </c>
      <c r="L587" s="82"/>
      <c r="M587" s="55">
        <f t="shared" si="35"/>
        <v>0</v>
      </c>
    </row>
    <row r="588" spans="1:13" s="8" customFormat="1">
      <c r="A588" s="71"/>
      <c r="B588" s="71"/>
      <c r="C588" s="72"/>
      <c r="D588" s="111"/>
      <c r="E588" s="74"/>
      <c r="F588" s="75"/>
      <c r="G588" s="76"/>
      <c r="H588" s="77"/>
      <c r="I588" s="52">
        <f>SUMIF('Учет ДС'!C$13:C$35,J588,'Учет ДС'!D$13:D$35)</f>
        <v>0</v>
      </c>
      <c r="J588" s="70" t="str">
        <f t="shared" si="33"/>
        <v/>
      </c>
      <c r="K588" s="52">
        <f t="shared" si="34"/>
        <v>0</v>
      </c>
      <c r="L588" s="82"/>
      <c r="M588" s="55">
        <f t="shared" si="35"/>
        <v>0</v>
      </c>
    </row>
    <row r="589" spans="1:13" s="8" customFormat="1">
      <c r="A589" s="71"/>
      <c r="B589" s="71"/>
      <c r="C589" s="72"/>
      <c r="D589" s="111"/>
      <c r="E589" s="74"/>
      <c r="F589" s="75"/>
      <c r="G589" s="76"/>
      <c r="H589" s="77"/>
      <c r="I589" s="52">
        <f>SUMIF('Учет ДС'!C$13:C$35,J589,'Учет ДС'!D$13:D$35)</f>
        <v>0</v>
      </c>
      <c r="J589" s="70" t="str">
        <f t="shared" si="33"/>
        <v/>
      </c>
      <c r="K589" s="52">
        <f t="shared" si="34"/>
        <v>0</v>
      </c>
      <c r="L589" s="82"/>
      <c r="M589" s="55">
        <f t="shared" si="35"/>
        <v>0</v>
      </c>
    </row>
    <row r="590" spans="1:13" s="8" customFormat="1">
      <c r="A590" s="71"/>
      <c r="B590" s="71"/>
      <c r="C590" s="72"/>
      <c r="D590" s="111"/>
      <c r="E590" s="74"/>
      <c r="F590" s="75"/>
      <c r="G590" s="76"/>
      <c r="H590" s="77"/>
      <c r="I590" s="52">
        <f>SUMIF('Учет ДС'!C$13:C$35,J590,'Учет ДС'!D$13:D$35)</f>
        <v>0</v>
      </c>
      <c r="J590" s="70" t="str">
        <f t="shared" si="33"/>
        <v/>
      </c>
      <c r="K590" s="52">
        <f t="shared" si="34"/>
        <v>0</v>
      </c>
      <c r="L590" s="82"/>
      <c r="M590" s="55">
        <f t="shared" si="35"/>
        <v>0</v>
      </c>
    </row>
    <row r="591" spans="1:13" s="8" customFormat="1">
      <c r="A591" s="71"/>
      <c r="B591" s="71"/>
      <c r="C591" s="72"/>
      <c r="D591" s="111"/>
      <c r="E591" s="74"/>
      <c r="F591" s="75"/>
      <c r="G591" s="76"/>
      <c r="H591" s="77"/>
      <c r="I591" s="52">
        <f>SUMIF('Учет ДС'!C$13:C$35,J591,'Учет ДС'!D$13:D$35)</f>
        <v>0</v>
      </c>
      <c r="J591" s="70" t="str">
        <f t="shared" si="33"/>
        <v/>
      </c>
      <c r="K591" s="52">
        <f t="shared" si="34"/>
        <v>0</v>
      </c>
      <c r="L591" s="82"/>
      <c r="M591" s="55">
        <f t="shared" si="35"/>
        <v>0</v>
      </c>
    </row>
    <row r="592" spans="1:13" s="8" customFormat="1">
      <c r="A592" s="71"/>
      <c r="B592" s="71"/>
      <c r="C592" s="72"/>
      <c r="D592" s="111"/>
      <c r="E592" s="74"/>
      <c r="F592" s="75"/>
      <c r="G592" s="76"/>
      <c r="H592" s="77"/>
      <c r="I592" s="52">
        <f>SUMIF('Учет ДС'!C$13:C$35,J592,'Учет ДС'!D$13:D$35)</f>
        <v>0</v>
      </c>
      <c r="J592" s="70" t="str">
        <f t="shared" si="33"/>
        <v/>
      </c>
      <c r="K592" s="52">
        <f t="shared" si="34"/>
        <v>0</v>
      </c>
      <c r="L592" s="82"/>
      <c r="M592" s="55">
        <f t="shared" si="35"/>
        <v>0</v>
      </c>
    </row>
    <row r="593" spans="1:16" s="8" customFormat="1">
      <c r="A593" s="71"/>
      <c r="B593" s="71"/>
      <c r="C593" s="72"/>
      <c r="D593" s="111"/>
      <c r="E593" s="74"/>
      <c r="F593" s="75"/>
      <c r="G593" s="76"/>
      <c r="H593" s="77"/>
      <c r="I593" s="52">
        <f>SUMIF('Учет ДС'!C$13:C$35,J593,'Учет ДС'!D$13:D$35)</f>
        <v>0</v>
      </c>
      <c r="J593" s="70" t="str">
        <f t="shared" si="33"/>
        <v/>
      </c>
      <c r="K593" s="52">
        <f t="shared" si="34"/>
        <v>0</v>
      </c>
      <c r="L593" s="82"/>
      <c r="M593" s="55">
        <f t="shared" si="35"/>
        <v>0</v>
      </c>
    </row>
    <row r="594" spans="1:16" s="8" customFormat="1">
      <c r="A594" s="71"/>
      <c r="B594" s="71"/>
      <c r="C594" s="72"/>
      <c r="D594" s="111"/>
      <c r="E594" s="74"/>
      <c r="F594" s="75"/>
      <c r="G594" s="76"/>
      <c r="H594" s="77"/>
      <c r="I594" s="52">
        <f>SUMIF('Учет ДС'!C$13:C$35,J594,'Учет ДС'!D$13:D$35)</f>
        <v>0</v>
      </c>
      <c r="J594" s="70" t="str">
        <f t="shared" si="33"/>
        <v/>
      </c>
      <c r="K594" s="52">
        <f t="shared" si="34"/>
        <v>0</v>
      </c>
      <c r="L594" s="82"/>
      <c r="M594" s="55">
        <f t="shared" si="35"/>
        <v>0</v>
      </c>
    </row>
    <row r="595" spans="1:16" s="8" customFormat="1">
      <c r="A595" s="71"/>
      <c r="B595" s="71"/>
      <c r="C595" s="72"/>
      <c r="D595" s="111"/>
      <c r="E595" s="74"/>
      <c r="F595" s="75"/>
      <c r="G595" s="76"/>
      <c r="H595" s="77"/>
      <c r="I595" s="52">
        <f>SUMIF('Учет ДС'!C$13:C$35,J595,'Учет ДС'!D$13:D$35)</f>
        <v>0</v>
      </c>
      <c r="J595" s="70" t="str">
        <f t="shared" si="33"/>
        <v/>
      </c>
      <c r="K595" s="52">
        <f t="shared" si="34"/>
        <v>0</v>
      </c>
      <c r="L595" s="82"/>
      <c r="M595" s="55">
        <f t="shared" si="35"/>
        <v>0</v>
      </c>
    </row>
    <row r="596" spans="1:16" s="8" customFormat="1">
      <c r="A596" s="71"/>
      <c r="B596" s="71"/>
      <c r="C596" s="72"/>
      <c r="D596" s="111"/>
      <c r="E596" s="74"/>
      <c r="F596" s="75"/>
      <c r="G596" s="76"/>
      <c r="H596" s="77"/>
      <c r="I596" s="52">
        <f>SUMIF('Учет ДС'!C$13:C$35,J596,'Учет ДС'!D$13:D$35)</f>
        <v>0</v>
      </c>
      <c r="J596" s="70" t="str">
        <f t="shared" si="33"/>
        <v/>
      </c>
      <c r="K596" s="52">
        <f t="shared" si="34"/>
        <v>0</v>
      </c>
      <c r="L596" s="82"/>
      <c r="M596" s="55">
        <f t="shared" si="35"/>
        <v>0</v>
      </c>
    </row>
    <row r="597" spans="1:16" s="8" customFormat="1">
      <c r="A597" s="71"/>
      <c r="B597" s="71"/>
      <c r="C597" s="72"/>
      <c r="D597" s="111"/>
      <c r="E597" s="74"/>
      <c r="F597" s="75"/>
      <c r="G597" s="76"/>
      <c r="H597" s="77"/>
      <c r="I597" s="52">
        <f>SUMIF('Учет ДС'!C$13:C$35,J597,'Учет ДС'!D$13:D$35)</f>
        <v>0</v>
      </c>
      <c r="J597" s="70" t="str">
        <f t="shared" si="33"/>
        <v/>
      </c>
      <c r="K597" s="52">
        <f t="shared" si="34"/>
        <v>0</v>
      </c>
      <c r="L597" s="82"/>
      <c r="M597" s="55">
        <f t="shared" si="35"/>
        <v>0</v>
      </c>
    </row>
    <row r="598" spans="1:16" s="8" customFormat="1">
      <c r="A598" s="71"/>
      <c r="B598" s="71"/>
      <c r="C598" s="72"/>
      <c r="D598" s="111"/>
      <c r="E598" s="74"/>
      <c r="F598" s="79"/>
      <c r="G598" s="76"/>
      <c r="H598" s="77"/>
      <c r="I598" s="52">
        <f>SUMIF('Учет ДС'!C$13:C$35,J598,'Учет ДС'!D$13:D$35)</f>
        <v>0</v>
      </c>
      <c r="J598" s="70" t="str">
        <f t="shared" si="33"/>
        <v/>
      </c>
      <c r="K598" s="52">
        <f t="shared" si="34"/>
        <v>0</v>
      </c>
      <c r="L598" s="82"/>
      <c r="M598" s="55">
        <f t="shared" si="35"/>
        <v>0</v>
      </c>
    </row>
    <row r="599" spans="1:16" s="8" customFormat="1">
      <c r="A599" s="71"/>
      <c r="B599" s="71"/>
      <c r="C599" s="72"/>
      <c r="D599" s="111"/>
      <c r="E599" s="74"/>
      <c r="F599" s="79"/>
      <c r="G599" s="76"/>
      <c r="H599" s="77"/>
      <c r="I599" s="52">
        <f>SUMIF('Учет ДС'!C$13:C$35,J599,'Учет ДС'!D$13:D$35)</f>
        <v>0</v>
      </c>
      <c r="J599" s="70" t="str">
        <f t="shared" si="33"/>
        <v/>
      </c>
      <c r="K599" s="52">
        <f t="shared" si="34"/>
        <v>0</v>
      </c>
      <c r="L599" s="82"/>
      <c r="M599" s="55">
        <f t="shared" si="35"/>
        <v>0</v>
      </c>
    </row>
    <row r="600" spans="1:16">
      <c r="A600" s="77"/>
      <c r="B600" s="71"/>
      <c r="C600" s="77"/>
      <c r="D600" s="112"/>
      <c r="E600" s="74"/>
      <c r="F600" s="77"/>
      <c r="G600" s="73"/>
      <c r="H600" s="77"/>
      <c r="I600" s="52">
        <f>SUMIF('Учет ДС'!C$13:C$35,J600,'Учет ДС'!D$13:D$35)</f>
        <v>0</v>
      </c>
      <c r="J600" s="70" t="str">
        <f t="shared" si="33"/>
        <v/>
      </c>
      <c r="K600" s="52">
        <f t="shared" si="34"/>
        <v>0</v>
      </c>
      <c r="L600" s="82"/>
      <c r="M600" s="55">
        <f t="shared" si="35"/>
        <v>0</v>
      </c>
      <c r="P600" s="8"/>
    </row>
    <row r="601" spans="1:16" s="31" customFormat="1" ht="13.5" thickBot="1">
      <c r="A601" s="61"/>
      <c r="B601" s="62"/>
      <c r="C601" s="61"/>
      <c r="D601" s="61"/>
      <c r="E601" s="61"/>
      <c r="F601" s="61"/>
      <c r="G601" s="63"/>
      <c r="H601" s="61"/>
      <c r="I601" s="64"/>
      <c r="J601" s="64"/>
      <c r="K601" s="64"/>
      <c r="L601" s="65"/>
      <c r="M601" s="65"/>
      <c r="P601" s="8"/>
    </row>
    <row r="602" spans="1:16" ht="16.5" thickBot="1">
      <c r="A602" s="56" t="s">
        <v>12</v>
      </c>
      <c r="B602" s="92"/>
      <c r="C602" s="92"/>
      <c r="D602" s="92"/>
      <c r="E602" s="92"/>
      <c r="F602" s="92"/>
      <c r="G602" s="93"/>
      <c r="H602" s="87">
        <f>SUM(H11:H600)</f>
        <v>86</v>
      </c>
      <c r="I602" s="88"/>
      <c r="J602" s="88"/>
      <c r="K602" s="89">
        <f>SUM(K11:K600)</f>
        <v>26820</v>
      </c>
      <c r="L602" s="89">
        <f>SUM(L11:L600)</f>
        <v>0</v>
      </c>
      <c r="M602" s="90">
        <f>SUM(M11:M600)</f>
        <v>26820</v>
      </c>
      <c r="P602" s="8"/>
    </row>
    <row r="603" spans="1:16" ht="15.75">
      <c r="A603" s="1"/>
      <c r="B603" s="1"/>
      <c r="C603" s="1"/>
      <c r="D603" s="6"/>
      <c r="E603" s="1"/>
      <c r="F603" s="1"/>
      <c r="G603" s="1"/>
      <c r="H603" s="9"/>
      <c r="I603" s="2"/>
      <c r="K603" s="3"/>
      <c r="L603" s="3"/>
      <c r="M603" s="3"/>
      <c r="P603" s="8"/>
    </row>
    <row r="604" spans="1:16">
      <c r="P604" s="8"/>
    </row>
    <row r="605" spans="1:16">
      <c r="P605" s="8"/>
    </row>
    <row r="607" spans="1:16">
      <c r="P607" s="31"/>
    </row>
  </sheetData>
  <mergeCells count="9">
    <mergeCell ref="A1:M1"/>
    <mergeCell ref="A2:M2"/>
    <mergeCell ref="A3:M3"/>
    <mergeCell ref="A4:M4"/>
    <mergeCell ref="B8:C8"/>
    <mergeCell ref="K8:M8"/>
    <mergeCell ref="E8:H8"/>
    <mergeCell ref="A5:M5"/>
    <mergeCell ref="B7:M7"/>
  </mergeCells>
  <phoneticPr fontId="3" type="noConversion"/>
  <dataValidations count="3">
    <dataValidation type="list" showInputMessage="1" showErrorMessage="1" sqref="E601">
      <formula1>$P$11:$P$14</formula1>
    </dataValidation>
    <dataValidation type="list" showInputMessage="1" showErrorMessage="1" sqref="F11:F601">
      <formula1>$Q$11:$Q$12</formula1>
    </dataValidation>
    <dataValidation type="list" allowBlank="1" showInputMessage="1" showErrorMessage="1" sqref="E11:E600">
      <formula1>$P$11:$P$28</formula1>
    </dataValidation>
  </dataValidations>
  <pageMargins left="0.39370078740157483" right="0.39370078740157483" top="0.39370078740157483" bottom="0.39370078740157483" header="0.51181102362204722" footer="0.51181102362204722"/>
  <pageSetup paperSize="9" scale="87" orientation="landscape" r:id="rId1"/>
  <headerFooter alignWithMargins="0"/>
  <legacyDrawing r:id="rId2"/>
  <controls>
    <control shapeId="1080" r:id="rId3" name="CommandButton1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N53"/>
  <sheetViews>
    <sheetView tabSelected="1" topLeftCell="A10" workbookViewId="0">
      <selection activeCell="G26" sqref="G26"/>
    </sheetView>
  </sheetViews>
  <sheetFormatPr defaultRowHeight="12.75"/>
  <cols>
    <col min="1" max="1" width="11.7109375" customWidth="1"/>
    <col min="2" max="2" width="10.7109375" customWidth="1"/>
    <col min="4" max="10" width="10" customWidth="1"/>
  </cols>
  <sheetData>
    <row r="1" spans="1:14">
      <c r="A1" s="259" t="s">
        <v>53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</row>
    <row r="2" spans="1:14">
      <c r="A2" s="256" t="s">
        <v>47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</row>
    <row r="3" spans="1:14">
      <c r="A3" s="256" t="s">
        <v>48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</row>
    <row r="4" spans="1:14">
      <c r="A4" s="256" t="s">
        <v>49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</row>
    <row r="5" spans="1:14">
      <c r="A5" s="256" t="s">
        <v>52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</row>
    <row r="6" spans="1:14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1:14">
      <c r="A7" t="s">
        <v>18</v>
      </c>
      <c r="B7" s="307" t="str">
        <f>Фото!B7</f>
        <v>НСО Обь 2 ш</v>
      </c>
      <c r="C7" s="307"/>
      <c r="D7" s="307"/>
      <c r="E7" s="91"/>
      <c r="F7" s="91"/>
      <c r="G7" s="91"/>
    </row>
    <row r="8" spans="1:14">
      <c r="A8" t="s">
        <v>19</v>
      </c>
      <c r="B8" s="307" t="str">
        <f>Фото!B8</f>
        <v>Бычкова Татьяна Алексеевна</v>
      </c>
      <c r="C8" s="307"/>
      <c r="D8" s="307"/>
      <c r="E8" s="91"/>
      <c r="F8" s="91"/>
      <c r="G8" s="91"/>
    </row>
    <row r="9" spans="1:14">
      <c r="A9" t="s">
        <v>20</v>
      </c>
      <c r="B9" s="307" t="str">
        <f>Фото!E8</f>
        <v>Безсуднова</v>
      </c>
      <c r="C9" s="307"/>
      <c r="D9" s="307"/>
      <c r="E9" s="91"/>
      <c r="F9" s="91"/>
      <c r="G9" s="91"/>
    </row>
    <row r="10" spans="1:14">
      <c r="A10" t="s">
        <v>31</v>
      </c>
      <c r="B10" s="308">
        <f>Фото!K8</f>
        <v>43754</v>
      </c>
      <c r="C10" s="308"/>
      <c r="D10" s="308"/>
      <c r="E10" s="91"/>
      <c r="F10" s="91"/>
      <c r="G10" s="91"/>
    </row>
    <row r="11" spans="1:14" ht="13.5" thickBot="1"/>
    <row r="12" spans="1:14">
      <c r="A12" s="41"/>
      <c r="B12" s="309" t="s">
        <v>21</v>
      </c>
      <c r="C12" s="310"/>
      <c r="D12" s="137" t="s">
        <v>22</v>
      </c>
      <c r="E12" s="137" t="s">
        <v>51</v>
      </c>
      <c r="F12" s="138" t="s">
        <v>23</v>
      </c>
      <c r="G12" s="224" t="s">
        <v>42</v>
      </c>
      <c r="H12" s="139" t="s">
        <v>12</v>
      </c>
    </row>
    <row r="13" spans="1:14">
      <c r="A13" s="288" t="str">
        <f>Фото!Q12</f>
        <v>объемная</v>
      </c>
      <c r="B13" s="265" t="str">
        <f>Фото!P14</f>
        <v>календарик 7х10</v>
      </c>
      <c r="C13" s="266"/>
      <c r="D13" s="134">
        <f>SUMIF(Фото!J$11:J$600,CONCATENATE(B13,A$13),Фото!H$11:H$600)</f>
        <v>0</v>
      </c>
      <c r="E13" s="71"/>
      <c r="F13" s="71"/>
      <c r="G13" s="225"/>
      <c r="H13" s="142">
        <f t="shared" ref="H13:H18" si="0">E13-F13-G13</f>
        <v>0</v>
      </c>
    </row>
    <row r="14" spans="1:14">
      <c r="A14" s="288"/>
      <c r="B14" s="278" t="str">
        <f>Фото!P16</f>
        <v>магнит 10х15</v>
      </c>
      <c r="C14" s="279"/>
      <c r="D14" s="134">
        <f>SUMIF(Фото!J$11:J$600,CONCATENATE(B14,A$13),Фото!H$11:H$600)</f>
        <v>0</v>
      </c>
      <c r="E14" s="71"/>
      <c r="F14" s="71"/>
      <c r="G14" s="225"/>
      <c r="H14" s="142">
        <f t="shared" si="0"/>
        <v>0</v>
      </c>
    </row>
    <row r="15" spans="1:14">
      <c r="A15" s="288"/>
      <c r="B15" s="265" t="str">
        <f>Фото!P11</f>
        <v>10х15</v>
      </c>
      <c r="C15" s="266"/>
      <c r="D15" s="134">
        <f>SUMIF(Фото!J$11:J$600,CONCATENATE(B15,A$13),Фото!H$11:H$600)</f>
        <v>3</v>
      </c>
      <c r="E15" s="71">
        <v>3</v>
      </c>
      <c r="F15" s="71"/>
      <c r="G15" s="225"/>
      <c r="H15" s="142">
        <f t="shared" si="0"/>
        <v>3</v>
      </c>
    </row>
    <row r="16" spans="1:14">
      <c r="A16" s="288"/>
      <c r="B16" s="265" t="str">
        <f>Фото!P12</f>
        <v>15х20</v>
      </c>
      <c r="C16" s="266"/>
      <c r="D16" s="134">
        <f>SUMIF(Фото!J$11:J$600,CONCATENATE(B16,A$13),Фото!H$11:H$600)</f>
        <v>2</v>
      </c>
      <c r="E16" s="71">
        <v>2</v>
      </c>
      <c r="F16" s="71"/>
      <c r="G16" s="225"/>
      <c r="H16" s="142">
        <f t="shared" si="0"/>
        <v>2</v>
      </c>
    </row>
    <row r="17" spans="1:8">
      <c r="A17" s="288"/>
      <c r="B17" s="265" t="str">
        <f>Фото!P13</f>
        <v>20х30</v>
      </c>
      <c r="C17" s="266"/>
      <c r="D17" s="134">
        <f>SUMIF(Фото!J$11:J$600,CONCATENATE(B17,A$13),Фото!H$11:H$600)</f>
        <v>1</v>
      </c>
      <c r="E17" s="71">
        <v>1</v>
      </c>
      <c r="F17" s="71">
        <v>1</v>
      </c>
      <c r="G17" s="225"/>
      <c r="H17" s="142">
        <f t="shared" si="0"/>
        <v>0</v>
      </c>
    </row>
    <row r="18" spans="1:8" ht="13.5" thickBot="1">
      <c r="A18" s="288"/>
      <c r="B18" s="276" t="str">
        <f>Фото!P27</f>
        <v>Настенный календарь</v>
      </c>
      <c r="C18" s="277"/>
      <c r="D18" s="134">
        <f>SUMIF(Фото!J$11:J$600,CONCATENATE(B18,A$13),Фото!H$11:H$600)</f>
        <v>3</v>
      </c>
      <c r="E18" s="207">
        <v>3</v>
      </c>
      <c r="F18" s="207"/>
      <c r="G18" s="226"/>
      <c r="H18" s="142">
        <f t="shared" si="0"/>
        <v>3</v>
      </c>
    </row>
    <row r="19" spans="1:8" ht="17.25" customHeight="1" thickBot="1">
      <c r="A19" s="289"/>
      <c r="B19" s="293" t="s">
        <v>12</v>
      </c>
      <c r="C19" s="294"/>
      <c r="D19" s="135">
        <f>SUM(D13:D18)</f>
        <v>9</v>
      </c>
      <c r="E19" s="135">
        <f>SUM(E13:E18)</f>
        <v>9</v>
      </c>
      <c r="F19" s="135">
        <f>SUM(F13:F18)</f>
        <v>1</v>
      </c>
      <c r="G19" s="135">
        <f>SUM(G13:G18)</f>
        <v>0</v>
      </c>
      <c r="H19" s="136">
        <f>SUM(H13:H18)</f>
        <v>8</v>
      </c>
    </row>
    <row r="20" spans="1:8" ht="12.75" customHeight="1">
      <c r="A20" s="287" t="str">
        <f>Фото!Q11</f>
        <v>плоская</v>
      </c>
      <c r="B20" s="291" t="str">
        <f>Фото!P15</f>
        <v>магнит</v>
      </c>
      <c r="C20" s="121" t="s">
        <v>24</v>
      </c>
      <c r="D20" s="140">
        <f>COUNTIF(Фото!E11:E600,B20)</f>
        <v>3</v>
      </c>
      <c r="E20" s="69">
        <v>3</v>
      </c>
      <c r="F20" s="69"/>
      <c r="G20" s="227"/>
      <c r="H20" s="141">
        <f t="shared" ref="H20:H26" si="1">E20-F20-G20</f>
        <v>3</v>
      </c>
    </row>
    <row r="21" spans="1:8" ht="12.75" customHeight="1">
      <c r="A21" s="288"/>
      <c r="B21" s="292"/>
      <c r="C21" s="113" t="s">
        <v>11</v>
      </c>
      <c r="D21" s="134">
        <f>SUMIF(Фото!J$11:J$600,CONCATENATE(B20,A20),Фото!H$11:H$600)</f>
        <v>6</v>
      </c>
      <c r="E21" s="71">
        <v>6</v>
      </c>
      <c r="F21" s="71"/>
      <c r="G21" s="225"/>
      <c r="H21" s="119">
        <f t="shared" si="1"/>
        <v>6</v>
      </c>
    </row>
    <row r="22" spans="1:8" ht="12.75" customHeight="1">
      <c r="A22" s="288"/>
      <c r="B22" s="278" t="str">
        <f>Фото!P16</f>
        <v>магнит 10х15</v>
      </c>
      <c r="C22" s="279"/>
      <c r="D22" s="134">
        <f>SUMIF(Фото!J$11:J$600,CONCATENATE(B22,A$20),Фото!H$11:H$600)</f>
        <v>5</v>
      </c>
      <c r="E22" s="71">
        <v>5</v>
      </c>
      <c r="F22" s="71"/>
      <c r="G22" s="225"/>
      <c r="H22" s="119">
        <f t="shared" si="1"/>
        <v>5</v>
      </c>
    </row>
    <row r="23" spans="1:8" ht="12.75" customHeight="1">
      <c r="A23" s="288"/>
      <c r="B23" s="265" t="str">
        <f>Фото!P11</f>
        <v>10х15</v>
      </c>
      <c r="C23" s="266"/>
      <c r="D23" s="134">
        <f>SUMIF(Фото!J$11:J$600,CONCATENATE(B23,A$20),Фото!H$11:H$600)</f>
        <v>17</v>
      </c>
      <c r="E23" s="71">
        <v>17</v>
      </c>
      <c r="F23" s="71">
        <v>1</v>
      </c>
      <c r="G23" s="225"/>
      <c r="H23" s="119">
        <f t="shared" si="1"/>
        <v>16</v>
      </c>
    </row>
    <row r="24" spans="1:8">
      <c r="A24" s="288"/>
      <c r="B24" s="265" t="str">
        <f>Фото!P12</f>
        <v>15х20</v>
      </c>
      <c r="C24" s="266"/>
      <c r="D24" s="134">
        <f>SUMIF(Фото!J$11:J$600,CONCATENATE(B24,A$20),Фото!H$11:H$600)</f>
        <v>16</v>
      </c>
      <c r="E24" s="71">
        <v>16</v>
      </c>
      <c r="F24" s="71"/>
      <c r="G24" s="225"/>
      <c r="H24" s="119">
        <f t="shared" si="1"/>
        <v>16</v>
      </c>
    </row>
    <row r="25" spans="1:8">
      <c r="A25" s="288"/>
      <c r="B25" s="265" t="str">
        <f>Фото!P13</f>
        <v>20х30</v>
      </c>
      <c r="C25" s="266"/>
      <c r="D25" s="134">
        <f>SUMIF(Фото!J$11:J$600,CONCATENATE(B25,A$20),Фото!H$11:H$600)</f>
        <v>14</v>
      </c>
      <c r="E25" s="71">
        <v>14</v>
      </c>
      <c r="F25" s="71"/>
      <c r="G25" s="225"/>
      <c r="H25" s="119">
        <f t="shared" si="1"/>
        <v>14</v>
      </c>
    </row>
    <row r="26" spans="1:8" ht="13.5" thickBot="1">
      <c r="A26" s="288"/>
      <c r="B26" s="269" t="str">
        <f>Фото!P27</f>
        <v>Настенный календарь</v>
      </c>
      <c r="C26" s="270"/>
      <c r="D26" s="134">
        <f>SUMIF(Фото!J$11:J$600,CONCATENATE(B26,A$20),Фото!H$11:H$600)</f>
        <v>1</v>
      </c>
      <c r="E26" s="208">
        <v>1</v>
      </c>
      <c r="F26" s="208"/>
      <c r="G26" s="226">
        <v>1</v>
      </c>
      <c r="H26" s="119">
        <f t="shared" si="1"/>
        <v>0</v>
      </c>
    </row>
    <row r="27" spans="1:8" ht="19.5" customHeight="1" thickBot="1">
      <c r="A27" s="289"/>
      <c r="B27" s="283" t="s">
        <v>12</v>
      </c>
      <c r="C27" s="284"/>
      <c r="D27" s="135">
        <f>SUM(D21:D26)</f>
        <v>59</v>
      </c>
      <c r="E27" s="135">
        <f>SUM(E21:E26)</f>
        <v>59</v>
      </c>
      <c r="F27" s="135">
        <f>SUM(F21:F26)</f>
        <v>1</v>
      </c>
      <c r="G27" s="135">
        <f>SUM(G21:G26)</f>
        <v>1</v>
      </c>
      <c r="H27" s="136">
        <f>SUM(H21:H26)</f>
        <v>57</v>
      </c>
    </row>
    <row r="28" spans="1:8">
      <c r="A28" s="285" t="str">
        <f>Фото!P17</f>
        <v>Открывашка 58</v>
      </c>
      <c r="B28" s="286"/>
      <c r="C28" s="286"/>
      <c r="D28" s="97">
        <f>SUMIF(Фото!J$11:J$600,CONCATENATE(A28,""),Фото!H$11:H$600)</f>
        <v>0</v>
      </c>
      <c r="E28" s="209"/>
      <c r="F28" s="209"/>
      <c r="G28" s="228"/>
      <c r="H28" s="118">
        <f>E28-F28-G28</f>
        <v>0</v>
      </c>
    </row>
    <row r="29" spans="1:8">
      <c r="A29" s="260" t="str">
        <f>Фото!P18</f>
        <v>Брелок 58</v>
      </c>
      <c r="B29" s="261"/>
      <c r="C29" s="261"/>
      <c r="D29" s="117">
        <f>SUMIF(Фото!J$11:J$600,CONCATENATE(A29,""),Фото!H$11:H$600)</f>
        <v>2</v>
      </c>
      <c r="E29" s="71">
        <v>2</v>
      </c>
      <c r="F29" s="71"/>
      <c r="G29" s="225"/>
      <c r="H29" s="119">
        <f>E29-F29-G29</f>
        <v>2</v>
      </c>
    </row>
    <row r="30" spans="1:8">
      <c r="A30" s="260" t="str">
        <f>Фото!P19</f>
        <v>Зеркало 75</v>
      </c>
      <c r="B30" s="261"/>
      <c r="C30" s="261"/>
      <c r="D30" s="117">
        <f>SUMIF(Фото!J$11:J$600,CONCATENATE(A30,""),Фото!H$11:H$600)</f>
        <v>4</v>
      </c>
      <c r="E30" s="71">
        <v>4</v>
      </c>
      <c r="F30" s="71"/>
      <c r="G30" s="225"/>
      <c r="H30" s="119">
        <f t="shared" ref="H30:H37" si="2">E30-F30-G30</f>
        <v>4</v>
      </c>
    </row>
    <row r="31" spans="1:8">
      <c r="A31" s="260" t="str">
        <f>Фото!P20</f>
        <v>Значок 75</v>
      </c>
      <c r="B31" s="261"/>
      <c r="C31" s="261"/>
      <c r="D31" s="117">
        <f>SUMIF(Фото!J$11:J$600,CONCATENATE(A31,""),Фото!H$11:H$600)</f>
        <v>2</v>
      </c>
      <c r="E31" s="71">
        <v>2</v>
      </c>
      <c r="F31" s="71"/>
      <c r="G31" s="225"/>
      <c r="H31" s="119">
        <f t="shared" si="2"/>
        <v>2</v>
      </c>
    </row>
    <row r="32" spans="1:8">
      <c r="A32" s="260" t="str">
        <f>Фото!P21</f>
        <v>Значок 100</v>
      </c>
      <c r="B32" s="261"/>
      <c r="C32" s="261"/>
      <c r="D32" s="117">
        <f>SUMIF(Фото!J$11:J$600,CONCATENATE(A32,""),Фото!H$11:H$600)</f>
        <v>0</v>
      </c>
      <c r="E32" s="71"/>
      <c r="F32" s="71"/>
      <c r="G32" s="225"/>
      <c r="H32" s="119">
        <f t="shared" si="2"/>
        <v>0</v>
      </c>
    </row>
    <row r="33" spans="1:8">
      <c r="A33" s="260" t="str">
        <f>Фото!P22</f>
        <v>Значок 158</v>
      </c>
      <c r="B33" s="261"/>
      <c r="C33" s="261"/>
      <c r="D33" s="117">
        <f>SUMIF(Фото!J$11:J$600,CONCATENATE(A33,""),Фото!H$11:H$600)</f>
        <v>0</v>
      </c>
      <c r="E33" s="71"/>
      <c r="F33" s="71"/>
      <c r="G33" s="225"/>
      <c r="H33" s="119">
        <f t="shared" si="2"/>
        <v>0</v>
      </c>
    </row>
    <row r="34" spans="1:8">
      <c r="A34" s="260" t="str">
        <f>Фото!P23</f>
        <v>Копилка 158</v>
      </c>
      <c r="B34" s="261"/>
      <c r="C34" s="261"/>
      <c r="D34" s="117">
        <f>SUMIF(Фото!J$11:J$600,CONCATENATE(A34,""),Фото!H$11:H$600)</f>
        <v>1</v>
      </c>
      <c r="E34" s="71">
        <v>1</v>
      </c>
      <c r="F34" s="71"/>
      <c r="G34" s="225"/>
      <c r="H34" s="119">
        <f t="shared" si="2"/>
        <v>1</v>
      </c>
    </row>
    <row r="35" spans="1:8">
      <c r="A35" s="260" t="str">
        <f>Фото!P24</f>
        <v>групповая 20х30</v>
      </c>
      <c r="B35" s="261"/>
      <c r="C35" s="261"/>
      <c r="D35" s="117">
        <f>SUMIF(Фото!J$11:J$600,CONCATENATE(A35,""),Фото!H$11:H$600)</f>
        <v>0</v>
      </c>
      <c r="E35" s="71"/>
      <c r="F35" s="71"/>
      <c r="G35" s="225"/>
      <c r="H35" s="119">
        <f t="shared" si="2"/>
        <v>0</v>
      </c>
    </row>
    <row r="36" spans="1:8">
      <c r="A36" s="260" t="str">
        <f>Фото!P25</f>
        <v>портрет 20х30</v>
      </c>
      <c r="B36" s="261"/>
      <c r="C36" s="261"/>
      <c r="D36" s="117">
        <f>SUMIF(Фото!J$11:J$600,CONCATENATE(A36,""),Фото!H$11:H$600)</f>
        <v>0</v>
      </c>
      <c r="E36" s="71"/>
      <c r="F36" s="71"/>
      <c r="G36" s="225"/>
      <c r="H36" s="119">
        <f t="shared" si="2"/>
        <v>0</v>
      </c>
    </row>
    <row r="37" spans="1:8" ht="13.5" thickBot="1">
      <c r="A37" s="267" t="str">
        <f>Фото!P26</f>
        <v>виньетка 20х30</v>
      </c>
      <c r="B37" s="268"/>
      <c r="C37" s="268"/>
      <c r="D37" s="98">
        <f>SUMIF(Фото!J$11:J$600,CONCATENATE(A37,""),Фото!H$11:H$600)</f>
        <v>0</v>
      </c>
      <c r="E37" s="207"/>
      <c r="F37" s="207"/>
      <c r="G37" s="229"/>
      <c r="H37" s="120">
        <f t="shared" si="2"/>
        <v>0</v>
      </c>
    </row>
    <row r="38" spans="1:8" ht="13.5" thickBot="1">
      <c r="A38" s="274" t="str">
        <f>Фото!P28</f>
        <v>Кружка-термос с крышкой</v>
      </c>
      <c r="B38" s="275"/>
      <c r="C38" s="275"/>
      <c r="D38" s="221">
        <f>SUMIF(Фото!J$11:J$600,CONCATENATE(A38,""),Фото!H$11:H$600)</f>
        <v>9</v>
      </c>
      <c r="E38" s="222">
        <v>9</v>
      </c>
      <c r="F38" s="222"/>
      <c r="G38" s="230"/>
      <c r="H38" s="223">
        <f>E38-F38</f>
        <v>9</v>
      </c>
    </row>
    <row r="40" spans="1:8" hidden="1">
      <c r="B40" s="15" t="s">
        <v>25</v>
      </c>
      <c r="C40" s="15"/>
      <c r="D40" s="290"/>
      <c r="E40" s="290"/>
      <c r="F40" s="290"/>
      <c r="G40" s="158"/>
    </row>
    <row r="41" spans="1:8" ht="13.5" hidden="1" thickBot="1"/>
    <row r="42" spans="1:8" ht="13.5" hidden="1" thickBot="1">
      <c r="A42" s="262" t="s">
        <v>26</v>
      </c>
      <c r="B42" s="263"/>
      <c r="C42" s="264"/>
      <c r="D42" s="16" t="s">
        <v>27</v>
      </c>
      <c r="E42" s="17" t="s">
        <v>28</v>
      </c>
      <c r="F42" s="18" t="s">
        <v>29</v>
      </c>
      <c r="G42" s="181"/>
      <c r="H42" s="19" t="s">
        <v>12</v>
      </c>
    </row>
    <row r="43" spans="1:8" hidden="1">
      <c r="A43" s="280"/>
      <c r="B43" s="281"/>
      <c r="C43" s="282"/>
      <c r="D43" s="20"/>
      <c r="E43" s="21"/>
      <c r="F43" s="22"/>
      <c r="G43" s="182"/>
      <c r="H43" s="13"/>
    </row>
    <row r="44" spans="1:8" hidden="1">
      <c r="A44" s="271"/>
      <c r="B44" s="272"/>
      <c r="C44" s="273"/>
      <c r="D44" s="23"/>
      <c r="E44" s="4"/>
      <c r="F44" s="24"/>
      <c r="G44" s="183"/>
      <c r="H44" s="11"/>
    </row>
    <row r="45" spans="1:8" hidden="1">
      <c r="A45" s="271"/>
      <c r="B45" s="272"/>
      <c r="C45" s="273"/>
      <c r="D45" s="23"/>
      <c r="E45" s="4"/>
      <c r="F45" s="24"/>
      <c r="G45" s="183"/>
      <c r="H45" s="11"/>
    </row>
    <row r="46" spans="1:8" hidden="1">
      <c r="A46" s="271"/>
      <c r="B46" s="272"/>
      <c r="C46" s="273"/>
      <c r="D46" s="23"/>
      <c r="E46" s="4"/>
      <c r="F46" s="24"/>
      <c r="G46" s="183"/>
      <c r="H46" s="11"/>
    </row>
    <row r="47" spans="1:8" ht="13.5" hidden="1" thickBot="1">
      <c r="A47" s="304"/>
      <c r="B47" s="305"/>
      <c r="C47" s="306"/>
      <c r="D47" s="25"/>
      <c r="E47" s="26"/>
      <c r="F47" s="27"/>
      <c r="G47" s="184"/>
      <c r="H47" s="12"/>
    </row>
    <row r="48" spans="1:8" ht="13.5" hidden="1" thickBot="1">
      <c r="A48" s="262" t="s">
        <v>12</v>
      </c>
      <c r="B48" s="263"/>
      <c r="C48" s="264"/>
      <c r="D48" s="28"/>
      <c r="E48" s="29"/>
      <c r="F48" s="30"/>
      <c r="G48" s="185"/>
      <c r="H48" s="14"/>
    </row>
    <row r="49" spans="1:10" hidden="1"/>
    <row r="50" spans="1:10">
      <c r="A50" s="15" t="s">
        <v>30</v>
      </c>
      <c r="B50" s="15"/>
      <c r="C50" s="49"/>
      <c r="D50" s="49"/>
      <c r="E50" s="49"/>
      <c r="F50" s="49"/>
      <c r="G50" s="49"/>
    </row>
    <row r="51" spans="1:10" ht="24.75" customHeight="1">
      <c r="A51" s="295"/>
      <c r="B51" s="296"/>
      <c r="C51" s="296"/>
      <c r="D51" s="296"/>
      <c r="E51" s="296"/>
      <c r="F51" s="296"/>
      <c r="G51" s="296"/>
      <c r="H51" s="296"/>
      <c r="I51" s="296"/>
      <c r="J51" s="297"/>
    </row>
    <row r="52" spans="1:10" ht="24.75" customHeight="1">
      <c r="A52" s="298"/>
      <c r="B52" s="299"/>
      <c r="C52" s="299"/>
      <c r="D52" s="299"/>
      <c r="E52" s="299"/>
      <c r="F52" s="299"/>
      <c r="G52" s="299"/>
      <c r="H52" s="299"/>
      <c r="I52" s="299"/>
      <c r="J52" s="300"/>
    </row>
    <row r="53" spans="1:10" ht="24.75" customHeight="1">
      <c r="A53" s="301"/>
      <c r="B53" s="302"/>
      <c r="C53" s="302"/>
      <c r="D53" s="302"/>
      <c r="E53" s="302"/>
      <c r="F53" s="302"/>
      <c r="G53" s="302"/>
      <c r="H53" s="302"/>
      <c r="I53" s="302"/>
      <c r="J53" s="303"/>
    </row>
  </sheetData>
  <mergeCells count="46">
    <mergeCell ref="A51:J53"/>
    <mergeCell ref="A47:C47"/>
    <mergeCell ref="A48:C48"/>
    <mergeCell ref="B7:D7"/>
    <mergeCell ref="B8:D8"/>
    <mergeCell ref="B9:D9"/>
    <mergeCell ref="B10:D10"/>
    <mergeCell ref="B12:C12"/>
    <mergeCell ref="A13:A19"/>
    <mergeCell ref="B15:C15"/>
    <mergeCell ref="A46:C46"/>
    <mergeCell ref="B24:C24"/>
    <mergeCell ref="A38:C38"/>
    <mergeCell ref="A30:C30"/>
    <mergeCell ref="A44:C44"/>
    <mergeCell ref="A43:C43"/>
    <mergeCell ref="A29:C29"/>
    <mergeCell ref="B25:C25"/>
    <mergeCell ref="B27:C27"/>
    <mergeCell ref="A28:C28"/>
    <mergeCell ref="A20:A27"/>
    <mergeCell ref="B20:B21"/>
    <mergeCell ref="A1:N1"/>
    <mergeCell ref="A2:N2"/>
    <mergeCell ref="A3:N3"/>
    <mergeCell ref="A4:N4"/>
    <mergeCell ref="A45:C45"/>
    <mergeCell ref="A5:N5"/>
    <mergeCell ref="B18:C18"/>
    <mergeCell ref="B22:C22"/>
    <mergeCell ref="D40:F40"/>
    <mergeCell ref="B14:C14"/>
    <mergeCell ref="B13:C13"/>
    <mergeCell ref="B16:C16"/>
    <mergeCell ref="B17:C17"/>
    <mergeCell ref="B19:C19"/>
    <mergeCell ref="A35:C35"/>
    <mergeCell ref="A42:C42"/>
    <mergeCell ref="A31:C31"/>
    <mergeCell ref="A32:C32"/>
    <mergeCell ref="B23:C23"/>
    <mergeCell ref="A36:C36"/>
    <mergeCell ref="A37:C37"/>
    <mergeCell ref="B26:C26"/>
    <mergeCell ref="A33:C33"/>
    <mergeCell ref="A34:C34"/>
  </mergeCells>
  <phoneticPr fontId="3" type="noConversion"/>
  <pageMargins left="0.45" right="0.2" top="0.54" bottom="0.52" header="0.5" footer="0.5"/>
  <pageSetup paperSize="9" orientation="portrait" blackAndWhite="1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:N65"/>
  <sheetViews>
    <sheetView topLeftCell="A28" workbookViewId="0">
      <selection activeCell="B10" sqref="B10"/>
    </sheetView>
  </sheetViews>
  <sheetFormatPr defaultRowHeight="12.75"/>
  <cols>
    <col min="1" max="1" width="19.140625" customWidth="1"/>
    <col min="2" max="2" width="21.28515625" customWidth="1"/>
    <col min="3" max="3" width="29" hidden="1" customWidth="1"/>
    <col min="4" max="4" width="15.5703125" customWidth="1"/>
    <col min="5" max="5" width="14.5703125" customWidth="1"/>
    <col min="6" max="7" width="12.85546875" customWidth="1"/>
    <col min="8" max="8" width="15.85546875" customWidth="1"/>
  </cols>
  <sheetData>
    <row r="1" spans="1:14">
      <c r="A1" s="259" t="s">
        <v>68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</row>
    <row r="2" spans="1:14">
      <c r="A2" s="256" t="s">
        <v>47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</row>
    <row r="3" spans="1:14">
      <c r="A3" s="256" t="s">
        <v>48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</row>
    <row r="4" spans="1:14">
      <c r="A4" s="256" t="s">
        <v>49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</row>
    <row r="5" spans="1:14">
      <c r="A5" s="256" t="s">
        <v>52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</row>
    <row r="6" spans="1:14" ht="13.5" thickBot="1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1:14" ht="13.5" thickBot="1">
      <c r="A7" t="s">
        <v>18</v>
      </c>
      <c r="B7" s="311" t="str">
        <f>Фото!B7</f>
        <v>НСО Обь 2 ш</v>
      </c>
      <c r="C7" s="312"/>
      <c r="D7" s="312"/>
      <c r="E7" s="313"/>
    </row>
    <row r="8" spans="1:14" ht="13.5" thickBot="1"/>
    <row r="9" spans="1:14" ht="13.5" thickBot="1">
      <c r="A9" t="s">
        <v>170</v>
      </c>
      <c r="B9" s="232">
        <v>0.5</v>
      </c>
      <c r="C9" s="31"/>
      <c r="D9" s="31"/>
    </row>
    <row r="10" spans="1:14" ht="13.5" thickBot="1">
      <c r="A10" t="s">
        <v>38</v>
      </c>
      <c r="B10" s="86">
        <v>0.2</v>
      </c>
      <c r="D10" s="31" t="s">
        <v>37</v>
      </c>
      <c r="E10" s="100">
        <f>D57</f>
        <v>0</v>
      </c>
    </row>
    <row r="11" spans="1:14" ht="13.5" thickBot="1"/>
    <row r="12" spans="1:14" ht="13.5" thickBot="1">
      <c r="A12" s="143"/>
      <c r="B12" s="42" t="s">
        <v>21</v>
      </c>
      <c r="C12" s="42"/>
      <c r="D12" s="43" t="s">
        <v>5</v>
      </c>
      <c r="E12" s="43" t="s">
        <v>32</v>
      </c>
      <c r="F12" s="43" t="s">
        <v>33</v>
      </c>
      <c r="G12" s="231" t="s">
        <v>169</v>
      </c>
      <c r="H12" s="241" t="s">
        <v>34</v>
      </c>
    </row>
    <row r="13" spans="1:14">
      <c r="A13" s="315" t="str">
        <f>Фото!Q12</f>
        <v>объемная</v>
      </c>
      <c r="B13" s="113" t="str">
        <f>Фото!P14</f>
        <v>календарик 7х10</v>
      </c>
      <c r="C13" s="113" t="str">
        <f t="shared" ref="C13:C18" si="0">CONCATENATE(B13,A$13)</f>
        <v>календарик 7х10объемная</v>
      </c>
      <c r="D13" s="114">
        <v>260</v>
      </c>
      <c r="E13" s="115">
        <f>Заказ!E13</f>
        <v>0</v>
      </c>
      <c r="F13" s="115">
        <f>Заказ!F13</f>
        <v>0</v>
      </c>
      <c r="G13" s="233">
        <f>Заказ!G13</f>
        <v>0</v>
      </c>
      <c r="H13" s="240">
        <f>(E13-F13-G13)*D13+G13*D13*$B$9</f>
        <v>0</v>
      </c>
    </row>
    <row r="14" spans="1:14">
      <c r="A14" s="316"/>
      <c r="B14" s="113" t="str">
        <f>Фото!P16</f>
        <v>магнит 10х15</v>
      </c>
      <c r="C14" s="113" t="str">
        <f t="shared" si="0"/>
        <v>магнит 10х15объемная</v>
      </c>
      <c r="D14" s="114">
        <v>370</v>
      </c>
      <c r="E14" s="115">
        <f>Заказ!E14</f>
        <v>0</v>
      </c>
      <c r="F14" s="115">
        <f>Заказ!F14</f>
        <v>0</v>
      </c>
      <c r="G14" s="233">
        <f>Заказ!G14</f>
        <v>0</v>
      </c>
      <c r="H14" s="236">
        <f t="shared" ref="H14:H34" si="1">(E14-F14-G14)*D14+G14*D14*$B$9</f>
        <v>0</v>
      </c>
    </row>
    <row r="15" spans="1:14">
      <c r="A15" s="316"/>
      <c r="B15" s="113" t="str">
        <f>Фото!P11</f>
        <v>10х15</v>
      </c>
      <c r="C15" s="113" t="str">
        <f t="shared" si="0"/>
        <v>10х15объемная</v>
      </c>
      <c r="D15" s="114">
        <v>350</v>
      </c>
      <c r="E15" s="115">
        <f>Заказ!E15</f>
        <v>3</v>
      </c>
      <c r="F15" s="115">
        <f>Заказ!F15</f>
        <v>0</v>
      </c>
      <c r="G15" s="233">
        <f>Заказ!G15</f>
        <v>0</v>
      </c>
      <c r="H15" s="236">
        <f t="shared" si="1"/>
        <v>1050</v>
      </c>
    </row>
    <row r="16" spans="1:14">
      <c r="A16" s="316"/>
      <c r="B16" s="113" t="str">
        <f>Фото!P12</f>
        <v>15х20</v>
      </c>
      <c r="C16" s="113" t="str">
        <f t="shared" si="0"/>
        <v>15х20объемная</v>
      </c>
      <c r="D16" s="114">
        <v>460</v>
      </c>
      <c r="E16" s="115">
        <f>Заказ!E16</f>
        <v>2</v>
      </c>
      <c r="F16" s="115">
        <f>Заказ!F16</f>
        <v>0</v>
      </c>
      <c r="G16" s="233">
        <f>Заказ!G16</f>
        <v>0</v>
      </c>
      <c r="H16" s="236">
        <f t="shared" si="1"/>
        <v>920</v>
      </c>
    </row>
    <row r="17" spans="1:8">
      <c r="A17" s="316"/>
      <c r="B17" s="113" t="str">
        <f>Фото!P13</f>
        <v>20х30</v>
      </c>
      <c r="C17" s="113" t="str">
        <f t="shared" si="0"/>
        <v>20х30объемная</v>
      </c>
      <c r="D17" s="114">
        <v>570</v>
      </c>
      <c r="E17" s="115">
        <f>Заказ!E17</f>
        <v>1</v>
      </c>
      <c r="F17" s="115">
        <f>Заказ!F17</f>
        <v>1</v>
      </c>
      <c r="G17" s="233">
        <f>Заказ!G17</f>
        <v>0</v>
      </c>
      <c r="H17" s="236">
        <f t="shared" si="1"/>
        <v>0</v>
      </c>
    </row>
    <row r="18" spans="1:8" ht="13.5" thickBot="1">
      <c r="A18" s="274"/>
      <c r="B18" s="116" t="str">
        <f>Фото!P27</f>
        <v>Настенный календарь</v>
      </c>
      <c r="C18" s="116" t="str">
        <f t="shared" si="0"/>
        <v>Настенный календарьобъемная</v>
      </c>
      <c r="D18" s="99">
        <v>700</v>
      </c>
      <c r="E18" s="96">
        <f>Заказ!E18</f>
        <v>3</v>
      </c>
      <c r="F18" s="96">
        <f>Заказ!F18</f>
        <v>0</v>
      </c>
      <c r="G18" s="234">
        <f>Заказ!G18</f>
        <v>0</v>
      </c>
      <c r="H18" s="237">
        <f t="shared" si="1"/>
        <v>2100</v>
      </c>
    </row>
    <row r="19" spans="1:8">
      <c r="A19" s="314" t="str">
        <f>Фото!Q11</f>
        <v>плоская</v>
      </c>
      <c r="B19" s="121" t="str">
        <f>Фото!P15</f>
        <v>магнит</v>
      </c>
      <c r="C19" s="121" t="str">
        <f t="shared" ref="C19:C24" si="2">CONCATENATE(B19,A$19)</f>
        <v>магнитплоская</v>
      </c>
      <c r="D19" s="122">
        <v>145</v>
      </c>
      <c r="E19" s="44">
        <f>Заказ!E21</f>
        <v>6</v>
      </c>
      <c r="F19" s="44">
        <f>Заказ!F21</f>
        <v>0</v>
      </c>
      <c r="G19" s="235">
        <f>Заказ!G21</f>
        <v>0</v>
      </c>
      <c r="H19" s="242">
        <f t="shared" si="1"/>
        <v>870</v>
      </c>
    </row>
    <row r="20" spans="1:8">
      <c r="A20" s="260"/>
      <c r="B20" s="113" t="str">
        <f>Фото!P16</f>
        <v>магнит 10х15</v>
      </c>
      <c r="C20" s="113" t="str">
        <f t="shared" si="2"/>
        <v>магнит 10х15плоская</v>
      </c>
      <c r="D20" s="114">
        <v>280</v>
      </c>
      <c r="E20" s="115">
        <f>Заказ!E22</f>
        <v>5</v>
      </c>
      <c r="F20" s="115">
        <f>Заказ!F22</f>
        <v>0</v>
      </c>
      <c r="G20" s="233">
        <f>Заказ!G22</f>
        <v>0</v>
      </c>
      <c r="H20" s="236">
        <f t="shared" si="1"/>
        <v>1400</v>
      </c>
    </row>
    <row r="21" spans="1:8">
      <c r="A21" s="260"/>
      <c r="B21" s="113" t="str">
        <f>Фото!P11</f>
        <v>10х15</v>
      </c>
      <c r="C21" s="113" t="str">
        <f t="shared" si="2"/>
        <v>10х15плоская</v>
      </c>
      <c r="D21" s="114">
        <v>200</v>
      </c>
      <c r="E21" s="115">
        <f>Заказ!E23</f>
        <v>17</v>
      </c>
      <c r="F21" s="115">
        <f>Заказ!F23</f>
        <v>1</v>
      </c>
      <c r="G21" s="233">
        <f>Заказ!G23</f>
        <v>0</v>
      </c>
      <c r="H21" s="236">
        <f t="shared" si="1"/>
        <v>3200</v>
      </c>
    </row>
    <row r="22" spans="1:8">
      <c r="A22" s="260"/>
      <c r="B22" s="113" t="str">
        <f>Фото!P12</f>
        <v>15х20</v>
      </c>
      <c r="C22" s="113" t="str">
        <f t="shared" si="2"/>
        <v>15х20плоская</v>
      </c>
      <c r="D22" s="114">
        <v>230</v>
      </c>
      <c r="E22" s="115">
        <f>Заказ!E24</f>
        <v>16</v>
      </c>
      <c r="F22" s="115">
        <f>Заказ!F24</f>
        <v>0</v>
      </c>
      <c r="G22" s="233">
        <f>Заказ!G24</f>
        <v>0</v>
      </c>
      <c r="H22" s="236">
        <f t="shared" si="1"/>
        <v>3680</v>
      </c>
    </row>
    <row r="23" spans="1:8">
      <c r="A23" s="260"/>
      <c r="B23" s="113" t="str">
        <f>Фото!P13</f>
        <v>20х30</v>
      </c>
      <c r="C23" s="113" t="str">
        <f t="shared" si="2"/>
        <v>20х30плоская</v>
      </c>
      <c r="D23" s="114">
        <v>270</v>
      </c>
      <c r="E23" s="115">
        <f>Заказ!E25</f>
        <v>14</v>
      </c>
      <c r="F23" s="115">
        <f>Заказ!F25</f>
        <v>0</v>
      </c>
      <c r="G23" s="233">
        <f>Заказ!G25</f>
        <v>0</v>
      </c>
      <c r="H23" s="236">
        <f t="shared" si="1"/>
        <v>3780</v>
      </c>
    </row>
    <row r="24" spans="1:8" ht="13.5" thickBot="1">
      <c r="A24" s="267"/>
      <c r="B24" s="116" t="str">
        <f>Фото!P27</f>
        <v>Настенный календарь</v>
      </c>
      <c r="C24" s="116" t="str">
        <f t="shared" si="2"/>
        <v>Настенный календарьплоская</v>
      </c>
      <c r="D24" s="99">
        <v>600</v>
      </c>
      <c r="E24" s="96">
        <f>Заказ!E26</f>
        <v>1</v>
      </c>
      <c r="F24" s="96">
        <f>Заказ!F26</f>
        <v>0</v>
      </c>
      <c r="G24" s="234">
        <f>Заказ!G26</f>
        <v>1</v>
      </c>
      <c r="H24" s="243">
        <f t="shared" si="1"/>
        <v>300</v>
      </c>
    </row>
    <row r="25" spans="1:8">
      <c r="A25" s="314" t="str">
        <f>Фото!P17</f>
        <v>Открывашка 58</v>
      </c>
      <c r="B25" s="317"/>
      <c r="C25" s="121" t="str">
        <f t="shared" ref="C25:C35" si="3">CONCATENATE(A25,"")</f>
        <v>Открывашка 58</v>
      </c>
      <c r="D25" s="122">
        <v>310</v>
      </c>
      <c r="E25" s="44">
        <f>Заказ!E28</f>
        <v>0</v>
      </c>
      <c r="F25" s="44">
        <f>Заказ!F28</f>
        <v>0</v>
      </c>
      <c r="G25" s="235">
        <f>Заказ!G28</f>
        <v>0</v>
      </c>
      <c r="H25" s="240">
        <f t="shared" si="1"/>
        <v>0</v>
      </c>
    </row>
    <row r="26" spans="1:8">
      <c r="A26" s="260" t="str">
        <f>Фото!P18</f>
        <v>Брелок 58</v>
      </c>
      <c r="B26" s="261"/>
      <c r="C26" s="113" t="str">
        <f t="shared" si="3"/>
        <v>Брелок 58</v>
      </c>
      <c r="D26" s="114">
        <v>310</v>
      </c>
      <c r="E26" s="115">
        <f>Заказ!E29</f>
        <v>2</v>
      </c>
      <c r="F26" s="115">
        <f>Заказ!F29</f>
        <v>0</v>
      </c>
      <c r="G26" s="233">
        <f>Заказ!G29</f>
        <v>0</v>
      </c>
      <c r="H26" s="236">
        <f t="shared" si="1"/>
        <v>620</v>
      </c>
    </row>
    <row r="27" spans="1:8">
      <c r="A27" s="260" t="str">
        <f>Фото!P19</f>
        <v>Зеркало 75</v>
      </c>
      <c r="B27" s="261"/>
      <c r="C27" s="113" t="str">
        <f>CONCATENATE(A27,"")</f>
        <v>Зеркало 75</v>
      </c>
      <c r="D27" s="114">
        <v>310</v>
      </c>
      <c r="E27" s="115">
        <f>Заказ!E30</f>
        <v>4</v>
      </c>
      <c r="F27" s="115">
        <f>Заказ!F30</f>
        <v>0</v>
      </c>
      <c r="G27" s="233">
        <f>Заказ!G30</f>
        <v>0</v>
      </c>
      <c r="H27" s="236">
        <f t="shared" si="1"/>
        <v>1240</v>
      </c>
    </row>
    <row r="28" spans="1:8">
      <c r="A28" s="260" t="str">
        <f>Фото!P20</f>
        <v>Значок 75</v>
      </c>
      <c r="B28" s="261"/>
      <c r="C28" s="113" t="str">
        <f>CONCATENATE(A28,"")</f>
        <v>Значок 75</v>
      </c>
      <c r="D28" s="114">
        <v>310</v>
      </c>
      <c r="E28" s="115">
        <f>Заказ!E31</f>
        <v>2</v>
      </c>
      <c r="F28" s="115">
        <f>Заказ!F31</f>
        <v>0</v>
      </c>
      <c r="G28" s="233">
        <f>Заказ!G31</f>
        <v>0</v>
      </c>
      <c r="H28" s="236">
        <f t="shared" si="1"/>
        <v>620</v>
      </c>
    </row>
    <row r="29" spans="1:8">
      <c r="A29" s="260" t="str">
        <f>Фото!P21</f>
        <v>Значок 100</v>
      </c>
      <c r="B29" s="261"/>
      <c r="C29" s="113" t="str">
        <f>CONCATENATE(A29,"")</f>
        <v>Значок 100</v>
      </c>
      <c r="D29" s="114">
        <v>310</v>
      </c>
      <c r="E29" s="115">
        <f>Заказ!E32</f>
        <v>0</v>
      </c>
      <c r="F29" s="115">
        <f>Заказ!F32</f>
        <v>0</v>
      </c>
      <c r="G29" s="233">
        <f>Заказ!G32</f>
        <v>0</v>
      </c>
      <c r="H29" s="236">
        <f t="shared" si="1"/>
        <v>0</v>
      </c>
    </row>
    <row r="30" spans="1:8">
      <c r="A30" s="260" t="str">
        <f>Фото!P22</f>
        <v>Значок 158</v>
      </c>
      <c r="B30" s="261"/>
      <c r="C30" s="113" t="str">
        <f t="shared" si="3"/>
        <v>Значок 158</v>
      </c>
      <c r="D30" s="114">
        <v>410</v>
      </c>
      <c r="E30" s="115">
        <f>Заказ!E33</f>
        <v>0</v>
      </c>
      <c r="F30" s="115">
        <f>Заказ!F33</f>
        <v>0</v>
      </c>
      <c r="G30" s="233">
        <f>Заказ!G33</f>
        <v>0</v>
      </c>
      <c r="H30" s="236">
        <f t="shared" si="1"/>
        <v>0</v>
      </c>
    </row>
    <row r="31" spans="1:8">
      <c r="A31" s="260" t="str">
        <f>Фото!P23</f>
        <v>Копилка 158</v>
      </c>
      <c r="B31" s="261"/>
      <c r="C31" s="113" t="str">
        <f t="shared" si="3"/>
        <v>Копилка 158</v>
      </c>
      <c r="D31" s="114">
        <v>480</v>
      </c>
      <c r="E31" s="115">
        <f>Заказ!E34</f>
        <v>1</v>
      </c>
      <c r="F31" s="115">
        <f>Заказ!F34</f>
        <v>0</v>
      </c>
      <c r="G31" s="233">
        <f>Заказ!G34</f>
        <v>0</v>
      </c>
      <c r="H31" s="236">
        <f t="shared" si="1"/>
        <v>480</v>
      </c>
    </row>
    <row r="32" spans="1:8">
      <c r="A32" s="260" t="str">
        <f>Фото!P24</f>
        <v>групповая 20х30</v>
      </c>
      <c r="B32" s="261"/>
      <c r="C32" s="113" t="str">
        <f t="shared" si="3"/>
        <v>групповая 20х30</v>
      </c>
      <c r="D32" s="114">
        <v>280</v>
      </c>
      <c r="E32" s="115">
        <f>Заказ!E35</f>
        <v>0</v>
      </c>
      <c r="F32" s="115">
        <f>Заказ!F35</f>
        <v>0</v>
      </c>
      <c r="G32" s="233">
        <f>Заказ!G35</f>
        <v>0</v>
      </c>
      <c r="H32" s="236">
        <f t="shared" si="1"/>
        <v>0</v>
      </c>
    </row>
    <row r="33" spans="1:8">
      <c r="A33" s="260" t="str">
        <f>Фото!P25</f>
        <v>портрет 20х30</v>
      </c>
      <c r="B33" s="261"/>
      <c r="C33" s="113" t="str">
        <f t="shared" si="3"/>
        <v>портрет 20х30</v>
      </c>
      <c r="D33" s="114">
        <v>260</v>
      </c>
      <c r="E33" s="115">
        <f>Заказ!E36</f>
        <v>0</v>
      </c>
      <c r="F33" s="115">
        <f>Заказ!F36</f>
        <v>0</v>
      </c>
      <c r="G33" s="233">
        <f>Заказ!G36</f>
        <v>0</v>
      </c>
      <c r="H33" s="236">
        <f t="shared" si="1"/>
        <v>0</v>
      </c>
    </row>
    <row r="34" spans="1:8">
      <c r="A34" s="260" t="str">
        <f>Фото!P26</f>
        <v>виньетка 20х30</v>
      </c>
      <c r="B34" s="261"/>
      <c r="C34" s="113" t="str">
        <f t="shared" si="3"/>
        <v>виньетка 20х30</v>
      </c>
      <c r="D34" s="114">
        <v>295</v>
      </c>
      <c r="E34" s="115">
        <f>Заказ!E37</f>
        <v>0</v>
      </c>
      <c r="F34" s="115">
        <f>Заказ!F37</f>
        <v>0</v>
      </c>
      <c r="G34" s="233">
        <f>Заказ!G37</f>
        <v>0</v>
      </c>
      <c r="H34" s="236">
        <f t="shared" si="1"/>
        <v>0</v>
      </c>
    </row>
    <row r="35" spans="1:8" ht="13.5" thickBot="1">
      <c r="A35" s="315" t="str">
        <f>Фото!P28</f>
        <v>Кружка-термос с крышкой</v>
      </c>
      <c r="B35" s="324"/>
      <c r="C35" s="193" t="str">
        <f t="shared" si="3"/>
        <v>Кружка-термос с крышкой</v>
      </c>
      <c r="D35" s="194">
        <v>610</v>
      </c>
      <c r="E35" s="195">
        <f>Заказ!E38</f>
        <v>9</v>
      </c>
      <c r="F35" s="195">
        <f>Заказ!F38</f>
        <v>0</v>
      </c>
      <c r="G35" s="233">
        <f>Заказ!G38</f>
        <v>0</v>
      </c>
      <c r="H35" s="236">
        <f>(E35-F35-G35)*D35+G35*D35*$B$9</f>
        <v>5490</v>
      </c>
    </row>
    <row r="36" spans="1:8" ht="13.5" thickBot="1">
      <c r="A36" s="57" t="s">
        <v>35</v>
      </c>
      <c r="B36" s="58"/>
      <c r="C36" s="58"/>
      <c r="D36" s="58"/>
      <c r="E36" s="58"/>
      <c r="F36" s="59"/>
      <c r="G36" s="58"/>
      <c r="H36" s="238">
        <f>SUM(H13:H35)</f>
        <v>25750</v>
      </c>
    </row>
    <row r="37" spans="1:8" ht="13.5" thickBot="1">
      <c r="A37" s="57" t="s">
        <v>36</v>
      </c>
      <c r="B37" s="58"/>
      <c r="C37" s="58"/>
      <c r="D37" s="45"/>
      <c r="E37" s="58"/>
      <c r="F37" s="59"/>
      <c r="G37" s="45"/>
      <c r="H37" s="239">
        <f>B57-D57</f>
        <v>0</v>
      </c>
    </row>
    <row r="39" spans="1:8" ht="13.5" thickBot="1">
      <c r="A39" s="48" t="s">
        <v>55</v>
      </c>
    </row>
    <row r="40" spans="1:8" ht="13.5" thickBot="1">
      <c r="D40" s="322" t="s">
        <v>43</v>
      </c>
      <c r="E40" s="323"/>
      <c r="F40" s="60"/>
      <c r="G40" s="60"/>
    </row>
    <row r="41" spans="1:8" ht="13.5" thickBot="1">
      <c r="A41" s="50" t="s">
        <v>39</v>
      </c>
      <c r="B41" s="51" t="s">
        <v>40</v>
      </c>
      <c r="D41" s="46" t="s">
        <v>41</v>
      </c>
      <c r="E41" s="67" t="s">
        <v>4</v>
      </c>
    </row>
    <row r="42" spans="1:8">
      <c r="A42" s="83"/>
      <c r="B42" s="101"/>
      <c r="C42" s="102"/>
      <c r="D42" s="103"/>
      <c r="E42" s="77"/>
    </row>
    <row r="43" spans="1:8">
      <c r="A43" s="83"/>
      <c r="B43" s="101"/>
      <c r="C43" s="102"/>
      <c r="D43" s="103"/>
      <c r="E43" s="77"/>
    </row>
    <row r="44" spans="1:8">
      <c r="A44" s="83"/>
      <c r="B44" s="101"/>
      <c r="C44" s="102"/>
      <c r="D44" s="103"/>
      <c r="E44" s="77"/>
    </row>
    <row r="45" spans="1:8">
      <c r="A45" s="83"/>
      <c r="B45" s="101"/>
      <c r="C45" s="102"/>
      <c r="D45" s="103"/>
      <c r="E45" s="77"/>
    </row>
    <row r="46" spans="1:8">
      <c r="A46" s="83"/>
      <c r="B46" s="101"/>
      <c r="C46" s="102"/>
      <c r="D46" s="103"/>
      <c r="E46" s="77"/>
    </row>
    <row r="47" spans="1:8">
      <c r="A47" s="83"/>
      <c r="B47" s="101"/>
      <c r="C47" s="102"/>
      <c r="D47" s="103"/>
      <c r="E47" s="77"/>
    </row>
    <row r="48" spans="1:8">
      <c r="A48" s="83"/>
      <c r="B48" s="101"/>
      <c r="C48" s="102"/>
      <c r="D48" s="103"/>
      <c r="E48" s="77"/>
    </row>
    <row r="49" spans="1:7">
      <c r="A49" s="84"/>
      <c r="B49" s="104"/>
      <c r="C49" s="102"/>
      <c r="D49" s="105"/>
      <c r="E49" s="77"/>
    </row>
    <row r="50" spans="1:7">
      <c r="A50" s="84"/>
      <c r="B50" s="104"/>
      <c r="C50" s="102"/>
      <c r="D50" s="105"/>
      <c r="E50" s="77"/>
    </row>
    <row r="51" spans="1:7">
      <c r="A51" s="84"/>
      <c r="B51" s="104"/>
      <c r="C51" s="102"/>
      <c r="D51" s="105"/>
      <c r="E51" s="77"/>
    </row>
    <row r="52" spans="1:7">
      <c r="A52" s="84"/>
      <c r="B52" s="104"/>
      <c r="C52" s="102"/>
      <c r="D52" s="105"/>
      <c r="E52" s="77"/>
    </row>
    <row r="53" spans="1:7">
      <c r="A53" s="84"/>
      <c r="B53" s="104"/>
      <c r="C53" s="102"/>
      <c r="D53" s="105"/>
      <c r="E53" s="77"/>
    </row>
    <row r="54" spans="1:7">
      <c r="A54" s="84"/>
      <c r="B54" s="104"/>
      <c r="C54" s="102"/>
      <c r="D54" s="105"/>
      <c r="E54" s="77"/>
    </row>
    <row r="55" spans="1:7">
      <c r="A55" s="84"/>
      <c r="B55" s="104"/>
      <c r="C55" s="102"/>
      <c r="D55" s="105"/>
      <c r="E55" s="77"/>
    </row>
    <row r="56" spans="1:7" ht="13.5" thickBot="1">
      <c r="A56" s="85"/>
      <c r="B56" s="106"/>
      <c r="C56" s="102"/>
      <c r="D56" s="107"/>
      <c r="E56" s="77"/>
    </row>
    <row r="57" spans="1:7" ht="13.5" thickBot="1">
      <c r="A57" s="48" t="s">
        <v>45</v>
      </c>
      <c r="B57" s="108">
        <f>SUM(B42:B56)</f>
        <v>0</v>
      </c>
      <c r="C57" s="109"/>
      <c r="D57" s="108">
        <f>SUM(D42:D56)</f>
        <v>0</v>
      </c>
    </row>
    <row r="58" spans="1:7" ht="13.5" thickBot="1">
      <c r="A58" s="320" t="s">
        <v>44</v>
      </c>
      <c r="B58" s="320"/>
      <c r="C58" s="321"/>
      <c r="D58" s="110">
        <f>(H36-SUMPRODUCT(D13:D35,G13:G35)*B9)*B10</f>
        <v>5090</v>
      </c>
    </row>
    <row r="59" spans="1:7" ht="13.5" thickBot="1">
      <c r="A59" s="94" t="s">
        <v>58</v>
      </c>
      <c r="B59" s="94"/>
      <c r="C59" s="95"/>
      <c r="D59" s="110">
        <f>H36-D58</f>
        <v>20660</v>
      </c>
    </row>
    <row r="60" spans="1:7">
      <c r="D60" s="47"/>
    </row>
    <row r="61" spans="1:7">
      <c r="A61" s="15" t="s">
        <v>30</v>
      </c>
      <c r="B61" s="15"/>
      <c r="C61" s="318"/>
      <c r="D61" s="318"/>
      <c r="E61" s="318"/>
      <c r="F61" s="318"/>
      <c r="G61" s="158"/>
    </row>
    <row r="62" spans="1:7">
      <c r="A62" s="319"/>
      <c r="B62" s="319"/>
      <c r="C62" s="319"/>
      <c r="D62" s="319"/>
      <c r="E62" s="319"/>
      <c r="F62" s="319"/>
    </row>
    <row r="63" spans="1:7">
      <c r="A63" s="319"/>
      <c r="B63" s="319"/>
      <c r="C63" s="319"/>
      <c r="D63" s="319"/>
      <c r="E63" s="319"/>
      <c r="F63" s="319"/>
    </row>
    <row r="64" spans="1:7">
      <c r="A64" s="319"/>
      <c r="B64" s="319"/>
      <c r="C64" s="319"/>
      <c r="D64" s="319"/>
      <c r="E64" s="319"/>
      <c r="F64" s="319"/>
    </row>
    <row r="65" spans="1:6">
      <c r="A65" s="319"/>
      <c r="B65" s="319"/>
      <c r="C65" s="319"/>
      <c r="D65" s="319"/>
      <c r="E65" s="319"/>
      <c r="F65" s="319"/>
    </row>
  </sheetData>
  <mergeCells count="23">
    <mergeCell ref="A33:B33"/>
    <mergeCell ref="A31:B31"/>
    <mergeCell ref="C61:F61"/>
    <mergeCell ref="A62:F65"/>
    <mergeCell ref="A58:C58"/>
    <mergeCell ref="D40:E40"/>
    <mergeCell ref="A34:B34"/>
    <mergeCell ref="A35:B35"/>
    <mergeCell ref="A1:N1"/>
    <mergeCell ref="A2:N2"/>
    <mergeCell ref="A3:N3"/>
    <mergeCell ref="A4:N4"/>
    <mergeCell ref="A5:N5"/>
    <mergeCell ref="A32:B32"/>
    <mergeCell ref="A27:B27"/>
    <mergeCell ref="A26:B26"/>
    <mergeCell ref="B7:E7"/>
    <mergeCell ref="A19:A24"/>
    <mergeCell ref="A13:A18"/>
    <mergeCell ref="A30:B30"/>
    <mergeCell ref="A25:B25"/>
    <mergeCell ref="A28:B28"/>
    <mergeCell ref="A29:B29"/>
  </mergeCells>
  <phoneticPr fontId="3" type="noConversion"/>
  <conditionalFormatting sqref="D57">
    <cfRule type="cellIs" dxfId="1" priority="1" stopIfTrue="1" operator="greaterThan">
      <formula>$D$58</formula>
    </cfRule>
  </conditionalFormatting>
  <conditionalFormatting sqref="H37">
    <cfRule type="cellIs" dxfId="0" priority="2" stopIfTrue="1" operator="lessThan">
      <formula>$D$59</formula>
    </cfRule>
  </conditionalFormatting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5"/>
  <dimension ref="A1:D42"/>
  <sheetViews>
    <sheetView workbookViewId="0">
      <selection activeCell="B4" sqref="B4:D4"/>
    </sheetView>
  </sheetViews>
  <sheetFormatPr defaultRowHeight="12.75"/>
  <cols>
    <col min="1" max="1" width="3.7109375" customWidth="1"/>
    <col min="2" max="2" width="77" customWidth="1"/>
    <col min="4" max="4" width="36.85546875" customWidth="1"/>
  </cols>
  <sheetData>
    <row r="1" spans="1:4" ht="156" customHeight="1">
      <c r="A1" s="330" t="s">
        <v>74</v>
      </c>
      <c r="B1" s="331"/>
      <c r="C1" s="331"/>
      <c r="D1" s="331"/>
    </row>
    <row r="2" spans="1:4" ht="15" customHeight="1">
      <c r="A2" s="123"/>
      <c r="B2" s="124"/>
      <c r="C2" s="124"/>
      <c r="D2" s="124"/>
    </row>
    <row r="3" spans="1:4" ht="15" customHeight="1">
      <c r="A3" s="123"/>
      <c r="B3" s="329" t="s">
        <v>75</v>
      </c>
      <c r="C3" s="329"/>
      <c r="D3" s="329"/>
    </row>
    <row r="4" spans="1:4" ht="57.75" customHeight="1">
      <c r="A4" s="123"/>
      <c r="B4" s="244"/>
      <c r="C4" s="244"/>
      <c r="D4" s="244"/>
    </row>
    <row r="5" spans="1:4" ht="17.25" customHeight="1">
      <c r="A5" s="123"/>
      <c r="B5" s="124"/>
      <c r="C5" s="124"/>
      <c r="D5" s="124"/>
    </row>
    <row r="6" spans="1:4">
      <c r="A6" s="328" t="s">
        <v>76</v>
      </c>
      <c r="B6" s="328"/>
      <c r="C6" s="125" t="s">
        <v>77</v>
      </c>
      <c r="D6" s="125" t="s">
        <v>4</v>
      </c>
    </row>
    <row r="7" spans="1:4">
      <c r="A7" s="126"/>
      <c r="B7" s="127" t="s">
        <v>78</v>
      </c>
      <c r="C7" s="128"/>
      <c r="D7" s="77"/>
    </row>
    <row r="8" spans="1:4">
      <c r="A8" s="126"/>
      <c r="B8" s="127" t="s">
        <v>79</v>
      </c>
      <c r="C8" s="128"/>
      <c r="D8" s="77"/>
    </row>
    <row r="9" spans="1:4">
      <c r="A9" s="126"/>
      <c r="B9" s="129" t="s">
        <v>80</v>
      </c>
      <c r="C9" s="77"/>
      <c r="D9" s="77"/>
    </row>
    <row r="10" spans="1:4">
      <c r="A10" s="126"/>
      <c r="B10" s="129" t="s">
        <v>81</v>
      </c>
      <c r="C10" s="77"/>
      <c r="D10" s="77"/>
    </row>
    <row r="11" spans="1:4">
      <c r="A11" s="126"/>
      <c r="B11" s="325" t="s">
        <v>82</v>
      </c>
      <c r="C11" s="326"/>
      <c r="D11" s="327"/>
    </row>
    <row r="12" spans="1:4" ht="25.5" customHeight="1">
      <c r="A12" s="126"/>
      <c r="B12" s="130"/>
      <c r="C12" s="131"/>
      <c r="D12" s="77"/>
    </row>
    <row r="13" spans="1:4" ht="12.75" customHeight="1">
      <c r="A13" s="329" t="s">
        <v>83</v>
      </c>
      <c r="B13" s="329"/>
      <c r="C13" s="125" t="s">
        <v>77</v>
      </c>
      <c r="D13" s="132" t="s">
        <v>4</v>
      </c>
    </row>
    <row r="14" spans="1:4">
      <c r="A14" s="126"/>
      <c r="B14" s="127" t="s">
        <v>84</v>
      </c>
      <c r="C14" s="77"/>
      <c r="D14" s="77"/>
    </row>
    <row r="15" spans="1:4">
      <c r="A15" s="126"/>
      <c r="B15" s="129" t="s">
        <v>85</v>
      </c>
      <c r="C15" s="77"/>
      <c r="D15" s="77"/>
    </row>
    <row r="16" spans="1:4">
      <c r="A16" s="126"/>
      <c r="B16" s="129" t="s">
        <v>86</v>
      </c>
      <c r="C16" s="77"/>
      <c r="D16" s="77"/>
    </row>
    <row r="17" spans="1:4">
      <c r="A17" s="126"/>
      <c r="B17" s="129" t="s">
        <v>87</v>
      </c>
      <c r="C17" s="77"/>
      <c r="D17" s="77"/>
    </row>
    <row r="18" spans="1:4">
      <c r="A18" s="126"/>
      <c r="B18" s="129" t="s">
        <v>88</v>
      </c>
      <c r="C18" s="77"/>
      <c r="D18" s="77"/>
    </row>
    <row r="19" spans="1:4">
      <c r="A19" s="126"/>
      <c r="B19" s="325" t="s">
        <v>82</v>
      </c>
      <c r="C19" s="326"/>
      <c r="D19" s="327"/>
    </row>
    <row r="20" spans="1:4" ht="25.5" customHeight="1">
      <c r="A20" s="126"/>
      <c r="B20" s="130"/>
      <c r="C20" s="131"/>
      <c r="D20" s="77"/>
    </row>
    <row r="21" spans="1:4" ht="12.75" customHeight="1">
      <c r="A21" s="329" t="s">
        <v>89</v>
      </c>
      <c r="B21" s="329"/>
      <c r="C21" s="125" t="s">
        <v>77</v>
      </c>
      <c r="D21" s="132" t="s">
        <v>4</v>
      </c>
    </row>
    <row r="22" spans="1:4">
      <c r="A22" s="126"/>
      <c r="B22" s="127" t="s">
        <v>90</v>
      </c>
      <c r="C22" s="128"/>
      <c r="D22" s="77"/>
    </row>
    <row r="23" spans="1:4">
      <c r="A23" s="126"/>
      <c r="B23" s="129" t="s">
        <v>91</v>
      </c>
      <c r="C23" s="77"/>
      <c r="D23" s="77"/>
    </row>
    <row r="24" spans="1:4">
      <c r="A24" s="126"/>
      <c r="B24" s="129" t="s">
        <v>92</v>
      </c>
      <c r="C24" s="77"/>
      <c r="D24" s="77"/>
    </row>
    <row r="25" spans="1:4">
      <c r="A25" s="126"/>
      <c r="B25" s="129" t="s">
        <v>93</v>
      </c>
      <c r="C25" s="77"/>
      <c r="D25" s="77"/>
    </row>
    <row r="26" spans="1:4">
      <c r="A26" s="126"/>
      <c r="B26" s="325" t="s">
        <v>82</v>
      </c>
      <c r="C26" s="326"/>
      <c r="D26" s="327"/>
    </row>
    <row r="27" spans="1:4" ht="25.5" customHeight="1">
      <c r="A27" s="126"/>
      <c r="B27" s="130"/>
      <c r="C27" s="131"/>
      <c r="D27" s="77"/>
    </row>
    <row r="28" spans="1:4">
      <c r="A28" s="328" t="s">
        <v>94</v>
      </c>
      <c r="B28" s="328"/>
      <c r="C28" s="125" t="s">
        <v>77</v>
      </c>
      <c r="D28" s="132" t="s">
        <v>4</v>
      </c>
    </row>
    <row r="29" spans="1:4">
      <c r="A29" s="126"/>
      <c r="B29" s="127" t="s">
        <v>95</v>
      </c>
      <c r="C29" s="128"/>
      <c r="D29" s="77"/>
    </row>
    <row r="30" spans="1:4">
      <c r="A30" s="126"/>
      <c r="B30" s="129" t="s">
        <v>96</v>
      </c>
      <c r="C30" s="77"/>
      <c r="D30" s="77"/>
    </row>
    <row r="31" spans="1:4">
      <c r="A31" s="126"/>
      <c r="B31" s="129" t="s">
        <v>97</v>
      </c>
      <c r="C31" s="77"/>
      <c r="D31" s="77"/>
    </row>
    <row r="32" spans="1:4">
      <c r="A32" s="126"/>
      <c r="B32" s="129" t="s">
        <v>98</v>
      </c>
      <c r="C32" s="77"/>
      <c r="D32" s="77"/>
    </row>
    <row r="33" spans="1:4">
      <c r="A33" s="126"/>
      <c r="B33" s="325" t="s">
        <v>82</v>
      </c>
      <c r="C33" s="326"/>
      <c r="D33" s="327"/>
    </row>
    <row r="34" spans="1:4" ht="25.5" customHeight="1">
      <c r="A34" s="126"/>
      <c r="B34" s="130"/>
      <c r="C34" s="131"/>
      <c r="D34" s="77"/>
    </row>
    <row r="35" spans="1:4">
      <c r="A35" s="328" t="s">
        <v>99</v>
      </c>
      <c r="B35" s="328"/>
      <c r="C35" s="125" t="s">
        <v>77</v>
      </c>
      <c r="D35" s="132" t="s">
        <v>4</v>
      </c>
    </row>
    <row r="36" spans="1:4">
      <c r="A36" s="126"/>
      <c r="B36" s="127" t="s">
        <v>100</v>
      </c>
      <c r="C36" s="128"/>
      <c r="D36" s="77"/>
    </row>
    <row r="37" spans="1:4">
      <c r="A37" s="126"/>
      <c r="B37" s="129" t="s">
        <v>101</v>
      </c>
      <c r="C37" s="77"/>
      <c r="D37" s="77"/>
    </row>
    <row r="38" spans="1:4">
      <c r="A38" s="126"/>
      <c r="B38" s="129" t="s">
        <v>102</v>
      </c>
      <c r="C38" s="77"/>
      <c r="D38" s="77"/>
    </row>
    <row r="39" spans="1:4">
      <c r="A39" s="126"/>
      <c r="B39" s="129" t="s">
        <v>103</v>
      </c>
      <c r="C39" s="77"/>
      <c r="D39" s="77"/>
    </row>
    <row r="40" spans="1:4">
      <c r="A40" s="126"/>
      <c r="B40" s="129" t="s">
        <v>104</v>
      </c>
      <c r="C40" s="77"/>
      <c r="D40" s="77"/>
    </row>
    <row r="41" spans="1:4">
      <c r="A41" s="126"/>
      <c r="B41" s="325" t="s">
        <v>82</v>
      </c>
      <c r="C41" s="326"/>
      <c r="D41" s="327"/>
    </row>
    <row r="42" spans="1:4" ht="25.5" customHeight="1">
      <c r="A42" s="126"/>
      <c r="B42" s="133"/>
      <c r="C42" s="77"/>
      <c r="D42" s="77"/>
    </row>
  </sheetData>
  <mergeCells count="13">
    <mergeCell ref="B11:D11"/>
    <mergeCell ref="A13:B13"/>
    <mergeCell ref="B19:D19"/>
    <mergeCell ref="A21:B21"/>
    <mergeCell ref="A1:D1"/>
    <mergeCell ref="B3:D3"/>
    <mergeCell ref="B4:D4"/>
    <mergeCell ref="A6:B6"/>
    <mergeCell ref="B41:D41"/>
    <mergeCell ref="B26:D26"/>
    <mergeCell ref="A28:B28"/>
    <mergeCell ref="B33:D33"/>
    <mergeCell ref="A35:B35"/>
  </mergeCells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6"/>
  <dimension ref="A1:K41"/>
  <sheetViews>
    <sheetView workbookViewId="0">
      <selection activeCell="A32" sqref="A32:IV34"/>
    </sheetView>
  </sheetViews>
  <sheetFormatPr defaultRowHeight="12.75"/>
  <cols>
    <col min="1" max="1" width="9" customWidth="1"/>
    <col min="2" max="2" width="14.85546875" customWidth="1"/>
    <col min="3" max="4" width="8" customWidth="1"/>
    <col min="5" max="5" width="7.5703125" customWidth="1"/>
    <col min="6" max="6" width="10.7109375" customWidth="1"/>
    <col min="8" max="8" width="8.28515625" customWidth="1"/>
    <col min="9" max="11" width="7.28515625" customWidth="1"/>
  </cols>
  <sheetData>
    <row r="1" spans="1:11" ht="15.75">
      <c r="A1" s="200" t="str">
        <f>Правила!O2</f>
        <v>г. Новосибирск</v>
      </c>
      <c r="B1" s="200"/>
      <c r="C1" s="200"/>
      <c r="H1" t="s">
        <v>167</v>
      </c>
      <c r="I1" s="387"/>
      <c r="J1" s="387"/>
      <c r="K1" s="387"/>
    </row>
    <row r="2" spans="1:11" ht="15.75">
      <c r="A2" s="199"/>
    </row>
    <row r="3" spans="1:11" ht="15.75">
      <c r="A3" s="199" t="s">
        <v>161</v>
      </c>
      <c r="B3" s="338" t="str">
        <f>Фото!B7</f>
        <v>НСО Обь 2 ш</v>
      </c>
      <c r="C3" s="338"/>
      <c r="D3" s="338"/>
      <c r="E3" s="338"/>
      <c r="F3" s="338"/>
      <c r="G3" s="338"/>
      <c r="H3" s="338"/>
      <c r="I3" s="338"/>
      <c r="J3" s="338"/>
      <c r="K3" s="338"/>
    </row>
    <row r="4" spans="1:11" ht="15.75">
      <c r="A4" s="199" t="s">
        <v>162</v>
      </c>
      <c r="B4" s="272"/>
      <c r="C4" s="272"/>
      <c r="D4" s="272"/>
      <c r="E4" s="272"/>
      <c r="F4" s="272"/>
      <c r="G4" s="272"/>
      <c r="H4" s="272"/>
      <c r="I4" s="272"/>
      <c r="J4" s="272"/>
      <c r="K4" s="272"/>
    </row>
    <row r="5" spans="1:11" ht="15.75">
      <c r="A5" s="199" t="s">
        <v>149</v>
      </c>
      <c r="B5" s="385" t="str">
        <f>Правила!O3</f>
        <v>Бычкова Татьяна Алексеевна</v>
      </c>
      <c r="C5" s="385"/>
      <c r="D5" s="385"/>
      <c r="E5" s="385"/>
      <c r="F5" s="385"/>
      <c r="G5" s="386" t="s">
        <v>150</v>
      </c>
      <c r="H5" s="386"/>
      <c r="I5" s="339" t="str">
        <f>Правила!O4</f>
        <v>8-913-771-92-24</v>
      </c>
      <c r="J5" s="339"/>
      <c r="K5" s="339"/>
    </row>
    <row r="6" spans="1:11" ht="15.75">
      <c r="A6" s="199" t="s">
        <v>151</v>
      </c>
      <c r="C6" s="388" t="s">
        <v>163</v>
      </c>
      <c r="D6" s="339"/>
      <c r="E6" t="s">
        <v>152</v>
      </c>
      <c r="G6" s="338"/>
      <c r="H6" s="338"/>
      <c r="I6" s="338"/>
      <c r="J6" s="338"/>
      <c r="K6" s="338"/>
    </row>
    <row r="7" spans="1:11" ht="15.75">
      <c r="A7" s="199" t="s">
        <v>153</v>
      </c>
      <c r="C7" s="290"/>
      <c r="D7" s="290"/>
      <c r="E7" s="290"/>
      <c r="F7" s="290"/>
      <c r="G7" s="290"/>
      <c r="H7" s="290"/>
      <c r="I7" s="290"/>
      <c r="J7" s="290"/>
      <c r="K7" s="290"/>
    </row>
    <row r="8" spans="1:11" ht="15.75">
      <c r="A8" s="199" t="s">
        <v>154</v>
      </c>
      <c r="C8" s="338"/>
      <c r="D8" s="338"/>
      <c r="E8" s="338"/>
      <c r="F8" s="338"/>
      <c r="G8" s="338"/>
      <c r="H8" s="338"/>
      <c r="I8" s="338"/>
      <c r="J8" s="338"/>
      <c r="K8" s="338"/>
    </row>
    <row r="9" spans="1:11" ht="13.5" thickBot="1"/>
    <row r="10" spans="1:11" ht="25.5" customHeight="1" thickBot="1">
      <c r="B10" s="376" t="s">
        <v>158</v>
      </c>
      <c r="C10" s="377"/>
      <c r="D10" s="377"/>
      <c r="E10" s="378"/>
      <c r="F10" s="204" t="s">
        <v>159</v>
      </c>
      <c r="G10" s="382" t="s">
        <v>157</v>
      </c>
      <c r="H10" s="382"/>
      <c r="I10" s="389" t="s">
        <v>34</v>
      </c>
      <c r="J10" s="390"/>
    </row>
    <row r="11" spans="1:11">
      <c r="B11" s="381" t="str">
        <f>Фото!Q12</f>
        <v>объемная</v>
      </c>
      <c r="C11" s="379" t="str">
        <f>Фото!P14</f>
        <v>календарик 7х10</v>
      </c>
      <c r="D11" s="379"/>
      <c r="E11" s="380"/>
      <c r="F11" s="203">
        <f>'Учет ДС'!D13</f>
        <v>260</v>
      </c>
      <c r="G11" s="361">
        <f>Заказ!E13</f>
        <v>0</v>
      </c>
      <c r="H11" s="361"/>
      <c r="I11" s="340">
        <f>F11*G11</f>
        <v>0</v>
      </c>
      <c r="J11" s="341"/>
    </row>
    <row r="12" spans="1:11">
      <c r="B12" s="370"/>
      <c r="C12" s="372" t="str">
        <f>Фото!P16</f>
        <v>магнит 10х15</v>
      </c>
      <c r="D12" s="372"/>
      <c r="E12" s="373"/>
      <c r="F12" s="201">
        <f>'Учет ДС'!D14</f>
        <v>370</v>
      </c>
      <c r="G12" s="355">
        <f>Заказ!E14</f>
        <v>0</v>
      </c>
      <c r="H12" s="355"/>
      <c r="I12" s="332">
        <f t="shared" ref="I12:I33" si="0">F12*G12</f>
        <v>0</v>
      </c>
      <c r="J12" s="333"/>
    </row>
    <row r="13" spans="1:11">
      <c r="B13" s="370"/>
      <c r="C13" s="372" t="str">
        <f>Фото!P11</f>
        <v>10х15</v>
      </c>
      <c r="D13" s="372"/>
      <c r="E13" s="373"/>
      <c r="F13" s="201">
        <f>'Учет ДС'!D15</f>
        <v>350</v>
      </c>
      <c r="G13" s="355">
        <f>Заказ!E15</f>
        <v>3</v>
      </c>
      <c r="H13" s="355"/>
      <c r="I13" s="332">
        <f t="shared" si="0"/>
        <v>1050</v>
      </c>
      <c r="J13" s="333"/>
    </row>
    <row r="14" spans="1:11">
      <c r="B14" s="370"/>
      <c r="C14" s="372" t="str">
        <f>Фото!P12</f>
        <v>15х20</v>
      </c>
      <c r="D14" s="372"/>
      <c r="E14" s="373"/>
      <c r="F14" s="201">
        <f>'Учет ДС'!D16</f>
        <v>460</v>
      </c>
      <c r="G14" s="355">
        <f>Заказ!E16</f>
        <v>2</v>
      </c>
      <c r="H14" s="355"/>
      <c r="I14" s="332">
        <f t="shared" si="0"/>
        <v>920</v>
      </c>
      <c r="J14" s="333"/>
    </row>
    <row r="15" spans="1:11">
      <c r="B15" s="370"/>
      <c r="C15" s="372" t="str">
        <f>Фото!P13</f>
        <v>20х30</v>
      </c>
      <c r="D15" s="372"/>
      <c r="E15" s="373"/>
      <c r="F15" s="201">
        <f>'Учет ДС'!D17</f>
        <v>570</v>
      </c>
      <c r="G15" s="355">
        <f>Заказ!E17</f>
        <v>1</v>
      </c>
      <c r="H15" s="355"/>
      <c r="I15" s="332">
        <f t="shared" si="0"/>
        <v>570</v>
      </c>
      <c r="J15" s="333"/>
    </row>
    <row r="16" spans="1:11" ht="13.5" thickBot="1">
      <c r="B16" s="371"/>
      <c r="C16" s="374" t="str">
        <f>Фото!P27</f>
        <v>Настенный календарь</v>
      </c>
      <c r="D16" s="374"/>
      <c r="E16" s="375"/>
      <c r="F16" s="202">
        <f>'Учет ДС'!D18</f>
        <v>700</v>
      </c>
      <c r="G16" s="360">
        <f>Заказ!E18</f>
        <v>3</v>
      </c>
      <c r="H16" s="360"/>
      <c r="I16" s="334">
        <f t="shared" si="0"/>
        <v>2100</v>
      </c>
      <c r="J16" s="335"/>
    </row>
    <row r="17" spans="2:10">
      <c r="B17" s="369" t="str">
        <f>Фото!Q11</f>
        <v>плоская</v>
      </c>
      <c r="C17" s="383" t="str">
        <f>Фото!P15</f>
        <v>магнит</v>
      </c>
      <c r="D17" s="383"/>
      <c r="E17" s="384"/>
      <c r="F17" s="203">
        <f>'Учет ДС'!D19</f>
        <v>145</v>
      </c>
      <c r="G17" s="361">
        <f>Заказ!E21</f>
        <v>6</v>
      </c>
      <c r="H17" s="361"/>
      <c r="I17" s="340">
        <f t="shared" si="0"/>
        <v>870</v>
      </c>
      <c r="J17" s="341"/>
    </row>
    <row r="18" spans="2:10">
      <c r="B18" s="370"/>
      <c r="C18" s="372" t="str">
        <f>Фото!P16</f>
        <v>магнит 10х15</v>
      </c>
      <c r="D18" s="372"/>
      <c r="E18" s="373"/>
      <c r="F18" s="201">
        <f>'Учет ДС'!D20</f>
        <v>280</v>
      </c>
      <c r="G18" s="355">
        <f>Заказ!E22</f>
        <v>5</v>
      </c>
      <c r="H18" s="355"/>
      <c r="I18" s="332">
        <f t="shared" si="0"/>
        <v>1400</v>
      </c>
      <c r="J18" s="333"/>
    </row>
    <row r="19" spans="2:10">
      <c r="B19" s="370"/>
      <c r="C19" s="372" t="str">
        <f>Фото!P11</f>
        <v>10х15</v>
      </c>
      <c r="D19" s="372"/>
      <c r="E19" s="373"/>
      <c r="F19" s="201">
        <f>'Учет ДС'!D21</f>
        <v>200</v>
      </c>
      <c r="G19" s="355">
        <f>Заказ!E23</f>
        <v>17</v>
      </c>
      <c r="H19" s="355"/>
      <c r="I19" s="332">
        <f t="shared" si="0"/>
        <v>3400</v>
      </c>
      <c r="J19" s="333"/>
    </row>
    <row r="20" spans="2:10">
      <c r="B20" s="370"/>
      <c r="C20" s="372" t="str">
        <f>Фото!P12</f>
        <v>15х20</v>
      </c>
      <c r="D20" s="372"/>
      <c r="E20" s="373"/>
      <c r="F20" s="201">
        <f>'Учет ДС'!D22</f>
        <v>230</v>
      </c>
      <c r="G20" s="355">
        <f>Заказ!E24</f>
        <v>16</v>
      </c>
      <c r="H20" s="355"/>
      <c r="I20" s="332">
        <f t="shared" si="0"/>
        <v>3680</v>
      </c>
      <c r="J20" s="333"/>
    </row>
    <row r="21" spans="2:10">
      <c r="B21" s="370"/>
      <c r="C21" s="372" t="str">
        <f>Фото!P13</f>
        <v>20х30</v>
      </c>
      <c r="D21" s="372"/>
      <c r="E21" s="373"/>
      <c r="F21" s="201">
        <f>'Учет ДС'!D23</f>
        <v>270</v>
      </c>
      <c r="G21" s="355">
        <f>Заказ!E25</f>
        <v>14</v>
      </c>
      <c r="H21" s="355"/>
      <c r="I21" s="332">
        <f t="shared" si="0"/>
        <v>3780</v>
      </c>
      <c r="J21" s="333"/>
    </row>
    <row r="22" spans="2:10" ht="13.5" thickBot="1">
      <c r="B22" s="371"/>
      <c r="C22" s="374" t="str">
        <f>Фото!P27</f>
        <v>Настенный календарь</v>
      </c>
      <c r="D22" s="374"/>
      <c r="E22" s="375"/>
      <c r="F22" s="217">
        <f>'Учет ДС'!D24</f>
        <v>600</v>
      </c>
      <c r="G22" s="368">
        <f>Заказ!E26</f>
        <v>1</v>
      </c>
      <c r="H22" s="368"/>
      <c r="I22" s="353">
        <f t="shared" si="0"/>
        <v>600</v>
      </c>
      <c r="J22" s="354"/>
    </row>
    <row r="23" spans="2:10" ht="12.75" customHeight="1">
      <c r="B23" s="362" t="str">
        <f>Фото!P17</f>
        <v>Открывашка 58</v>
      </c>
      <c r="C23" s="363"/>
      <c r="D23" s="363"/>
      <c r="E23" s="364"/>
      <c r="F23" s="203">
        <f>'Учет ДС'!D25</f>
        <v>310</v>
      </c>
      <c r="G23" s="361">
        <f>Заказ!E28</f>
        <v>0</v>
      </c>
      <c r="H23" s="361"/>
      <c r="I23" s="340">
        <f t="shared" si="0"/>
        <v>0</v>
      </c>
      <c r="J23" s="341"/>
    </row>
    <row r="24" spans="2:10">
      <c r="B24" s="365" t="str">
        <f>Фото!P18</f>
        <v>Брелок 58</v>
      </c>
      <c r="C24" s="366"/>
      <c r="D24" s="366"/>
      <c r="E24" s="367"/>
      <c r="F24" s="201">
        <f>'Учет ДС'!D26</f>
        <v>310</v>
      </c>
      <c r="G24" s="355">
        <f>Заказ!E29</f>
        <v>2</v>
      </c>
      <c r="H24" s="355"/>
      <c r="I24" s="332">
        <f t="shared" si="0"/>
        <v>620</v>
      </c>
      <c r="J24" s="333"/>
    </row>
    <row r="25" spans="2:10">
      <c r="B25" s="365" t="str">
        <f>Фото!P19</f>
        <v>Зеркало 75</v>
      </c>
      <c r="C25" s="366"/>
      <c r="D25" s="366"/>
      <c r="E25" s="367"/>
      <c r="F25" s="201">
        <f>'Учет ДС'!D27</f>
        <v>310</v>
      </c>
      <c r="G25" s="355">
        <f>Заказ!E30</f>
        <v>4</v>
      </c>
      <c r="H25" s="355"/>
      <c r="I25" s="332">
        <f t="shared" si="0"/>
        <v>1240</v>
      </c>
      <c r="J25" s="333"/>
    </row>
    <row r="26" spans="2:10">
      <c r="B26" s="365" t="str">
        <f>Фото!P20</f>
        <v>Значок 75</v>
      </c>
      <c r="C26" s="366"/>
      <c r="D26" s="366"/>
      <c r="E26" s="367"/>
      <c r="F26" s="201">
        <f>'Учет ДС'!D28</f>
        <v>310</v>
      </c>
      <c r="G26" s="355">
        <f>Заказ!E31</f>
        <v>2</v>
      </c>
      <c r="H26" s="355"/>
      <c r="I26" s="332">
        <f t="shared" si="0"/>
        <v>620</v>
      </c>
      <c r="J26" s="333"/>
    </row>
    <row r="27" spans="2:10">
      <c r="B27" s="365" t="str">
        <f>Фото!P21</f>
        <v>Значок 100</v>
      </c>
      <c r="C27" s="366"/>
      <c r="D27" s="366"/>
      <c r="E27" s="367"/>
      <c r="F27" s="201">
        <f>'Учет ДС'!D29</f>
        <v>310</v>
      </c>
      <c r="G27" s="355">
        <f>Заказ!E32</f>
        <v>0</v>
      </c>
      <c r="H27" s="355"/>
      <c r="I27" s="332">
        <f t="shared" si="0"/>
        <v>0</v>
      </c>
      <c r="J27" s="333"/>
    </row>
    <row r="28" spans="2:10">
      <c r="B28" s="365" t="str">
        <f>Фото!P22</f>
        <v>Значок 158</v>
      </c>
      <c r="C28" s="366"/>
      <c r="D28" s="366"/>
      <c r="E28" s="367"/>
      <c r="F28" s="201">
        <f>'Учет ДС'!D30</f>
        <v>410</v>
      </c>
      <c r="G28" s="355">
        <f>Заказ!E33</f>
        <v>0</v>
      </c>
      <c r="H28" s="355"/>
      <c r="I28" s="332">
        <f t="shared" si="0"/>
        <v>0</v>
      </c>
      <c r="J28" s="333"/>
    </row>
    <row r="29" spans="2:10" ht="12.75" customHeight="1" thickBot="1">
      <c r="B29" s="347" t="str">
        <f>Фото!P23</f>
        <v>Копилка 158</v>
      </c>
      <c r="C29" s="348"/>
      <c r="D29" s="348"/>
      <c r="E29" s="349"/>
      <c r="F29" s="202">
        <f>'Учет ДС'!D31</f>
        <v>480</v>
      </c>
      <c r="G29" s="360">
        <f>Заказ!E34</f>
        <v>1</v>
      </c>
      <c r="H29" s="360"/>
      <c r="I29" s="334">
        <f t="shared" si="0"/>
        <v>480</v>
      </c>
      <c r="J29" s="335"/>
    </row>
    <row r="30" spans="2:10" ht="12.75" customHeight="1">
      <c r="B30" s="362" t="str">
        <f>Фото!P24</f>
        <v>групповая 20х30</v>
      </c>
      <c r="C30" s="363"/>
      <c r="D30" s="363"/>
      <c r="E30" s="364"/>
      <c r="F30" s="203">
        <f>'Учет ДС'!D32</f>
        <v>280</v>
      </c>
      <c r="G30" s="361">
        <f>Заказ!E35</f>
        <v>0</v>
      </c>
      <c r="H30" s="361"/>
      <c r="I30" s="340">
        <f t="shared" si="0"/>
        <v>0</v>
      </c>
      <c r="J30" s="341"/>
    </row>
    <row r="31" spans="2:10" ht="12.75" customHeight="1">
      <c r="B31" s="365" t="str">
        <f>Фото!P25</f>
        <v>портрет 20х30</v>
      </c>
      <c r="C31" s="366"/>
      <c r="D31" s="366"/>
      <c r="E31" s="367"/>
      <c r="F31" s="201">
        <f>'Учет ДС'!D33</f>
        <v>260</v>
      </c>
      <c r="G31" s="355">
        <f>Заказ!E36</f>
        <v>0</v>
      </c>
      <c r="H31" s="355"/>
      <c r="I31" s="332">
        <f t="shared" si="0"/>
        <v>0</v>
      </c>
      <c r="J31" s="333"/>
    </row>
    <row r="32" spans="2:10" ht="12.75" customHeight="1" thickBot="1">
      <c r="B32" s="347" t="str">
        <f>Фото!P26</f>
        <v>виньетка 20х30</v>
      </c>
      <c r="C32" s="348"/>
      <c r="D32" s="348"/>
      <c r="E32" s="349"/>
      <c r="F32" s="202">
        <f>'Учет ДС'!D34</f>
        <v>295</v>
      </c>
      <c r="G32" s="360">
        <f>Заказ!E37</f>
        <v>0</v>
      </c>
      <c r="H32" s="360"/>
      <c r="I32" s="334">
        <f t="shared" si="0"/>
        <v>0</v>
      </c>
      <c r="J32" s="335"/>
    </row>
    <row r="33" spans="1:11" ht="13.5" customHeight="1" thickBot="1">
      <c r="B33" s="350" t="str">
        <f>Фото!P28</f>
        <v>Кружка-термос с крышкой</v>
      </c>
      <c r="C33" s="351"/>
      <c r="D33" s="351"/>
      <c r="E33" s="352"/>
      <c r="F33" s="220">
        <f>'Учет ДС'!D35</f>
        <v>610</v>
      </c>
      <c r="G33" s="342">
        <f>Заказ!E38</f>
        <v>9</v>
      </c>
      <c r="H33" s="342"/>
      <c r="I33" s="336">
        <f t="shared" si="0"/>
        <v>5490</v>
      </c>
      <c r="J33" s="337"/>
    </row>
    <row r="34" spans="1:11">
      <c r="B34" s="343" t="s">
        <v>35</v>
      </c>
      <c r="C34" s="344"/>
      <c r="D34" s="344"/>
      <c r="E34" s="344"/>
      <c r="F34" s="344"/>
      <c r="G34" s="344"/>
      <c r="H34" s="344"/>
      <c r="I34" s="356">
        <f>SUM(I11:J33)</f>
        <v>26820</v>
      </c>
      <c r="J34" s="357"/>
    </row>
    <row r="35" spans="1:11" ht="13.5" thickBot="1">
      <c r="B35" s="345" t="s">
        <v>160</v>
      </c>
      <c r="C35" s="346"/>
      <c r="D35" s="346"/>
      <c r="E35" s="346"/>
      <c r="F35" s="346"/>
      <c r="G35" s="346"/>
      <c r="H35" s="346"/>
      <c r="I35" s="358"/>
      <c r="J35" s="359"/>
    </row>
    <row r="37" spans="1:11" ht="15.75">
      <c r="A37" s="391" t="s">
        <v>164</v>
      </c>
      <c r="B37" s="391"/>
      <c r="C37" s="391"/>
      <c r="D37" s="391"/>
      <c r="E37" s="391"/>
      <c r="F37" s="391"/>
      <c r="G37" s="391"/>
      <c r="H37" s="391"/>
      <c r="I37" s="391"/>
      <c r="J37" s="391"/>
      <c r="K37" s="391"/>
    </row>
    <row r="38" spans="1:11" ht="15.75">
      <c r="A38" s="199"/>
    </row>
    <row r="39" spans="1:11" ht="15.75">
      <c r="A39" s="199" t="s">
        <v>165</v>
      </c>
      <c r="F39" s="199" t="s">
        <v>166</v>
      </c>
    </row>
    <row r="41" spans="1:11">
      <c r="A41" s="290"/>
      <c r="B41" s="290"/>
      <c r="C41" s="290"/>
      <c r="D41" s="290"/>
      <c r="F41" s="290"/>
      <c r="G41" s="290"/>
      <c r="H41" s="290"/>
      <c r="I41" s="290"/>
      <c r="J41" s="290"/>
    </row>
  </sheetData>
  <mergeCells count="91">
    <mergeCell ref="B5:F5"/>
    <mergeCell ref="G5:H5"/>
    <mergeCell ref="I1:K1"/>
    <mergeCell ref="C6:D6"/>
    <mergeCell ref="I10:J10"/>
    <mergeCell ref="A41:D41"/>
    <mergeCell ref="F41:J41"/>
    <mergeCell ref="G10:H10"/>
    <mergeCell ref="G11:H11"/>
    <mergeCell ref="C17:E17"/>
    <mergeCell ref="C18:E18"/>
    <mergeCell ref="I15:J15"/>
    <mergeCell ref="I16:J16"/>
    <mergeCell ref="I17:J17"/>
    <mergeCell ref="I18:J18"/>
    <mergeCell ref="A37:K37"/>
    <mergeCell ref="I11:J11"/>
    <mergeCell ref="I13:J13"/>
    <mergeCell ref="I14:J14"/>
    <mergeCell ref="I12:J12"/>
    <mergeCell ref="B30:E30"/>
    <mergeCell ref="B31:E31"/>
    <mergeCell ref="B26:E26"/>
    <mergeCell ref="B27:E27"/>
    <mergeCell ref="C14:E14"/>
    <mergeCell ref="C15:E15"/>
    <mergeCell ref="C16:E16"/>
    <mergeCell ref="B28:E28"/>
    <mergeCell ref="B11:B16"/>
    <mergeCell ref="B10:E10"/>
    <mergeCell ref="C11:E11"/>
    <mergeCell ref="C12:E12"/>
    <mergeCell ref="C13:E13"/>
    <mergeCell ref="B29:E29"/>
    <mergeCell ref="G24:H24"/>
    <mergeCell ref="B23:E23"/>
    <mergeCell ref="B24:E24"/>
    <mergeCell ref="B25:E25"/>
    <mergeCell ref="G16:H16"/>
    <mergeCell ref="G17:H17"/>
    <mergeCell ref="G18:H18"/>
    <mergeCell ref="G19:H19"/>
    <mergeCell ref="G20:H20"/>
    <mergeCell ref="G21:H21"/>
    <mergeCell ref="G22:H22"/>
    <mergeCell ref="B17:B22"/>
    <mergeCell ref="C19:E19"/>
    <mergeCell ref="C20:E20"/>
    <mergeCell ref="C21:E21"/>
    <mergeCell ref="C22:E22"/>
    <mergeCell ref="G12:H12"/>
    <mergeCell ref="G13:H13"/>
    <mergeCell ref="G14:H14"/>
    <mergeCell ref="G15:H15"/>
    <mergeCell ref="G23:H23"/>
    <mergeCell ref="G25:H25"/>
    <mergeCell ref="G26:H26"/>
    <mergeCell ref="G27:H27"/>
    <mergeCell ref="I34:J34"/>
    <mergeCell ref="I35:J35"/>
    <mergeCell ref="G28:H28"/>
    <mergeCell ref="G29:H29"/>
    <mergeCell ref="G30:H30"/>
    <mergeCell ref="G31:H31"/>
    <mergeCell ref="G32:H32"/>
    <mergeCell ref="I19:J19"/>
    <mergeCell ref="I20:J20"/>
    <mergeCell ref="I21:J21"/>
    <mergeCell ref="I22:J22"/>
    <mergeCell ref="I28:J28"/>
    <mergeCell ref="G33:H33"/>
    <mergeCell ref="B34:H34"/>
    <mergeCell ref="B35:H35"/>
    <mergeCell ref="B32:E32"/>
    <mergeCell ref="B33:E33"/>
    <mergeCell ref="I31:J31"/>
    <mergeCell ref="I32:J32"/>
    <mergeCell ref="I33:J33"/>
    <mergeCell ref="B3:K3"/>
    <mergeCell ref="B4:K4"/>
    <mergeCell ref="I5:K5"/>
    <mergeCell ref="G6:K6"/>
    <mergeCell ref="C7:K7"/>
    <mergeCell ref="C8:K8"/>
    <mergeCell ref="I27:J27"/>
    <mergeCell ref="I29:J29"/>
    <mergeCell ref="I30:J30"/>
    <mergeCell ref="I23:J23"/>
    <mergeCell ref="I24:J24"/>
    <mergeCell ref="I25:J25"/>
    <mergeCell ref="I26:J26"/>
  </mergeCells>
  <phoneticPr fontId="3" type="noConversion"/>
  <pageMargins left="0.31" right="0.16" top="0.55000000000000004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7"/>
  <dimension ref="A1:H51"/>
  <sheetViews>
    <sheetView workbookViewId="0"/>
  </sheetViews>
  <sheetFormatPr defaultRowHeight="12.75"/>
  <cols>
    <col min="1" max="1" width="15" customWidth="1"/>
    <col min="2" max="2" width="14.7109375" customWidth="1"/>
    <col min="3" max="3" width="13.7109375" customWidth="1"/>
    <col min="4" max="4" width="8.7109375" customWidth="1"/>
    <col min="5" max="5" width="16.5703125" customWidth="1"/>
    <col min="6" max="6" width="12.42578125" customWidth="1"/>
    <col min="7" max="7" width="19.85546875" customWidth="1"/>
    <col min="8" max="8" width="13" customWidth="1"/>
    <col min="9" max="10" width="10" customWidth="1"/>
  </cols>
  <sheetData>
    <row r="1" spans="1:8" ht="27.75" customHeight="1" thickBot="1">
      <c r="A1" s="159"/>
      <c r="B1" s="415" t="s">
        <v>21</v>
      </c>
      <c r="C1" s="416"/>
      <c r="D1" s="196" t="s">
        <v>22</v>
      </c>
      <c r="E1" s="196" t="s">
        <v>127</v>
      </c>
      <c r="F1" s="163" t="s">
        <v>137</v>
      </c>
      <c r="G1" s="166" t="s">
        <v>128</v>
      </c>
      <c r="H1" s="186" t="s">
        <v>140</v>
      </c>
    </row>
    <row r="2" spans="1:8" ht="12.75" customHeight="1">
      <c r="A2" s="422" t="str">
        <f>Фото!Q12</f>
        <v>объемная</v>
      </c>
      <c r="B2" s="421" t="str">
        <f>Фото!P14</f>
        <v>календарик 7х10</v>
      </c>
      <c r="C2" s="379"/>
      <c r="D2" s="197">
        <f>SUMIF(Фото!J$11:J$600,CONCATENATE(B2,A$2),Фото!H$11:H$600)</f>
        <v>0</v>
      </c>
      <c r="E2" s="198"/>
      <c r="F2" s="174"/>
      <c r="G2" s="174"/>
      <c r="H2" s="167"/>
    </row>
    <row r="3" spans="1:8" ht="12.75" customHeight="1">
      <c r="A3" s="413"/>
      <c r="B3" s="392" t="str">
        <f>Фото!P16</f>
        <v>магнит 10х15</v>
      </c>
      <c r="C3" s="372"/>
      <c r="D3" s="160">
        <f>SUMIF(Фото!J$11:J$600,CONCATENATE(B3,A$2),Фото!H$11:H$600)</f>
        <v>0</v>
      </c>
      <c r="E3" s="168"/>
      <c r="F3" s="174"/>
      <c r="G3" s="174"/>
      <c r="H3" s="167"/>
    </row>
    <row r="4" spans="1:8">
      <c r="A4" s="413"/>
      <c r="B4" s="392" t="str">
        <f>Фото!P11</f>
        <v>10х15</v>
      </c>
      <c r="C4" s="372"/>
      <c r="D4" s="160">
        <f>SUMIF(Фото!J$11:J$600,CONCATENATE(B4,A$2),Фото!H$11:H$600)</f>
        <v>3</v>
      </c>
      <c r="E4" s="168"/>
      <c r="F4" s="175"/>
      <c r="G4" s="175"/>
      <c r="H4" s="168"/>
    </row>
    <row r="5" spans="1:8">
      <c r="A5" s="413"/>
      <c r="B5" s="392" t="str">
        <f>Фото!P12</f>
        <v>15х20</v>
      </c>
      <c r="C5" s="372"/>
      <c r="D5" s="160">
        <f>SUMIF(Фото!J$11:J$600,CONCATENATE(B5,A$2),Фото!H$11:H$600)</f>
        <v>2</v>
      </c>
      <c r="E5" s="168"/>
      <c r="F5" s="175"/>
      <c r="G5" s="175"/>
      <c r="H5" s="168"/>
    </row>
    <row r="6" spans="1:8">
      <c r="A6" s="413"/>
      <c r="B6" s="392" t="str">
        <f>Фото!P13</f>
        <v>20х30</v>
      </c>
      <c r="C6" s="372"/>
      <c r="D6" s="160">
        <f>SUMIF(Фото!J$11:J$600,CONCATENATE(B6,A$2),Фото!H$11:H$600)</f>
        <v>1</v>
      </c>
      <c r="E6" s="168"/>
      <c r="F6" s="175"/>
      <c r="G6" s="175"/>
      <c r="H6" s="168"/>
    </row>
    <row r="7" spans="1:8" ht="13.5" thickBot="1">
      <c r="A7" s="423"/>
      <c r="B7" s="417" t="str">
        <f>Фото!P27</f>
        <v>Настенный календарь</v>
      </c>
      <c r="C7" s="418"/>
      <c r="D7" s="161">
        <f>SUMIF(Фото!J$11:J$600,CONCATENATE(B7,A$2),Фото!H$11:H$600)</f>
        <v>3</v>
      </c>
      <c r="E7" s="169"/>
      <c r="F7" s="176"/>
      <c r="G7" s="176"/>
      <c r="H7" s="169"/>
    </row>
    <row r="8" spans="1:8" ht="12.75" customHeight="1">
      <c r="A8" s="412" t="str">
        <f>Фото!Q11</f>
        <v>плоская</v>
      </c>
      <c r="B8" s="218" t="str">
        <f>Фото!P15</f>
        <v>магнит</v>
      </c>
      <c r="C8" s="206" t="s">
        <v>131</v>
      </c>
      <c r="D8" s="197">
        <f>SUMIF(Фото!J$11:J$600,CONCATENATE(B8,A$8),Фото!H$11:H$600)</f>
        <v>6</v>
      </c>
      <c r="E8" s="172"/>
      <c r="F8" s="177"/>
      <c r="G8" s="177"/>
      <c r="H8" s="170"/>
    </row>
    <row r="9" spans="1:8" ht="12.75" customHeight="1">
      <c r="A9" s="413"/>
      <c r="B9" s="419" t="str">
        <f>Фото!P16</f>
        <v>магнит 10х15</v>
      </c>
      <c r="C9" s="420"/>
      <c r="D9" s="160">
        <f>SUMIF(Фото!J$11:J$600,CONCATENATE(B9,A$8),Фото!H$11:H$600)</f>
        <v>5</v>
      </c>
      <c r="E9" s="171"/>
      <c r="F9" s="178"/>
      <c r="G9" s="178"/>
      <c r="H9" s="171"/>
    </row>
    <row r="10" spans="1:8" ht="12.75" customHeight="1">
      <c r="A10" s="413"/>
      <c r="B10" s="392" t="str">
        <f>Фото!P11</f>
        <v>10х15</v>
      </c>
      <c r="C10" s="372"/>
      <c r="D10" s="160">
        <f>SUMIF(Фото!J$11:J$600,CONCATENATE(B10,A$8),Фото!H$11:H$600)</f>
        <v>17</v>
      </c>
      <c r="E10" s="168"/>
      <c r="F10" s="178"/>
      <c r="G10" s="178"/>
      <c r="H10" s="168"/>
    </row>
    <row r="11" spans="1:8">
      <c r="A11" s="413"/>
      <c r="B11" s="392" t="str">
        <f>Фото!P12</f>
        <v>15х20</v>
      </c>
      <c r="C11" s="372"/>
      <c r="D11" s="160">
        <f>SUMIF(Фото!J$11:J$600,CONCATENATE(B11,A$8),Фото!H$11:H$600)</f>
        <v>16</v>
      </c>
      <c r="E11" s="168"/>
      <c r="F11" s="178"/>
      <c r="G11" s="178"/>
      <c r="H11" s="168"/>
    </row>
    <row r="12" spans="1:8">
      <c r="A12" s="413"/>
      <c r="B12" s="392" t="str">
        <f>Фото!P13</f>
        <v>20х30</v>
      </c>
      <c r="C12" s="372"/>
      <c r="D12" s="160">
        <f>SUMIF(Фото!J$11:J$600,CONCATENATE(B12,A$8),Фото!H$11:H$600)</f>
        <v>14</v>
      </c>
      <c r="E12" s="168"/>
      <c r="F12" s="178"/>
      <c r="G12" s="178"/>
      <c r="H12" s="168"/>
    </row>
    <row r="13" spans="1:8" ht="13.5" thickBot="1">
      <c r="A13" s="413"/>
      <c r="B13" s="410" t="str">
        <f>Фото!P27</f>
        <v>Настенный календарь</v>
      </c>
      <c r="C13" s="411"/>
      <c r="D13" s="216">
        <f>SUMIF(Фото!J$11:J$600,CONCATENATE(B13,A$8),Фото!H$11:H$600)</f>
        <v>1</v>
      </c>
      <c r="E13" s="219"/>
      <c r="F13" s="179"/>
      <c r="G13" s="179"/>
      <c r="H13" s="169"/>
    </row>
    <row r="14" spans="1:8">
      <c r="A14" s="381" t="str">
        <f>Фото!P17</f>
        <v>Открывашка 58</v>
      </c>
      <c r="B14" s="400"/>
      <c r="C14" s="400"/>
      <c r="D14" s="197">
        <f>SUMIF(Фото!J$11:J$600,CONCATENATE(A14,""),Фото!H$11:H$600)</f>
        <v>0</v>
      </c>
      <c r="E14" s="172"/>
      <c r="F14" s="180"/>
      <c r="G14" s="180"/>
      <c r="H14" s="172"/>
    </row>
    <row r="15" spans="1:8">
      <c r="A15" s="370" t="str">
        <f>Фото!P18</f>
        <v>Брелок 58</v>
      </c>
      <c r="B15" s="393"/>
      <c r="C15" s="393"/>
      <c r="D15" s="160">
        <f>SUMIF(Фото!J$11:J$600,CONCATENATE(A15,""),Фото!H$11:H$600)</f>
        <v>2</v>
      </c>
      <c r="E15" s="171"/>
      <c r="F15" s="178"/>
      <c r="G15" s="178"/>
      <c r="H15" s="171"/>
    </row>
    <row r="16" spans="1:8">
      <c r="A16" s="370" t="str">
        <f>Фото!P19</f>
        <v>Зеркало 75</v>
      </c>
      <c r="B16" s="393"/>
      <c r="C16" s="393"/>
      <c r="D16" s="160">
        <f>SUMIF(Фото!J$11:J$600,CONCATENATE(A16,""),Фото!H$11:H$600)</f>
        <v>4</v>
      </c>
      <c r="E16" s="171"/>
      <c r="F16" s="178"/>
      <c r="G16" s="178"/>
      <c r="H16" s="171"/>
    </row>
    <row r="17" spans="1:8">
      <c r="A17" s="370" t="str">
        <f>Фото!P20</f>
        <v>Значок 75</v>
      </c>
      <c r="B17" s="393"/>
      <c r="C17" s="393"/>
      <c r="D17" s="160">
        <f>SUMIF(Фото!J$11:J$600,CONCATENATE(A17,""),Фото!H$11:H$600)</f>
        <v>2</v>
      </c>
      <c r="E17" s="171"/>
      <c r="F17" s="178"/>
      <c r="G17" s="178"/>
      <c r="H17" s="171"/>
    </row>
    <row r="18" spans="1:8">
      <c r="A18" s="370" t="str">
        <f>Фото!P21</f>
        <v>Значок 100</v>
      </c>
      <c r="B18" s="393"/>
      <c r="C18" s="393"/>
      <c r="D18" s="160">
        <f>SUMIF(Фото!J$11:J$600,CONCATENATE(A18,""),Фото!H$11:H$600)</f>
        <v>0</v>
      </c>
      <c r="E18" s="171"/>
      <c r="F18" s="178"/>
      <c r="G18" s="178"/>
      <c r="H18" s="171"/>
    </row>
    <row r="19" spans="1:8">
      <c r="A19" s="370" t="str">
        <f>Фото!P22</f>
        <v>Значок 158</v>
      </c>
      <c r="B19" s="393"/>
      <c r="C19" s="393"/>
      <c r="D19" s="160">
        <f>SUMIF(Фото!J$11:J$600,CONCATENATE(A19,""),Фото!H$11:H$600)</f>
        <v>0</v>
      </c>
      <c r="E19" s="171"/>
      <c r="F19" s="178"/>
      <c r="G19" s="178"/>
      <c r="H19" s="171"/>
    </row>
    <row r="20" spans="1:8">
      <c r="A20" s="370" t="str">
        <f>Фото!P23</f>
        <v>Копилка 158</v>
      </c>
      <c r="B20" s="393"/>
      <c r="C20" s="393"/>
      <c r="D20" s="160">
        <f>SUMIF(Фото!J$11:J$600,CONCATENATE(A20,""),Фото!H$11:H$600)</f>
        <v>1</v>
      </c>
      <c r="E20" s="171"/>
      <c r="F20" s="178"/>
      <c r="G20" s="178"/>
      <c r="H20" s="171"/>
    </row>
    <row r="21" spans="1:8">
      <c r="A21" s="370" t="str">
        <f>Фото!P24</f>
        <v>групповая 20х30</v>
      </c>
      <c r="B21" s="393"/>
      <c r="C21" s="393"/>
      <c r="D21" s="160">
        <f>SUMIF(Фото!J$11:J$600,CONCATENATE(A21,""),Фото!H$11:H$600)</f>
        <v>0</v>
      </c>
      <c r="E21" s="171"/>
      <c r="F21" s="178"/>
      <c r="G21" s="178"/>
      <c r="H21" s="171"/>
    </row>
    <row r="22" spans="1:8">
      <c r="A22" s="370" t="str">
        <f>Фото!P25</f>
        <v>портрет 20х30</v>
      </c>
      <c r="B22" s="393"/>
      <c r="C22" s="393"/>
      <c r="D22" s="160">
        <f>SUMIF(Фото!J$11:J$600,CONCATENATE(A22,""),Фото!H$11:H$600)</f>
        <v>0</v>
      </c>
      <c r="E22" s="171"/>
      <c r="F22" s="178"/>
      <c r="G22" s="178"/>
      <c r="H22" s="171"/>
    </row>
    <row r="23" spans="1:8">
      <c r="A23" s="370" t="str">
        <f>Фото!P26</f>
        <v>виньетка 20х30</v>
      </c>
      <c r="B23" s="393"/>
      <c r="C23" s="393"/>
      <c r="D23" s="160">
        <f>SUMIF(Фото!J$11:J$600,CONCATENATE(A23,""),Фото!H$11:H$600)</f>
        <v>0</v>
      </c>
      <c r="E23" s="171"/>
      <c r="F23" s="178"/>
      <c r="G23" s="178"/>
      <c r="H23" s="171"/>
    </row>
    <row r="24" spans="1:8" ht="13.5" thickBot="1">
      <c r="A24" s="371" t="str">
        <f>Фото!P28</f>
        <v>Кружка-термос с крышкой</v>
      </c>
      <c r="B24" s="414"/>
      <c r="C24" s="414"/>
      <c r="D24" s="161">
        <f>SUMIF(Фото!J$11:J$600,CONCATENATE(A24,""),Фото!H$11:H$600)</f>
        <v>9</v>
      </c>
      <c r="E24" s="173"/>
      <c r="F24" s="179"/>
      <c r="G24" s="179"/>
      <c r="H24" s="173"/>
    </row>
    <row r="25" spans="1:8" ht="13.5" thickBot="1"/>
    <row r="26" spans="1:8" hidden="1">
      <c r="B26" s="15" t="s">
        <v>25</v>
      </c>
      <c r="C26" s="15"/>
      <c r="D26" s="290"/>
      <c r="E26" s="290"/>
      <c r="F26" s="290"/>
      <c r="G26" s="158"/>
    </row>
    <row r="27" spans="1:8" hidden="1"/>
    <row r="28" spans="1:8" ht="13.5" hidden="1" thickBot="1">
      <c r="A28" s="262" t="s">
        <v>26</v>
      </c>
      <c r="B28" s="263"/>
      <c r="C28" s="264"/>
      <c r="D28" s="16" t="s">
        <v>27</v>
      </c>
      <c r="E28" s="17" t="s">
        <v>28</v>
      </c>
      <c r="F28" s="18" t="s">
        <v>29</v>
      </c>
      <c r="G28" s="181"/>
      <c r="H28" s="19" t="s">
        <v>12</v>
      </c>
    </row>
    <row r="29" spans="1:8" hidden="1">
      <c r="A29" s="280"/>
      <c r="B29" s="281"/>
      <c r="C29" s="282"/>
      <c r="D29" s="20"/>
      <c r="E29" s="21"/>
      <c r="F29" s="22"/>
      <c r="G29" s="182"/>
      <c r="H29" s="13"/>
    </row>
    <row r="30" spans="1:8" hidden="1">
      <c r="A30" s="271"/>
      <c r="B30" s="272"/>
      <c r="C30" s="273"/>
      <c r="D30" s="23"/>
      <c r="E30" s="4"/>
      <c r="F30" s="24"/>
      <c r="G30" s="183"/>
      <c r="H30" s="11"/>
    </row>
    <row r="31" spans="1:8" hidden="1">
      <c r="A31" s="271"/>
      <c r="B31" s="272"/>
      <c r="C31" s="273"/>
      <c r="D31" s="23"/>
      <c r="E31" s="4"/>
      <c r="F31" s="24"/>
      <c r="G31" s="183"/>
      <c r="H31" s="11"/>
    </row>
    <row r="32" spans="1:8" hidden="1">
      <c r="A32" s="271"/>
      <c r="B32" s="272"/>
      <c r="C32" s="273"/>
      <c r="D32" s="23"/>
      <c r="E32" s="4"/>
      <c r="F32" s="24"/>
      <c r="G32" s="183"/>
      <c r="H32" s="11"/>
    </row>
    <row r="33" spans="1:8" ht="13.5" hidden="1" thickBot="1">
      <c r="A33" s="304"/>
      <c r="B33" s="305"/>
      <c r="C33" s="306"/>
      <c r="D33" s="25"/>
      <c r="E33" s="26"/>
      <c r="F33" s="27"/>
      <c r="G33" s="184"/>
      <c r="H33" s="12"/>
    </row>
    <row r="34" spans="1:8" ht="13.5" hidden="1" thickBot="1">
      <c r="A34" s="262" t="s">
        <v>12</v>
      </c>
      <c r="B34" s="263"/>
      <c r="C34" s="264"/>
      <c r="D34" s="28"/>
      <c r="E34" s="29"/>
      <c r="F34" s="30"/>
      <c r="G34" s="185"/>
      <c r="H34" s="14"/>
    </row>
    <row r="35" spans="1:8" hidden="1"/>
    <row r="36" spans="1:8">
      <c r="A36" s="426" t="s">
        <v>132</v>
      </c>
      <c r="B36" s="407"/>
      <c r="C36" s="407" t="s">
        <v>138</v>
      </c>
      <c r="D36" s="407"/>
      <c r="E36" s="407"/>
      <c r="F36" s="407"/>
      <c r="G36" s="408"/>
      <c r="H36" s="409"/>
    </row>
    <row r="37" spans="1:8">
      <c r="A37" s="404" t="s">
        <v>134</v>
      </c>
      <c r="B37" s="405"/>
      <c r="C37" s="394"/>
      <c r="D37" s="394"/>
      <c r="E37" s="394"/>
      <c r="F37" s="394"/>
      <c r="G37" s="395"/>
      <c r="H37" s="396"/>
    </row>
    <row r="38" spans="1:8">
      <c r="A38" s="404" t="s">
        <v>135</v>
      </c>
      <c r="B38" s="405"/>
      <c r="C38" s="394"/>
      <c r="D38" s="394"/>
      <c r="E38" s="394"/>
      <c r="F38" s="394"/>
      <c r="G38" s="395"/>
      <c r="H38" s="396"/>
    </row>
    <row r="39" spans="1:8">
      <c r="A39" s="404" t="s">
        <v>136</v>
      </c>
      <c r="B39" s="405"/>
      <c r="C39" s="394"/>
      <c r="D39" s="394"/>
      <c r="E39" s="394"/>
      <c r="F39" s="394"/>
      <c r="G39" s="395"/>
      <c r="H39" s="396"/>
    </row>
    <row r="40" spans="1:8" ht="13.5" thickBot="1">
      <c r="A40" s="424" t="s">
        <v>133</v>
      </c>
      <c r="B40" s="425"/>
      <c r="C40" s="397"/>
      <c r="D40" s="397"/>
      <c r="E40" s="397"/>
      <c r="F40" s="397"/>
      <c r="G40" s="398"/>
      <c r="H40" s="399"/>
    </row>
    <row r="42" spans="1:8" ht="26.25" customHeight="1">
      <c r="A42" s="165" t="s">
        <v>129</v>
      </c>
      <c r="B42" s="162"/>
      <c r="C42" s="401" t="s">
        <v>130</v>
      </c>
      <c r="D42" s="401"/>
      <c r="E42" s="162"/>
      <c r="F42" s="31"/>
      <c r="G42" s="402" t="s">
        <v>141</v>
      </c>
      <c r="H42" s="394"/>
    </row>
    <row r="43" spans="1:8" ht="26.25" customHeight="1">
      <c r="A43" s="165" t="s">
        <v>108</v>
      </c>
      <c r="B43" s="162"/>
      <c r="C43" s="401" t="s">
        <v>109</v>
      </c>
      <c r="D43" s="401"/>
      <c r="E43" s="162"/>
      <c r="F43" s="187"/>
      <c r="G43" s="402"/>
      <c r="H43" s="394"/>
    </row>
    <row r="45" spans="1:8">
      <c r="A45" s="164" t="s">
        <v>30</v>
      </c>
      <c r="B45" s="188"/>
      <c r="C45" s="189"/>
      <c r="D45" s="189"/>
      <c r="E45" s="189"/>
      <c r="F45" s="189"/>
      <c r="G45" s="189"/>
      <c r="H45" s="190"/>
    </row>
    <row r="46" spans="1:8">
      <c r="B46" s="191"/>
      <c r="C46" s="144"/>
      <c r="D46" s="144"/>
      <c r="E46" s="144"/>
      <c r="F46" s="144"/>
      <c r="G46" s="144"/>
      <c r="H46" s="192"/>
    </row>
    <row r="48" spans="1:8">
      <c r="A48" s="7" t="s">
        <v>18</v>
      </c>
      <c r="B48" s="406" t="str">
        <f>Фото!B7</f>
        <v>НСО Обь 2 ш</v>
      </c>
      <c r="C48" s="406"/>
      <c r="D48" s="406"/>
      <c r="E48" s="91"/>
      <c r="F48" s="91"/>
      <c r="G48" s="91"/>
      <c r="H48" s="7"/>
    </row>
    <row r="49" spans="1:8">
      <c r="A49" s="7" t="s">
        <v>19</v>
      </c>
      <c r="B49" s="406" t="str">
        <f>Фото!B8</f>
        <v>Бычкова Татьяна Алексеевна</v>
      </c>
      <c r="C49" s="406"/>
      <c r="D49" s="406"/>
      <c r="E49" s="91"/>
      <c r="F49" s="91"/>
      <c r="G49" s="91"/>
      <c r="H49" s="7"/>
    </row>
    <row r="50" spans="1:8">
      <c r="A50" s="7" t="s">
        <v>20</v>
      </c>
      <c r="B50" s="406" t="str">
        <f>Фото!E8</f>
        <v>Безсуднова</v>
      </c>
      <c r="C50" s="406"/>
      <c r="D50" s="406"/>
      <c r="E50" s="91"/>
      <c r="F50" s="91"/>
      <c r="G50" s="91"/>
      <c r="H50" s="7"/>
    </row>
    <row r="51" spans="1:8">
      <c r="A51" s="7" t="s">
        <v>139</v>
      </c>
      <c r="B51" s="403">
        <f>Фото!K8</f>
        <v>43754</v>
      </c>
      <c r="C51" s="403"/>
      <c r="D51" s="403"/>
      <c r="E51" s="91"/>
      <c r="F51" s="91"/>
      <c r="G51" s="91"/>
      <c r="H51" s="7"/>
    </row>
  </sheetData>
  <mergeCells count="51">
    <mergeCell ref="A36:B36"/>
    <mergeCell ref="B3:C3"/>
    <mergeCell ref="A32:C32"/>
    <mergeCell ref="A33:C33"/>
    <mergeCell ref="A34:C34"/>
    <mergeCell ref="A28:C28"/>
    <mergeCell ref="A29:C29"/>
    <mergeCell ref="A16:C16"/>
    <mergeCell ref="A30:C30"/>
    <mergeCell ref="B1:C1"/>
    <mergeCell ref="B4:C4"/>
    <mergeCell ref="B5:C5"/>
    <mergeCell ref="B6:C6"/>
    <mergeCell ref="B7:C7"/>
    <mergeCell ref="B9:C9"/>
    <mergeCell ref="B10:C10"/>
    <mergeCell ref="B2:C2"/>
    <mergeCell ref="A2:A7"/>
    <mergeCell ref="A21:C21"/>
    <mergeCell ref="B51:D51"/>
    <mergeCell ref="A37:B37"/>
    <mergeCell ref="A38:B38"/>
    <mergeCell ref="A39:B39"/>
    <mergeCell ref="A20:C20"/>
    <mergeCell ref="B48:D48"/>
    <mergeCell ref="B49:D49"/>
    <mergeCell ref="B50:D50"/>
    <mergeCell ref="C36:H36"/>
    <mergeCell ref="D26:F26"/>
    <mergeCell ref="C43:D43"/>
    <mergeCell ref="A22:C22"/>
    <mergeCell ref="A23:C23"/>
    <mergeCell ref="A24:C24"/>
    <mergeCell ref="A31:C31"/>
    <mergeCell ref="A40:B40"/>
    <mergeCell ref="B11:C11"/>
    <mergeCell ref="A17:C17"/>
    <mergeCell ref="A18:C18"/>
    <mergeCell ref="A19:C19"/>
    <mergeCell ref="H42:H43"/>
    <mergeCell ref="C37:H37"/>
    <mergeCell ref="C38:H38"/>
    <mergeCell ref="C39:H39"/>
    <mergeCell ref="C40:H40"/>
    <mergeCell ref="A14:C14"/>
    <mergeCell ref="C42:D42"/>
    <mergeCell ref="G42:G43"/>
    <mergeCell ref="B12:C12"/>
    <mergeCell ref="A15:C15"/>
    <mergeCell ref="B13:C13"/>
    <mergeCell ref="A8:A13"/>
  </mergeCells>
  <phoneticPr fontId="3" type="noConversion"/>
  <pageMargins left="0.36" right="0.43" top="0.22" bottom="0.19" header="0.19" footer="0.17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8"/>
  <dimension ref="A1:I31"/>
  <sheetViews>
    <sheetView workbookViewId="0">
      <selection activeCell="C2" sqref="C2"/>
    </sheetView>
  </sheetViews>
  <sheetFormatPr defaultRowHeight="12.75"/>
  <cols>
    <col min="1" max="1" width="15.85546875" customWidth="1"/>
    <col min="2" max="2" width="26.140625" customWidth="1"/>
    <col min="3" max="9" width="12.7109375" customWidth="1"/>
  </cols>
  <sheetData>
    <row r="1" spans="1:9" ht="16.5" thickBot="1">
      <c r="A1" s="433" t="s">
        <v>72</v>
      </c>
      <c r="B1" s="434"/>
      <c r="C1" s="146"/>
      <c r="D1" s="147"/>
      <c r="E1" s="147"/>
      <c r="F1" s="147"/>
      <c r="G1" s="147"/>
      <c r="H1" s="147"/>
      <c r="I1" s="148"/>
    </row>
    <row r="2" spans="1:9" ht="15" customHeight="1">
      <c r="A2" s="435" t="s">
        <v>110</v>
      </c>
      <c r="B2" s="436"/>
      <c r="C2" s="149"/>
      <c r="D2" s="150"/>
      <c r="E2" s="150"/>
      <c r="F2" s="150"/>
      <c r="G2" s="150"/>
      <c r="H2" s="150"/>
      <c r="I2" s="151"/>
    </row>
    <row r="3" spans="1:9" ht="15" customHeight="1">
      <c r="A3" s="427" t="s">
        <v>111</v>
      </c>
      <c r="B3" s="428"/>
      <c r="C3" s="152"/>
      <c r="D3" s="153"/>
      <c r="E3" s="153"/>
      <c r="F3" s="153"/>
      <c r="G3" s="153"/>
      <c r="H3" s="153"/>
      <c r="I3" s="154"/>
    </row>
    <row r="4" spans="1:9" ht="15" customHeight="1">
      <c r="A4" s="427" t="s">
        <v>168</v>
      </c>
      <c r="B4" s="428"/>
      <c r="C4" s="152"/>
      <c r="D4" s="153"/>
      <c r="E4" s="153"/>
      <c r="F4" s="153"/>
      <c r="G4" s="153"/>
      <c r="H4" s="153"/>
      <c r="I4" s="154"/>
    </row>
    <row r="5" spans="1:9" ht="15" customHeight="1">
      <c r="A5" s="427" t="s">
        <v>107</v>
      </c>
      <c r="B5" s="428"/>
      <c r="C5" s="152"/>
      <c r="D5" s="153"/>
      <c r="E5" s="153"/>
      <c r="F5" s="153"/>
      <c r="G5" s="153"/>
      <c r="H5" s="153"/>
      <c r="I5" s="154"/>
    </row>
    <row r="6" spans="1:9" ht="15" customHeight="1">
      <c r="A6" s="427" t="s">
        <v>112</v>
      </c>
      <c r="B6" s="428"/>
      <c r="C6" s="152"/>
      <c r="D6" s="153"/>
      <c r="E6" s="153"/>
      <c r="F6" s="153"/>
      <c r="G6" s="153"/>
      <c r="H6" s="153"/>
      <c r="I6" s="154"/>
    </row>
    <row r="7" spans="1:9" ht="15" customHeight="1">
      <c r="A7" s="427" t="s">
        <v>113</v>
      </c>
      <c r="B7" s="428"/>
      <c r="C7" s="152"/>
      <c r="D7" s="153"/>
      <c r="E7" s="153"/>
      <c r="F7" s="153"/>
      <c r="G7" s="153"/>
      <c r="H7" s="153"/>
      <c r="I7" s="154"/>
    </row>
    <row r="8" spans="1:9" ht="15" customHeight="1">
      <c r="A8" s="427" t="s">
        <v>29</v>
      </c>
      <c r="B8" s="428"/>
      <c r="C8" s="152"/>
      <c r="D8" s="153"/>
      <c r="E8" s="153"/>
      <c r="F8" s="153"/>
      <c r="G8" s="153"/>
      <c r="H8" s="153"/>
      <c r="I8" s="154"/>
    </row>
    <row r="9" spans="1:9" ht="15" customHeight="1">
      <c r="A9" s="427" t="s">
        <v>73</v>
      </c>
      <c r="B9" s="428"/>
      <c r="C9" s="152"/>
      <c r="D9" s="153"/>
      <c r="E9" s="153"/>
      <c r="F9" s="153"/>
      <c r="G9" s="153"/>
      <c r="H9" s="153"/>
      <c r="I9" s="154"/>
    </row>
    <row r="10" spans="1:9" ht="15" customHeight="1">
      <c r="A10" s="427" t="s">
        <v>70</v>
      </c>
      <c r="B10" s="428"/>
      <c r="C10" s="152"/>
      <c r="D10" s="153"/>
      <c r="E10" s="153"/>
      <c r="F10" s="153"/>
      <c r="G10" s="153"/>
      <c r="H10" s="153"/>
      <c r="I10" s="154"/>
    </row>
    <row r="11" spans="1:9" ht="15" customHeight="1">
      <c r="A11" s="429" t="s">
        <v>114</v>
      </c>
      <c r="B11" s="430"/>
      <c r="C11" s="152"/>
      <c r="D11" s="153"/>
      <c r="E11" s="153"/>
      <c r="F11" s="153"/>
      <c r="G11" s="153"/>
      <c r="H11" s="153"/>
      <c r="I11" s="154"/>
    </row>
    <row r="12" spans="1:9" ht="15" customHeight="1">
      <c r="A12" s="429" t="s">
        <v>115</v>
      </c>
      <c r="B12" s="430"/>
      <c r="C12" s="153"/>
      <c r="D12" s="153"/>
      <c r="E12" s="153"/>
      <c r="F12" s="153"/>
      <c r="G12" s="153"/>
      <c r="H12" s="153"/>
      <c r="I12" s="154"/>
    </row>
    <row r="13" spans="1:9" ht="15" customHeight="1">
      <c r="A13" s="427" t="s">
        <v>116</v>
      </c>
      <c r="B13" s="428"/>
      <c r="C13" s="152"/>
      <c r="D13" s="153"/>
      <c r="E13" s="153"/>
      <c r="F13" s="153"/>
      <c r="G13" s="153"/>
      <c r="H13" s="153"/>
      <c r="I13" s="154"/>
    </row>
    <row r="14" spans="1:9" ht="15" customHeight="1" thickBot="1">
      <c r="A14" s="431" t="s">
        <v>117</v>
      </c>
      <c r="B14" s="432"/>
      <c r="C14" s="155"/>
      <c r="D14" s="155"/>
      <c r="E14" s="155"/>
      <c r="F14" s="155"/>
      <c r="G14" s="155"/>
      <c r="H14" s="155"/>
      <c r="I14" s="156"/>
    </row>
    <row r="15" spans="1:9" ht="15" customHeight="1">
      <c r="A15" s="438" t="s">
        <v>118</v>
      </c>
      <c r="B15" s="438"/>
      <c r="C15" s="157"/>
      <c r="D15" s="157"/>
      <c r="E15" s="157"/>
      <c r="F15" s="157"/>
      <c r="G15" s="157"/>
      <c r="H15" s="157"/>
      <c r="I15" s="157"/>
    </row>
    <row r="16" spans="1:9" ht="15" customHeight="1">
      <c r="A16" s="430" t="s">
        <v>119</v>
      </c>
      <c r="B16" s="430"/>
      <c r="C16" s="4"/>
      <c r="D16" s="4"/>
      <c r="E16" s="4"/>
      <c r="F16" s="4"/>
      <c r="G16" s="4"/>
      <c r="H16" s="4"/>
      <c r="I16" s="4"/>
    </row>
    <row r="17" spans="1:9" ht="15" customHeight="1">
      <c r="A17" s="430" t="s">
        <v>120</v>
      </c>
      <c r="B17" s="430"/>
      <c r="C17" s="4"/>
      <c r="D17" s="4"/>
      <c r="E17" s="4"/>
      <c r="F17" s="4"/>
      <c r="G17" s="4"/>
      <c r="H17" s="4"/>
      <c r="I17" s="4"/>
    </row>
    <row r="18" spans="1:9" ht="15" customHeight="1">
      <c r="A18" s="430" t="s">
        <v>121</v>
      </c>
      <c r="B18" s="430"/>
      <c r="C18" s="152"/>
      <c r="D18" s="153"/>
      <c r="E18" s="153"/>
      <c r="F18" s="153"/>
      <c r="G18" s="153"/>
      <c r="H18" s="153"/>
      <c r="I18" s="153"/>
    </row>
    <row r="19" spans="1:9" ht="16.5" customHeight="1">
      <c r="A19" s="437" t="s">
        <v>122</v>
      </c>
      <c r="B19" s="437"/>
      <c r="C19" s="152"/>
      <c r="D19" s="153"/>
      <c r="E19" s="153"/>
      <c r="F19" s="153"/>
      <c r="G19" s="153"/>
      <c r="H19" s="153"/>
      <c r="I19" s="153"/>
    </row>
    <row r="20" spans="1:9" ht="15" customHeight="1">
      <c r="A20" s="430" t="s">
        <v>123</v>
      </c>
      <c r="B20" s="430"/>
      <c r="C20" s="152"/>
      <c r="D20" s="153"/>
      <c r="E20" s="153"/>
      <c r="F20" s="153"/>
      <c r="G20" s="153"/>
      <c r="H20" s="153"/>
      <c r="I20" s="153"/>
    </row>
    <row r="21" spans="1:9" ht="14.25" customHeight="1">
      <c r="A21" s="430" t="s">
        <v>124</v>
      </c>
      <c r="B21" s="430"/>
      <c r="C21" s="152"/>
      <c r="D21" s="153"/>
      <c r="E21" s="153"/>
      <c r="F21" s="153"/>
      <c r="G21" s="153"/>
      <c r="H21" s="153"/>
      <c r="I21" s="153"/>
    </row>
    <row r="22" spans="1:9" ht="14.25">
      <c r="A22" s="430" t="s">
        <v>125</v>
      </c>
      <c r="B22" s="430"/>
      <c r="C22" s="152"/>
      <c r="D22" s="153"/>
      <c r="E22" s="153"/>
      <c r="F22" s="153"/>
      <c r="G22" s="153"/>
      <c r="H22" s="153"/>
      <c r="I22" s="153"/>
    </row>
    <row r="23" spans="1:9" ht="15">
      <c r="A23" s="439" t="s">
        <v>126</v>
      </c>
      <c r="B23" s="439"/>
      <c r="C23" s="152"/>
      <c r="D23" s="153"/>
      <c r="E23" s="153"/>
      <c r="F23" s="153"/>
      <c r="G23" s="153"/>
      <c r="H23" s="153"/>
      <c r="I23" s="153"/>
    </row>
    <row r="24" spans="1:9" ht="15" customHeight="1">
      <c r="A24" s="437"/>
      <c r="B24" s="437"/>
      <c r="C24" s="152"/>
      <c r="D24" s="153"/>
      <c r="E24" s="153"/>
      <c r="F24" s="153"/>
      <c r="G24" s="153"/>
      <c r="H24" s="153"/>
      <c r="I24" s="153"/>
    </row>
    <row r="25" spans="1:9" ht="15">
      <c r="A25" s="439"/>
      <c r="B25" s="439"/>
      <c r="C25" s="152"/>
      <c r="D25" s="153"/>
      <c r="E25" s="153"/>
      <c r="F25" s="153"/>
      <c r="G25" s="153"/>
      <c r="H25" s="153"/>
      <c r="I25" s="153"/>
    </row>
    <row r="26" spans="1:9" ht="15">
      <c r="A26" s="439"/>
      <c r="B26" s="439"/>
      <c r="C26" s="152"/>
      <c r="D26" s="153"/>
      <c r="E26" s="153"/>
      <c r="F26" s="153"/>
      <c r="G26" s="153"/>
      <c r="H26" s="153"/>
      <c r="I26" s="153"/>
    </row>
    <row r="27" spans="1:9" ht="15">
      <c r="A27" s="439"/>
      <c r="B27" s="439"/>
      <c r="C27" s="152"/>
      <c r="D27" s="153"/>
      <c r="E27" s="153"/>
      <c r="F27" s="153"/>
      <c r="G27" s="153"/>
      <c r="H27" s="153"/>
      <c r="I27" s="153"/>
    </row>
    <row r="29" spans="1:9">
      <c r="A29" s="4" t="s">
        <v>18</v>
      </c>
      <c r="B29" s="406" t="str">
        <f>Фото!B7</f>
        <v>НСО Обь 2 ш</v>
      </c>
      <c r="C29" s="406"/>
      <c r="D29" s="91"/>
    </row>
    <row r="30" spans="1:9">
      <c r="A30" s="4" t="s">
        <v>19</v>
      </c>
      <c r="B30" s="406" t="str">
        <f>Фото!B8</f>
        <v>Бычкова Татьяна Алексеевна</v>
      </c>
      <c r="C30" s="406"/>
      <c r="D30" s="91"/>
    </row>
    <row r="31" spans="1:9">
      <c r="A31" s="4" t="s">
        <v>31</v>
      </c>
      <c r="B31" s="403">
        <f>Фото!K8</f>
        <v>43754</v>
      </c>
      <c r="C31" s="403"/>
      <c r="D31" s="145"/>
    </row>
  </sheetData>
  <mergeCells count="30">
    <mergeCell ref="A16:B16"/>
    <mergeCell ref="A19:B19"/>
    <mergeCell ref="A26:B26"/>
    <mergeCell ref="A27:B27"/>
    <mergeCell ref="A20:B20"/>
    <mergeCell ref="A21:B21"/>
    <mergeCell ref="A22:B22"/>
    <mergeCell ref="A23:B23"/>
    <mergeCell ref="A25:B25"/>
    <mergeCell ref="A1:B1"/>
    <mergeCell ref="A2:B2"/>
    <mergeCell ref="A3:B3"/>
    <mergeCell ref="A4:B4"/>
    <mergeCell ref="A5:B5"/>
    <mergeCell ref="B30:C30"/>
    <mergeCell ref="B31:C31"/>
    <mergeCell ref="A6:B6"/>
    <mergeCell ref="A7:B7"/>
    <mergeCell ref="A8:B8"/>
    <mergeCell ref="A9:B9"/>
    <mergeCell ref="A10:B10"/>
    <mergeCell ref="A11:B11"/>
    <mergeCell ref="A13:B13"/>
    <mergeCell ref="A14:B14"/>
    <mergeCell ref="B29:C29"/>
    <mergeCell ref="A12:B12"/>
    <mergeCell ref="A17:B17"/>
    <mergeCell ref="A18:B18"/>
    <mergeCell ref="A24:B24"/>
    <mergeCell ref="A15:B15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Правила</vt:lpstr>
      <vt:lpstr>Фото</vt:lpstr>
      <vt:lpstr>Заказ</vt:lpstr>
      <vt:lpstr>Учет ДС</vt:lpstr>
      <vt:lpstr>Качество</vt:lpstr>
      <vt:lpstr>Расписка</vt:lpstr>
      <vt:lpstr>Бланк</vt:lpstr>
      <vt:lpstr>Работы</vt:lpstr>
      <vt:lpstr>Заказ!Область_печати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Ноутбук</cp:lastModifiedBy>
  <cp:lastPrinted>2014-08-18T08:27:40Z</cp:lastPrinted>
  <dcterms:created xsi:type="dcterms:W3CDTF">2007-12-26T05:06:44Z</dcterms:created>
  <dcterms:modified xsi:type="dcterms:W3CDTF">2019-10-16T09:42:22Z</dcterms:modified>
</cp:coreProperties>
</file>